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H66" i="1"/>
  <c r="I139" i="1"/>
  <c r="E19" i="1" l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G24" i="1" s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<sst xmlns="http://schemas.openxmlformats.org/spreadsheetml/2006/main" count="317" uniqueCount="188">
  <si>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</si>
  <si>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</si>
  <si>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</si>
  <si>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</si>
  <si>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</si>
  <si>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</si>
  <si>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</si>
  <si>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</si>
  <si>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</si>
  <si>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</si>
  <si>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</si>
  <si>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</si>
  <si>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</si>
  <si>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</si>
  <si>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</si>
  <si>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</si>
  <si>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</si>
  <si>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</si>
  <si>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</si>
  <si>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</si>
  <si>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</si>
  <si>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</si>
  <si>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</si>
  <si>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</si>
  <si>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</si>
  <si>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</si>
  <si>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</si>
  <si>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</si>
  <si>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</si>
  <si>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</si>
  <si>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</si>
  <si>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</si>
  <si>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</si>
  <si>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</si>
  <si>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</si>
  <si>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</si>
  <si>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</si>
  <si>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</si>
  <si>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</si>
  <si>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</si>
  <si>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</si>
  <si>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</si>
  <si>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</si>
  <si>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</si>
  <si>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</si>
  <si>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</si>
  <si>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</si>
  <si>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</si>
  <si>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</si>
  <si>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</si>
  <si>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</si>
  <si>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</si>
  <si>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</si>
  <si>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</si>
  <si>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</si>
  <si>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</si>
  <si>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</si>
  <si>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</si>
  <si>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</si>
  <si>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</si>
  <si>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</si>
  <si>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</si>
  <si>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</si>
  <si>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</si>
  <si>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</si>
  <si>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</si>
  <si>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</si>
  <si>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</si>
  <si>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</si>
  <si>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</si>
  <si>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</si>
  <si>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</si>
  <si>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</si>
  <si>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</si>
  <si>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</si>
  <si>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</si>
  <si>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</si>
  <si>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</si>
  <si>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</si>
  <si>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</si>
  <si>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</si>
  <si>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</si>
  <si>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</si>
  <si>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</si>
  <si>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</si>
  <si>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</si>
  <si>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</si>
  <si>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</si>
  <si>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</si>
  <si>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</si>
  <si>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</si>
  <si>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</si>
  <si>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</si>
  <si>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</si>
  <si>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</si>
  <si>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</si>
  <si>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</si>
  <si>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</si>
  <si>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</si>
  <si>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</si>
  <si>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</si>
  <si>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</si>
  <si>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</si>
  <si>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</si>
  <si>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</si>
  <si>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</si>
  <si>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</si>
  <si>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</si>
  <si>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</si>
  <si>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</si>
  <si>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</si>
  <si>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</si>
  <si>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</si>
  <si>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</si>
  <si>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</si>
  <si>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</si>
  <si>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</si>
  <si>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</si>
  <si>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</si>
  <si>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</si>
  <si>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</si>
  <si>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</si>
  <si>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</si>
  <si>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</si>
  <si>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</si>
  <si>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</si>
  <si>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</si>
  <si>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</si>
  <si>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</si>
  <si>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</si>
  <si>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</si>
  <si>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</si>
  <si>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</si>
  <si>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</si>
  <si>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</si>
  <si>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</si>
  <si>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</si>
  <si>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</si>
  <si>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</si>
  <si>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</si>
  <si>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</si>
  <si>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</si>
  <si>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</si>
  <si>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</si>
  <si>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</si>
  <si>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</si>
  <si>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</si>
  <si>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</si>
  <si>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</si>
  <si>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</si>
  <si>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</si>
  <si>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</si>
  <si>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</si>
  <si>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</si>
  <si>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</si>
  <si>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</si>
  <si>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</si>
  <si>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</si>
  <si>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</si>
  <si>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</si>
  <si>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</si>
  <si>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</si>
  <si>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</si>
  <si>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</si>
  <si>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</si>
  <si>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</si>
  <si>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</si>
  <si>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</si>
  <si>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</si>
  <si>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</si>
  <si>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</si>
  <si>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</si>
  <si>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</si>
  <si>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</si>
  <si>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</si>
  <si>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</si>
  <si>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</si>
  <si>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</si>
  <si>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</si>
  <si>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</si>
  <si>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</si>
  <si>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</si>
  <si>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</si>
  <si>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</si>
  <si>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</si>
  <si>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</si>
  <si>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</si>
  <si>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emergencial para fora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</si>
</sst>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7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E4" sqref="E4:G4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5530.4926999999998</v>
      </c>
      <c r="D9" s="13">
        <f>((C9*100)/($C$24))/100</f>
        <v>0.21066017425038808</v>
      </c>
      <c r="E9" s="70">
        <f>G66</f>
        <v>5530.4926999999998</v>
      </c>
      <c r="F9" s="13">
        <f>((E9*100)/($E$24))/100</f>
        <v>0.22423153217240815</v>
      </c>
      <c r="G9" s="70">
        <f>SUM(G10:G12)</f>
        <v>4507.5173999999997</v>
      </c>
      <c r="H9" s="13">
        <f>((G9*100)/($G$24))/100</f>
        <v>0.18689260667824725</v>
      </c>
    </row>
    <row r="10" spans="1:8" ht="12.6" customHeight="1">
      <c r="A10" s="186" t="s">
        <v>16</v>
      </c>
      <c r="B10" s="187"/>
      <c r="C10" s="66">
        <f>G49</f>
        <v>4618.4126999999999</v>
      </c>
      <c r="D10" s="92">
        <f>((C10*100)/($C$24))/100</f>
        <v>0.1759184356471902</v>
      </c>
      <c r="E10" s="71">
        <f>G49</f>
        <v>4618.4126999999999</v>
      </c>
      <c r="F10" s="92">
        <f t="shared" ref="F10:F22" si="0">((E10*100)/($E$24))/100</f>
        <v>0.18725162695278638</v>
      </c>
      <c r="G10" s="71">
        <f>G54</f>
        <v>3595.4373999999998</v>
      </c>
      <c r="H10" s="92">
        <f t="shared" ref="H10:H19" si="1">((G10*100)/($G$24))/100</f>
        <v>0.14907555716467341</v>
      </c>
    </row>
    <row r="11" spans="1:8" ht="12.6" customHeight="1">
      <c r="A11" s="106" t="s">
        <v>17</v>
      </c>
      <c r="B11" s="107"/>
      <c r="C11" s="91">
        <f>G60</f>
        <v>54.08</v>
      </c>
      <c r="D11" s="92">
        <f t="shared" ref="D11:D21" si="2">((C11*100)/($C$24))/100</f>
        <v>2.0599434519569999E-3</v>
      </c>
      <c r="E11" s="72">
        <f>G60</f>
        <v>54.08</v>
      </c>
      <c r="F11" s="92">
        <f t="shared" si="0"/>
        <v>2.1926511646754064E-3</v>
      </c>
      <c r="G11" s="72">
        <f>G60</f>
        <v>54.08</v>
      </c>
      <c r="H11" s="92">
        <f t="shared" si="1"/>
        <v>2.2422879985243348E-3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3.268179515124086E-2</v>
      </c>
      <c r="E12" s="72">
        <f>F63</f>
        <v>858</v>
      </c>
      <c r="F12" s="92">
        <f t="shared" si="0"/>
        <v>3.478725405494635E-2</v>
      </c>
      <c r="G12" s="72">
        <f>F63</f>
        <v>858</v>
      </c>
      <c r="H12" s="92">
        <f t="shared" si="1"/>
        <v>3.5574761515049541E-2</v>
      </c>
    </row>
    <row r="13" spans="1:8" ht="12.6" customHeight="1">
      <c r="A13" s="113" t="s">
        <v>19</v>
      </c>
      <c r="B13" s="115"/>
      <c r="C13" s="73">
        <f>SUM(C14:C19)</f>
        <v>14120.869166666665</v>
      </c>
      <c r="D13" s="13">
        <f t="shared" si="2"/>
        <v>0.53787337233388488</v>
      </c>
      <c r="E13" s="73">
        <f>SUM(E14:E19)</f>
        <v>14120.869166666665</v>
      </c>
      <c r="F13" s="13">
        <f>((E13*100)/($E$24))/100</f>
        <v>0.57252478225814907</v>
      </c>
      <c r="G13" s="73">
        <f>SUM(G14:G19)</f>
        <v>14120.869166666665</v>
      </c>
      <c r="H13" s="13">
        <f t="shared" si="1"/>
        <v>0.58548549299461883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0.18283521762931951</v>
      </c>
      <c r="E14" s="66">
        <f>G76</f>
        <v>4800</v>
      </c>
      <c r="F14" s="92">
        <f t="shared" si="0"/>
        <v>0.19461400869900058</v>
      </c>
      <c r="G14" s="66">
        <f>G76</f>
        <v>4800</v>
      </c>
      <c r="H14" s="92">
        <f t="shared" si="1"/>
        <v>0.19901964483943801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3.1843800403773145E-2</v>
      </c>
      <c r="E15" s="66">
        <f>G87</f>
        <v>836</v>
      </c>
      <c r="F15" s="92">
        <f t="shared" si="0"/>
        <v>3.3895273181742597E-2</v>
      </c>
      <c r="G15" s="66">
        <f>G87</f>
        <v>836</v>
      </c>
      <c r="H15" s="92">
        <f t="shared" si="1"/>
        <v>3.466258814286878E-2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2.2239967948864466E-2</v>
      </c>
      <c r="E16" s="66">
        <f>G97</f>
        <v>583.86916666666673</v>
      </c>
      <c r="F16" s="92">
        <f t="shared" si="0"/>
        <v>2.3672733141821851E-2</v>
      </c>
      <c r="G16" s="66">
        <f>G97</f>
        <v>583.86916666666673</v>
      </c>
      <c r="H16" s="92">
        <f t="shared" si="1"/>
        <v>2.4208632121395551E-2</v>
      </c>
    </row>
    <row r="17" spans="1:8" ht="12.6" customHeight="1">
      <c r="A17" s="106" t="s">
        <v>23</v>
      </c>
      <c r="B17" s="107"/>
      <c r="C17" s="66">
        <f>G112</f>
        <v>3767.3999999999992</v>
      </c>
      <c r="D17" s="92">
        <f t="shared" si="2"/>
        <v>0.1435027914368121</v>
      </c>
      <c r="E17" s="66">
        <f>G112</f>
        <v>3767.3999999999992</v>
      </c>
      <c r="F17" s="92">
        <f t="shared" si="0"/>
        <v>0.15274767007762804</v>
      </c>
      <c r="G17" s="66">
        <f>G112</f>
        <v>3767.3999999999992</v>
      </c>
      <c r="H17" s="92">
        <f t="shared" si="1"/>
        <v>0.15620554374335385</v>
      </c>
    </row>
    <row r="18" spans="1:8" ht="12.6" customHeight="1">
      <c r="A18" s="106" t="s">
        <v>24</v>
      </c>
      <c r="B18" s="107"/>
      <c r="C18" s="66">
        <f>H119</f>
        <v>3041.6</v>
      </c>
      <c r="D18" s="92">
        <f t="shared" si="2"/>
        <v>0.11585658290444545</v>
      </c>
      <c r="E18" s="66">
        <f>H119</f>
        <v>3041.6</v>
      </c>
      <c r="F18" s="92">
        <f t="shared" si="0"/>
        <v>0.12332041017893337</v>
      </c>
      <c r="G18" s="66">
        <f>H119</f>
        <v>3041.6</v>
      </c>
      <c r="H18" s="92">
        <f t="shared" si="1"/>
        <v>0.12611211494659055</v>
      </c>
    </row>
    <row r="19" spans="1:8" ht="12.6" customHeight="1">
      <c r="A19" s="106" t="s">
        <v>25</v>
      </c>
      <c r="B19" s="107"/>
      <c r="C19" s="66">
        <f>H127</f>
        <v>1092</v>
      </c>
      <c r="D19" s="92">
        <f t="shared" si="2"/>
        <v>4.1595012010670188E-2</v>
      </c>
      <c r="E19" s="66">
        <f>H127</f>
        <v>1092</v>
      </c>
      <c r="F19" s="92">
        <f t="shared" si="0"/>
        <v>4.4274686979022634E-2</v>
      </c>
      <c r="G19" s="66">
        <f>H127</f>
        <v>1092</v>
      </c>
      <c r="H19" s="92">
        <f t="shared" si="1"/>
        <v>4.5276969200972142E-2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3.3109553379152791E-3</v>
      </c>
      <c r="E20" s="73">
        <f>H139</f>
        <v>86.923000000000002</v>
      </c>
      <c r="F20" s="13">
        <f t="shared" si="0"/>
        <v>3.5242569746131718E-3</v>
      </c>
      <c r="G20" s="73">
        <f>H139</f>
        <v>86.923000000000002</v>
      </c>
      <c r="H20" s="13">
        <f>((G20*100)/($G$24))/100</f>
        <v>3.6040384559121808E-3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0.24815549807781184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0.19971942859482972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5402.9125509161004</v>
      </c>
      <c r="H23" s="13">
        <f>((G23*100)/($G$24))/100</f>
        <v>0.22401786187122169</v>
      </c>
    </row>
    <row r="24" spans="1:8" ht="12.6" customHeight="1">
      <c r="A24" s="113" t="s">
        <v>30</v>
      </c>
      <c r="B24" s="115"/>
      <c r="C24" s="74">
        <f>SUM(C21,C20,C13,C9)</f>
        <v>26253.147846666663</v>
      </c>
      <c r="D24" s="13">
        <f>SUM(D9,D13,D20,D21)</f>
        <v>1</v>
      </c>
      <c r="E24" s="75">
        <f>SUM(E22,E20,E13,E9)</f>
        <v>24664.205994666663</v>
      </c>
      <c r="F24" s="13">
        <f>SUM(F9,F13,F20,F22)</f>
        <v>1</v>
      </c>
      <c r="G24" s="74">
        <f>SUM(G23,G20,G13,G9)</f>
        <v>24118.222117582765</v>
      </c>
      <c r="H24" s="13">
        <f>SUM(H9,H13,H20,H23)</f>
        <v>1</v>
      </c>
    </row>
    <row r="25" spans="1:8" ht="12.6" customHeight="1">
      <c r="A25" s="113" t="s">
        <v>31</v>
      </c>
      <c r="B25" s="115"/>
      <c r="C25" s="74">
        <f>C24/G37</f>
        <v>5.0486822782051277</v>
      </c>
      <c r="D25" s="6"/>
      <c r="E25" s="76">
        <f>E24/G37</f>
        <v>4.7431165374358963</v>
      </c>
      <c r="F25" s="6"/>
      <c r="G25" s="74">
        <f>G24/G37</f>
        <v>4.6381196379966854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200</v>
      </c>
      <c r="G37" s="18">
        <f>F38*F37</f>
        <v>5200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26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0.88815628846153838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0.69143026923076922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26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52</v>
      </c>
      <c r="E59" s="38">
        <v>1.04</v>
      </c>
      <c r="F59" s="38">
        <f>D59*E59</f>
        <v>54.08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54.08</v>
      </c>
      <c r="H60" s="42">
        <f>G60/G37</f>
        <v>1.04E-2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0.16500000000000001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5530.4926999999998</v>
      </c>
      <c r="H66" s="37">
        <f>G66/G37</f>
        <v>1.0635562884615384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4507.5173999999997</v>
      </c>
      <c r="H67" s="37">
        <f>G67/G37</f>
        <v>0.86683026923076922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0.92307692307692313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0.16076923076923078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0.11228253205128207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5200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5.09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5200</v>
      </c>
      <c r="E102" s="54">
        <v>0.7</v>
      </c>
      <c r="F102" s="33">
        <f>D102*E102</f>
        <v>3639.9999999999995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5200</v>
      </c>
      <c r="E104" s="54">
        <v>2.1000000000000001E-2</v>
      </c>
      <c r="F104" s="38">
        <f>D104*E104</f>
        <v>109.2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5200</v>
      </c>
      <c r="E106" s="57">
        <v>1E-3</v>
      </c>
      <c r="F106" s="38">
        <f>D106*E106</f>
        <v>5.2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5200</v>
      </c>
      <c r="E108" s="57">
        <v>5.0000000000000001E-4</v>
      </c>
      <c r="F108" s="38">
        <f>D108*E108</f>
        <v>2.6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5200</v>
      </c>
      <c r="E110" s="54">
        <v>2E-3</v>
      </c>
      <c r="F110" s="38">
        <f>D110*E110</f>
        <v>10.4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0.72449999999999992</v>
      </c>
      <c r="F111" s="18">
        <f>SUM(F102:F110)</f>
        <v>3767.3999999999992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3767.3999999999992</v>
      </c>
      <c r="H112" s="37">
        <f>G112/C99</f>
        <v>0.72449999999999981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5200</v>
      </c>
      <c r="E115" s="20">
        <v>0.4</v>
      </c>
      <c r="F115" s="108">
        <f>D115*E115</f>
        <v>2080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26</v>
      </c>
      <c r="E117" s="89">
        <v>21.6</v>
      </c>
      <c r="F117" s="143">
        <f>D117*E117</f>
        <v>561.6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3041.6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3041.6</v>
      </c>
      <c r="I119" s="37">
        <f>H119/G37</f>
        <v>0.58492307692307688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1530.02</v>
      </c>
      <c r="F122" s="108">
        <f>D122*E122</f>
        <v>9180.119999999999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5200</v>
      </c>
      <c r="E126" s="79">
        <v>0.21</v>
      </c>
      <c r="F126" s="152">
        <f>D126*E126</f>
        <v>1092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1092</v>
      </c>
      <c r="I127" s="37">
        <f>H127/G37</f>
        <v>0.21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14120.869166666667</v>
      </c>
      <c r="I129" s="37">
        <f>H129/G37</f>
        <v>2.715551762820513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1.6715961538461537E-2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1.6715961538461537E-2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19738.284866666669</v>
      </c>
      <c r="I141" s="37">
        <f>H141/G37</f>
        <v>3.7958240128205132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18715.309566666667</v>
      </c>
      <c r="I142" s="37">
        <f>H142/G37</f>
        <v>3.5990979935897438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1.2528582653846154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1.2528582653846154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26253.147846666667</v>
      </c>
      <c r="I150" s="37">
        <f>H150/G37</f>
        <v>5.0486822782051286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5200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5.0486822782051286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0.9472925246153846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0.9472925246153846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24664.20599466667</v>
      </c>
      <c r="I162" s="37">
        <f>H162/G37</f>
        <v>4.7431165374358981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5200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4.7431165374358981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0.62236340442307692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0.62236340442307692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21951.599269666665</v>
      </c>
      <c r="I174" s="37">
        <f>H174/G37</f>
        <v>4.2214613980128206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21951.599269666665</v>
      </c>
      <c r="F180" s="108">
        <f>E180*0.0987</f>
        <v>2166.6228479161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2166.6228479161</v>
      </c>
      <c r="I181" s="37">
        <f>H181/G37</f>
        <v>0.41665823998386536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24118.222117582765</v>
      </c>
      <c r="I183" s="37">
        <f>H183/G37</f>
        <v>4.6381196379966854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5200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4.6381196379966854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2023-08-04T13:21:45Z</cp:lastPrinted>
  <dcterms:created xsi:type="dcterms:W3CDTF">2021-07-30T11:32:38Z</dcterms:created>
  <dcterms:modified xsi:type="dcterms:W3CDTF">2023-10-30T12:15:02Z</dcterms:modified>
</cp:coreProperties>
</file>