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filterPrivacy="1" defaultThemeVersion="124226"/>
  <bookViews>
    <workbookView xWindow="-60" yWindow="-60" windowWidth="15480" windowHeight="11640" tabRatio="896"/>
  </bookViews>
  <sheets>
    <sheet name="ORÇAMENTO" sheetId="17" r:id="rId1"/>
    <sheet name="CRONOGRAMA" sheetId="18" r:id="rId2"/>
    <sheet name="BDI " sheetId="13" r:id="rId3"/>
    <sheet name="ENCARGOS SOCIAIS" sheetId="22" r:id="rId4"/>
    <sheet name="COMPOSIÇÃO" sheetId="4" r:id="rId5"/>
    <sheet name="MOBILIZAÇÃO " sheetId="5" r:id="rId6"/>
    <sheet name="ADM LOCAL" sheetId="6" r:id="rId7"/>
  </sheets>
  <externalReferences>
    <externalReference r:id="rId8"/>
    <externalReference r:id="rId9"/>
    <externalReference r:id="rId10"/>
    <externalReference r:id="rId11"/>
    <externalReference r:id="rId12"/>
    <externalReference r:id="rId13"/>
    <externalReference r:id="rId14"/>
  </externalReferences>
  <definedNames>
    <definedName name="_____BDI2">'[1]2.1'!$I$8</definedName>
    <definedName name="_____bdi3">'[1]2.1'!$I$8</definedName>
    <definedName name="_____pmd501">#REF!</definedName>
    <definedName name="____BDI2">'[1]2.1'!$I$8</definedName>
    <definedName name="____bdi3">'[1]2.1'!$I$8</definedName>
    <definedName name="____pmd501">#REF!</definedName>
    <definedName name="___BDI2">'[1]2.1'!$I$8</definedName>
    <definedName name="___bdi3">'[1]2.1'!$I$8</definedName>
    <definedName name="___pmd501">#REF!</definedName>
    <definedName name="___xlfn_IFERROR">NA()</definedName>
    <definedName name="__BDI2">'[1]2.1'!$I$8</definedName>
    <definedName name="__bdi3">'[1]2.1'!$I$8</definedName>
    <definedName name="__pmd501">#REF!</definedName>
    <definedName name="__xlfn_IFERROR">NA()</definedName>
    <definedName name="_BDI2">'[1]2.1'!$I$8</definedName>
    <definedName name="_bdi3">'[1]2.1'!$I$8</definedName>
    <definedName name="_xlnm._FilterDatabase" localSheetId="2" hidden="1">'BDI '!$A$4:$G$15</definedName>
    <definedName name="_xlnm._FilterDatabase" localSheetId="1" hidden="1">CRONOGRAMA!#REF!</definedName>
    <definedName name="_pmd501">#REF!</definedName>
    <definedName name="_xlnm.Print_Area" localSheetId="6">'ADM LOCAL'!$A$1:$L$29</definedName>
    <definedName name="_xlnm.Print_Area" localSheetId="2">'BDI '!$A$1:$G$30</definedName>
    <definedName name="_xlnm.Print_Area" localSheetId="4">COMPOSIÇÃO!$B$1:$H$161</definedName>
    <definedName name="_xlnm.Print_Area" localSheetId="1">CRONOGRAMA!$A$1:$AA$61</definedName>
    <definedName name="_xlnm.Print_Area" localSheetId="3">'ENCARGOS SOCIAIS'!$A$1:$D$41</definedName>
    <definedName name="_xlnm.Print_Area" localSheetId="5">'MOBILIZAÇÃO '!$A$1:$I$39</definedName>
    <definedName name="_xlnm.Print_Area" localSheetId="0">ORÇAMENTO!$A$1:$K$465</definedName>
    <definedName name="Atualizado" localSheetId="6">'[2]I- SERV INICIAIS'!#REF!</definedName>
    <definedName name="Atualizado" localSheetId="5">'[2]I- SERV INICIAIS'!#REF!</definedName>
    <definedName name="Atualizado">'[3]01.01- SERV INICIAIS'!#REF!</definedName>
    <definedName name="banco">'[4]Banco Dados'!$B$2:$E$841</definedName>
    <definedName name="_xlnm.Database">#REF!</definedName>
    <definedName name="bdi">#REF!</definedName>
    <definedName name="BDImat" localSheetId="6">'[2]I- SERV INICIAIS'!#REF!</definedName>
    <definedName name="BDImat" localSheetId="5">'[2]I- SERV INICIAIS'!#REF!</definedName>
    <definedName name="BDImat">'[3]01.01- SERV INICIAIS'!#REF!</definedName>
    <definedName name="BDImo" localSheetId="6">'[2]I- SERV INICIAIS'!#REF!</definedName>
    <definedName name="BDImo" localSheetId="5">'[2]I- SERV INICIAIS'!#REF!</definedName>
    <definedName name="BDImo">'[3]01.01- SERV INICIAIS'!#REF!</definedName>
    <definedName name="cap">#REF!</definedName>
    <definedName name="dados">'[3]Banco Dados'!$B$2:$E$1260</definedName>
    <definedName name="dados2">'[5]Banco Dados'!$B$2:$E$96</definedName>
    <definedName name="dados3">'[3]Banco Dados'!$B$2:$E$1260</definedName>
    <definedName name="esq_alum">#REF!</definedName>
    <definedName name="ex.cbuq">#REF!</definedName>
    <definedName name="ex.pint">#REF!</definedName>
    <definedName name="Excel_BuiltIn_Database">#REF!</definedName>
    <definedName name="f" localSheetId="6">#REF!</definedName>
    <definedName name="f" localSheetId="5">#REF!</definedName>
    <definedName name="f">#REF!</definedName>
    <definedName name="indmat" localSheetId="6">'[1]2.1'!#REF!</definedName>
    <definedName name="indmat" localSheetId="5">'[1]2.1'!#REF!</definedName>
    <definedName name="indmat">'[1]2.1'!#REF!</definedName>
    <definedName name="indmo" localSheetId="6">'[1]2.1'!#REF!</definedName>
    <definedName name="indmo" localSheetId="5">'[1]2.1'!#REF!</definedName>
    <definedName name="indmo">'[1]2.1'!#REF!</definedName>
    <definedName name="ITENS" localSheetId="6">#REF!</definedName>
    <definedName name="ITENS" localSheetId="5">#REF!</definedName>
    <definedName name="ITENS">#REF!</definedName>
    <definedName name="mat.pint">#REF!</definedName>
    <definedName name="número" localSheetId="6">#REF!</definedName>
    <definedName name="número" localSheetId="5">#REF!</definedName>
    <definedName name="número">#REF!</definedName>
    <definedName name="portaria">#REF!</definedName>
    <definedName name="PreçosCORSAN" localSheetId="6">#REF!</definedName>
    <definedName name="PreçosCORSAN" localSheetId="5">#REF!</definedName>
    <definedName name="PreçosCORSAN">#REF!</definedName>
    <definedName name="rr1c">#REF!</definedName>
    <definedName name="serger">#REF!</definedName>
    <definedName name="SINAPI2" localSheetId="6">#REF!</definedName>
    <definedName name="SINAPI2" localSheetId="5">#REF!</definedName>
    <definedName name="SINAPI2">#REF!</definedName>
    <definedName name="TABSERVIÇOS2" localSheetId="6">[6]Base_Set2010!$D$1:$K$11263</definedName>
    <definedName name="TABSERVIÇOS2" localSheetId="5">[6]Base_Set2010!$D$1:$K$11263</definedName>
    <definedName name="TABSERVIÇOS2">[6]Base_Set2010!$D$1:$K$11263</definedName>
    <definedName name="TESTE" localSheetId="6">[7]APOIO!$A$1:$B$103</definedName>
    <definedName name="TESTE" localSheetId="5">[7]APOIO!$A$1:$B$103</definedName>
    <definedName name="TESTE">[7]APOIO!$A$1:$B$103</definedName>
    <definedName name="_xlnm.Print_Titles" localSheetId="4">COMPOSIÇÃO!$1:$3</definedName>
    <definedName name="_xlnm.Print_Titles" localSheetId="1">CRONOGRAMA!$1:$9</definedName>
    <definedName name="_xlnm.Print_Titles" localSheetId="0">ORÇAMENTO!$1:$3</definedName>
    <definedName name="Total1001">#REF!</definedName>
    <definedName name="Total1002">#REF!</definedName>
    <definedName name="Total1004">#REF!</definedName>
    <definedName name="Total1004a">#REF!</definedName>
    <definedName name="Total1004b">#REF!</definedName>
    <definedName name="Total1005">#REF!</definedName>
    <definedName name="Total1006">#REF!</definedName>
    <definedName name="Total1007">#REF!</definedName>
    <definedName name="Total1008">#REF!</definedName>
    <definedName name="Total1009">#REF!</definedName>
    <definedName name="Total1010">#REF!</definedName>
    <definedName name="Total1010a">#REF!</definedName>
    <definedName name="Total1010b">#REF!</definedName>
    <definedName name="Total1015">#REF!</definedName>
    <definedName name="Total1016">#REF!</definedName>
    <definedName name="Total1016b">#REF!</definedName>
    <definedName name="Total1016c">#REF!</definedName>
    <definedName name="total1017">#REF!</definedName>
    <definedName name="Total1017b">#REF!</definedName>
    <definedName name="total1018">#REF!</definedName>
    <definedName name="Total1019">#REF!</definedName>
    <definedName name="Total201A" localSheetId="6">'[1]2.1'!#REF!</definedName>
    <definedName name="Total201A" localSheetId="5">'[1]2.1'!#REF!</definedName>
    <definedName name="Total201A">'[1]2.1'!#REF!</definedName>
    <definedName name="Total201c">#REF!</definedName>
    <definedName name="Total201c2">'[1]2.1'!$I$33</definedName>
    <definedName name="Total201c3">'[1]2.1'!$I$33</definedName>
    <definedName name="Total301">#REF!</definedName>
    <definedName name="Total401">#REF!</definedName>
    <definedName name="Total501a">#REF!</definedName>
    <definedName name="Total502">#REF!</definedName>
    <definedName name="Total503">#REF!</definedName>
    <definedName name="Total504">#REF!</definedName>
    <definedName name="Total506">#REF!</definedName>
    <definedName name="Total507">#REF!</definedName>
    <definedName name="Total508">#REF!</definedName>
    <definedName name="total509">#REF!</definedName>
    <definedName name="Total510">#REF!</definedName>
    <definedName name="Total511">#REF!</definedName>
    <definedName name="Total701">#REF!</definedName>
    <definedName name="Total704">#REF!</definedName>
    <definedName name="Total705">#REF!</definedName>
    <definedName name="Total712">#REF!</definedName>
    <definedName name="Total801">#REF!</definedName>
    <definedName name="Total802">#REF!</definedName>
    <definedName name="Total901">#REF!</definedName>
    <definedName name="trans.cap">#REF!</definedName>
    <definedName name="trans.cbuq">#REF!</definedName>
    <definedName name="trans.pint">#REF!</definedName>
    <definedName name="trans.rr1c">#REF!</definedName>
    <definedName name="x" localSheetId="6">#REF!</definedName>
    <definedName name="x" localSheetId="5">#REF!</definedName>
    <definedName name="x">#REF!</definedName>
  </definedNames>
  <calcPr calcId="124519" iterate="1"/>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4" i="18"/>
  <c r="F10" i="6"/>
  <c r="F14"/>
  <c r="G14"/>
  <c r="L14"/>
  <c r="L17"/>
  <c r="F9"/>
  <c r="L9"/>
  <c r="L10"/>
  <c r="F11"/>
  <c r="L11"/>
  <c r="L12"/>
  <c r="L18"/>
  <c r="G6" i="13"/>
  <c r="G7"/>
  <c r="G8"/>
  <c r="G9"/>
  <c r="G11"/>
  <c r="G15"/>
  <c r="I2" i="4"/>
  <c r="L19" i="6"/>
  <c r="L20" s="1"/>
  <c r="G14" i="17" s="1"/>
  <c r="A13" i="18"/>
  <c r="M2" i="4"/>
  <c r="E9" i="5"/>
  <c r="D28" s="1"/>
  <c r="I28" s="1"/>
  <c r="D27"/>
  <c r="I27" s="1"/>
  <c r="D29"/>
  <c r="I29" s="1"/>
  <c r="D31"/>
  <c r="I31" s="1"/>
  <c r="D32"/>
  <c r="I32"/>
  <c r="D13"/>
  <c r="I13" s="1"/>
  <c r="I25" s="1"/>
  <c r="C13"/>
  <c r="A15" i="17"/>
  <c r="A49"/>
  <c r="K462"/>
  <c r="H154" i="4"/>
  <c r="H159"/>
  <c r="H160"/>
  <c r="H161"/>
  <c r="G56" i="17"/>
  <c r="E56" s="1"/>
  <c r="D462"/>
  <c r="F56"/>
  <c r="F462" s="1"/>
  <c r="I462" s="1"/>
  <c r="K461"/>
  <c r="M55"/>
  <c r="M10"/>
  <c r="G53" s="1"/>
  <c r="G55"/>
  <c r="F55" s="1"/>
  <c r="K460"/>
  <c r="G54"/>
  <c r="E54" s="1"/>
  <c r="F54"/>
  <c r="F460" s="1"/>
  <c r="I460" s="1"/>
  <c r="K459"/>
  <c r="K458"/>
  <c r="G52"/>
  <c r="E52" s="1"/>
  <c r="G458"/>
  <c r="J458" s="1"/>
  <c r="D458"/>
  <c r="F52"/>
  <c r="F458"/>
  <c r="I458" s="1"/>
  <c r="K457"/>
  <c r="G51"/>
  <c r="G457" s="1"/>
  <c r="J457" s="1"/>
  <c r="D457"/>
  <c r="F51"/>
  <c r="F457" s="1"/>
  <c r="I457" s="1"/>
  <c r="E51"/>
  <c r="E457" s="1"/>
  <c r="K454"/>
  <c r="G48"/>
  <c r="G454"/>
  <c r="J454" s="1"/>
  <c r="D449"/>
  <c r="D450"/>
  <c r="D451"/>
  <c r="D452"/>
  <c r="O454"/>
  <c r="D454"/>
  <c r="F48"/>
  <c r="E48" s="1"/>
  <c r="K453"/>
  <c r="G47"/>
  <c r="G453"/>
  <c r="D453"/>
  <c r="J453"/>
  <c r="F47"/>
  <c r="F453"/>
  <c r="I453"/>
  <c r="E47"/>
  <c r="E453" s="1"/>
  <c r="K452"/>
  <c r="G46"/>
  <c r="F46" s="1"/>
  <c r="K451"/>
  <c r="H102" i="4"/>
  <c r="H103"/>
  <c r="H104"/>
  <c r="H105"/>
  <c r="H106"/>
  <c r="H107"/>
  <c r="H108"/>
  <c r="H109"/>
  <c r="H110"/>
  <c r="H111"/>
  <c r="H112"/>
  <c r="H113"/>
  <c r="H114"/>
  <c r="H115"/>
  <c r="F116"/>
  <c r="H116"/>
  <c r="K2"/>
  <c r="F117" s="1"/>
  <c r="H117" s="1"/>
  <c r="H121" s="1"/>
  <c r="G79" s="1"/>
  <c r="H79" s="1"/>
  <c r="H95" s="1"/>
  <c r="H96" s="1"/>
  <c r="H97" s="1"/>
  <c r="G34" i="17" s="1"/>
  <c r="H80" i="4"/>
  <c r="H81"/>
  <c r="H82"/>
  <c r="H83"/>
  <c r="H84"/>
  <c r="H85"/>
  <c r="H86"/>
  <c r="H87"/>
  <c r="H88"/>
  <c r="H89"/>
  <c r="H90"/>
  <c r="K450" i="17"/>
  <c r="H56" i="4"/>
  <c r="H57"/>
  <c r="H58"/>
  <c r="H59"/>
  <c r="H60"/>
  <c r="H61"/>
  <c r="H62"/>
  <c r="H63"/>
  <c r="F67"/>
  <c r="H67"/>
  <c r="F68"/>
  <c r="H68" s="1"/>
  <c r="H71" s="1"/>
  <c r="H73" s="1"/>
  <c r="H74" s="1"/>
  <c r="H75" s="1"/>
  <c r="G33" i="17" s="1"/>
  <c r="K449"/>
  <c r="H144" i="4"/>
  <c r="H129"/>
  <c r="H130"/>
  <c r="H131"/>
  <c r="H132"/>
  <c r="H137"/>
  <c r="H146"/>
  <c r="H147"/>
  <c r="H148"/>
  <c r="G43" i="17" s="1"/>
  <c r="K448"/>
  <c r="G42"/>
  <c r="G448"/>
  <c r="D445"/>
  <c r="D446"/>
  <c r="O448"/>
  <c r="D448"/>
  <c r="J448"/>
  <c r="F42"/>
  <c r="F448" s="1"/>
  <c r="I448" s="1"/>
  <c r="E42"/>
  <c r="E448" s="1"/>
  <c r="K447"/>
  <c r="G41"/>
  <c r="E41" s="1"/>
  <c r="G447"/>
  <c r="J447" s="1"/>
  <c r="D447"/>
  <c r="F41"/>
  <c r="F447"/>
  <c r="I447" s="1"/>
  <c r="K446"/>
  <c r="G40"/>
  <c r="E40" s="1"/>
  <c r="F40"/>
  <c r="F446" s="1"/>
  <c r="I446" s="1"/>
  <c r="K445"/>
  <c r="K444"/>
  <c r="K443"/>
  <c r="G37"/>
  <c r="E37" s="1"/>
  <c r="G443"/>
  <c r="J443" s="1"/>
  <c r="D439"/>
  <c r="D440"/>
  <c r="D441"/>
  <c r="O443"/>
  <c r="D443"/>
  <c r="F37"/>
  <c r="F443"/>
  <c r="I443" s="1"/>
  <c r="K442"/>
  <c r="G36"/>
  <c r="G442" s="1"/>
  <c r="J442" s="1"/>
  <c r="D442"/>
  <c r="F36"/>
  <c r="F442" s="1"/>
  <c r="I442" s="1"/>
  <c r="E36"/>
  <c r="E442" s="1"/>
  <c r="K441"/>
  <c r="G35"/>
  <c r="F35" s="1"/>
  <c r="G441"/>
  <c r="J441" s="1"/>
  <c r="K440"/>
  <c r="K439"/>
  <c r="K438"/>
  <c r="M32"/>
  <c r="G32"/>
  <c r="F32" s="1"/>
  <c r="K437"/>
  <c r="H38" i="4"/>
  <c r="H39"/>
  <c r="H40"/>
  <c r="H41"/>
  <c r="H42"/>
  <c r="H43"/>
  <c r="H44"/>
  <c r="H45"/>
  <c r="F47"/>
  <c r="H47"/>
  <c r="F48"/>
  <c r="H48"/>
  <c r="H50" s="1"/>
  <c r="H51" s="1"/>
  <c r="H52" s="1"/>
  <c r="G31" i="17" s="1"/>
  <c r="D428"/>
  <c r="D437"/>
  <c r="K436"/>
  <c r="G30"/>
  <c r="G436"/>
  <c r="J436" s="1"/>
  <c r="D433"/>
  <c r="D434"/>
  <c r="O436"/>
  <c r="D436"/>
  <c r="F30"/>
  <c r="F436"/>
  <c r="I436"/>
  <c r="E30"/>
  <c r="E436" s="1"/>
  <c r="K435"/>
  <c r="G29"/>
  <c r="E29" s="1"/>
  <c r="D435"/>
  <c r="F29"/>
  <c r="F435" s="1"/>
  <c r="I435" s="1"/>
  <c r="K434"/>
  <c r="G28"/>
  <c r="G434"/>
  <c r="J434"/>
  <c r="F28"/>
  <c r="F434" s="1"/>
  <c r="I434" s="1"/>
  <c r="E28"/>
  <c r="E434" s="1"/>
  <c r="K433"/>
  <c r="G27"/>
  <c r="G433"/>
  <c r="J433" s="1"/>
  <c r="F27"/>
  <c r="F433"/>
  <c r="I433"/>
  <c r="E27"/>
  <c r="E433" s="1"/>
  <c r="K432"/>
  <c r="G26"/>
  <c r="F26" s="1"/>
  <c r="D429"/>
  <c r="D430"/>
  <c r="O432"/>
  <c r="D432"/>
  <c r="K431"/>
  <c r="G25"/>
  <c r="G431" s="1"/>
  <c r="J431" s="1"/>
  <c r="D431"/>
  <c r="F25"/>
  <c r="F431" s="1"/>
  <c r="I431" s="1"/>
  <c r="E25"/>
  <c r="E431" s="1"/>
  <c r="K430"/>
  <c r="G24"/>
  <c r="G430"/>
  <c r="J430" s="1"/>
  <c r="F24"/>
  <c r="F430" s="1"/>
  <c r="I430" s="1"/>
  <c r="E24"/>
  <c r="E430" s="1"/>
  <c r="K429"/>
  <c r="G23"/>
  <c r="F23" s="1"/>
  <c r="K428"/>
  <c r="G22"/>
  <c r="E22" s="1"/>
  <c r="F22"/>
  <c r="F428" s="1"/>
  <c r="I428" s="1"/>
  <c r="K427"/>
  <c r="G21"/>
  <c r="G427" s="1"/>
  <c r="J427" s="1"/>
  <c r="D425"/>
  <c r="D427"/>
  <c r="K426"/>
  <c r="G20"/>
  <c r="G426" s="1"/>
  <c r="J426" s="1"/>
  <c r="O426"/>
  <c r="D426"/>
  <c r="K425"/>
  <c r="G19"/>
  <c r="F19" s="1"/>
  <c r="K424"/>
  <c r="G18"/>
  <c r="G424" s="1"/>
  <c r="J424" s="1"/>
  <c r="O424"/>
  <c r="D424"/>
  <c r="K423"/>
  <c r="G17"/>
  <c r="F17" s="1"/>
  <c r="K420"/>
  <c r="K419"/>
  <c r="K418"/>
  <c r="H24" i="4"/>
  <c r="H25"/>
  <c r="H26"/>
  <c r="H27"/>
  <c r="H28"/>
  <c r="H29"/>
  <c r="H32"/>
  <c r="H33"/>
  <c r="H34" s="1"/>
  <c r="G12" i="17" s="1"/>
  <c r="K417"/>
  <c r="H8" i="4"/>
  <c r="H9"/>
  <c r="H10"/>
  <c r="H11"/>
  <c r="H12"/>
  <c r="H13"/>
  <c r="H14"/>
  <c r="H17"/>
  <c r="H18"/>
  <c r="H19" s="1"/>
  <c r="G11" i="17" s="1"/>
  <c r="K7"/>
  <c r="K413"/>
  <c r="K404"/>
  <c r="G404"/>
  <c r="D404"/>
  <c r="J404"/>
  <c r="F404"/>
  <c r="I404" s="1"/>
  <c r="K403"/>
  <c r="G403"/>
  <c r="J403" s="1"/>
  <c r="K402"/>
  <c r="G402"/>
  <c r="J402"/>
  <c r="F402"/>
  <c r="I402" s="1"/>
  <c r="K401"/>
  <c r="K400"/>
  <c r="G400"/>
  <c r="J400"/>
  <c r="F400"/>
  <c r="I400" s="1"/>
  <c r="K399"/>
  <c r="G399"/>
  <c r="J399" s="1"/>
  <c r="D399"/>
  <c r="F399"/>
  <c r="I399"/>
  <c r="E399"/>
  <c r="K396"/>
  <c r="G396"/>
  <c r="J396" s="1"/>
  <c r="D391"/>
  <c r="D392"/>
  <c r="D393"/>
  <c r="D394"/>
  <c r="O396"/>
  <c r="D396"/>
  <c r="F396"/>
  <c r="I396" s="1"/>
  <c r="K395"/>
  <c r="G395"/>
  <c r="J395" s="1"/>
  <c r="D395"/>
  <c r="F395"/>
  <c r="I395"/>
  <c r="E395"/>
  <c r="K394"/>
  <c r="G394"/>
  <c r="J394"/>
  <c r="K393"/>
  <c r="K392"/>
  <c r="K391"/>
  <c r="K390"/>
  <c r="G390"/>
  <c r="J390" s="1"/>
  <c r="D387"/>
  <c r="D388"/>
  <c r="O390"/>
  <c r="D390"/>
  <c r="F390"/>
  <c r="I390"/>
  <c r="E390"/>
  <c r="K389"/>
  <c r="G389"/>
  <c r="D389"/>
  <c r="J389"/>
  <c r="F389"/>
  <c r="I389" s="1"/>
  <c r="K388"/>
  <c r="G388"/>
  <c r="J388" s="1"/>
  <c r="F388"/>
  <c r="I388"/>
  <c r="K387"/>
  <c r="K386"/>
  <c r="K385"/>
  <c r="G385"/>
  <c r="J385" s="1"/>
  <c r="D381"/>
  <c r="D382"/>
  <c r="D383"/>
  <c r="O385"/>
  <c r="D385"/>
  <c r="F385"/>
  <c r="I385"/>
  <c r="K384"/>
  <c r="G384"/>
  <c r="D384"/>
  <c r="J384"/>
  <c r="F384"/>
  <c r="I384"/>
  <c r="E384"/>
  <c r="K383"/>
  <c r="G383"/>
  <c r="J383"/>
  <c r="K382"/>
  <c r="K381"/>
  <c r="K380"/>
  <c r="G380"/>
  <c r="J380" s="1"/>
  <c r="K379"/>
  <c r="D370"/>
  <c r="D379"/>
  <c r="K378"/>
  <c r="G378"/>
  <c r="D375"/>
  <c r="D376"/>
  <c r="O378"/>
  <c r="D378"/>
  <c r="J378"/>
  <c r="F378"/>
  <c r="I378" s="1"/>
  <c r="E378"/>
  <c r="K377"/>
  <c r="G377"/>
  <c r="J377" s="1"/>
  <c r="D377"/>
  <c r="F377"/>
  <c r="I377"/>
  <c r="K376"/>
  <c r="G376"/>
  <c r="J376"/>
  <c r="F376"/>
  <c r="I376" s="1"/>
  <c r="E376"/>
  <c r="K375"/>
  <c r="G375"/>
  <c r="J375" s="1"/>
  <c r="F375"/>
  <c r="I375"/>
  <c r="E375"/>
  <c r="K374"/>
  <c r="G374"/>
  <c r="D371"/>
  <c r="D372"/>
  <c r="O374"/>
  <c r="D374"/>
  <c r="J374"/>
  <c r="K373"/>
  <c r="G373"/>
  <c r="J373" s="1"/>
  <c r="D373"/>
  <c r="F373"/>
  <c r="I373" s="1"/>
  <c r="E373"/>
  <c r="K372"/>
  <c r="G372"/>
  <c r="J372" s="1"/>
  <c r="F372"/>
  <c r="I372"/>
  <c r="E372"/>
  <c r="K371"/>
  <c r="G371"/>
  <c r="J371"/>
  <c r="K370"/>
  <c r="G370"/>
  <c r="J370" s="1"/>
  <c r="F370"/>
  <c r="I370"/>
  <c r="K369"/>
  <c r="G369"/>
  <c r="D367"/>
  <c r="D369"/>
  <c r="J369"/>
  <c r="K368"/>
  <c r="G368"/>
  <c r="O368"/>
  <c r="D368"/>
  <c r="J368"/>
  <c r="K367"/>
  <c r="G367"/>
  <c r="J367"/>
  <c r="K366"/>
  <c r="G366"/>
  <c r="J366" s="1"/>
  <c r="O366"/>
  <c r="D366"/>
  <c r="K365"/>
  <c r="G365"/>
  <c r="J365" s="1"/>
  <c r="K362"/>
  <c r="K361"/>
  <c r="K360"/>
  <c r="K359"/>
  <c r="K355"/>
  <c r="K346"/>
  <c r="G346"/>
  <c r="J346" s="1"/>
  <c r="D346"/>
  <c r="F346"/>
  <c r="I346" s="1"/>
  <c r="K345"/>
  <c r="G345"/>
  <c r="J345" s="1"/>
  <c r="K344"/>
  <c r="G344"/>
  <c r="J344" s="1"/>
  <c r="F344"/>
  <c r="I344" s="1"/>
  <c r="K343"/>
  <c r="K342"/>
  <c r="G342"/>
  <c r="J342" s="1"/>
  <c r="D342"/>
  <c r="F342"/>
  <c r="I342"/>
  <c r="K341"/>
  <c r="G341"/>
  <c r="J341" s="1"/>
  <c r="D341"/>
  <c r="F341"/>
  <c r="I341" s="1"/>
  <c r="E341"/>
  <c r="K338"/>
  <c r="G338"/>
  <c r="J338" s="1"/>
  <c r="D333"/>
  <c r="D334"/>
  <c r="D335"/>
  <c r="D336"/>
  <c r="O338"/>
  <c r="D338"/>
  <c r="F338"/>
  <c r="I338" s="1"/>
  <c r="K337"/>
  <c r="G337"/>
  <c r="D337"/>
  <c r="J337"/>
  <c r="F337"/>
  <c r="I337"/>
  <c r="E337"/>
  <c r="K336"/>
  <c r="G336"/>
  <c r="J336"/>
  <c r="K335"/>
  <c r="K334"/>
  <c r="K333"/>
  <c r="K332"/>
  <c r="G332"/>
  <c r="J332" s="1"/>
  <c r="D329"/>
  <c r="D330"/>
  <c r="O332"/>
  <c r="D332"/>
  <c r="F332"/>
  <c r="I332" s="1"/>
  <c r="E332"/>
  <c r="K331"/>
  <c r="G331"/>
  <c r="J331" s="1"/>
  <c r="D331"/>
  <c r="F331"/>
  <c r="I331"/>
  <c r="K330"/>
  <c r="G330"/>
  <c r="J330"/>
  <c r="F330"/>
  <c r="I330"/>
  <c r="K329"/>
  <c r="K328"/>
  <c r="K327"/>
  <c r="G327"/>
  <c r="D323"/>
  <c r="D324"/>
  <c r="D325"/>
  <c r="O327"/>
  <c r="D327"/>
  <c r="J327"/>
  <c r="F327"/>
  <c r="I327"/>
  <c r="K326"/>
  <c r="G326"/>
  <c r="J326" s="1"/>
  <c r="D326"/>
  <c r="F326"/>
  <c r="I326" s="1"/>
  <c r="E326"/>
  <c r="K325"/>
  <c r="G325"/>
  <c r="J325" s="1"/>
  <c r="K324"/>
  <c r="K323"/>
  <c r="K322"/>
  <c r="G322"/>
  <c r="J322"/>
  <c r="K321"/>
  <c r="D312"/>
  <c r="D321"/>
  <c r="K320"/>
  <c r="G320"/>
  <c r="D317"/>
  <c r="D318"/>
  <c r="O320"/>
  <c r="D320"/>
  <c r="J320"/>
  <c r="F320"/>
  <c r="I320"/>
  <c r="E320"/>
  <c r="K319"/>
  <c r="G319"/>
  <c r="D319"/>
  <c r="J319"/>
  <c r="F319"/>
  <c r="I319" s="1"/>
  <c r="K318"/>
  <c r="G318"/>
  <c r="J318" s="1"/>
  <c r="F318"/>
  <c r="I318" s="1"/>
  <c r="E318"/>
  <c r="K317"/>
  <c r="G317"/>
  <c r="J317" s="1"/>
  <c r="F317"/>
  <c r="I317" s="1"/>
  <c r="E317"/>
  <c r="K316"/>
  <c r="G316"/>
  <c r="J316" s="1"/>
  <c r="D313"/>
  <c r="D314"/>
  <c r="O316"/>
  <c r="D316"/>
  <c r="K315"/>
  <c r="G315"/>
  <c r="J315" s="1"/>
  <c r="D315"/>
  <c r="F315"/>
  <c r="I315"/>
  <c r="E315"/>
  <c r="K314"/>
  <c r="G314"/>
  <c r="J314"/>
  <c r="F314"/>
  <c r="I314"/>
  <c r="E314"/>
  <c r="K313"/>
  <c r="G313"/>
  <c r="J313"/>
  <c r="K312"/>
  <c r="G312"/>
  <c r="J312"/>
  <c r="F312"/>
  <c r="I312"/>
  <c r="K311"/>
  <c r="G311"/>
  <c r="D309"/>
  <c r="D311"/>
  <c r="J311"/>
  <c r="K310"/>
  <c r="G310"/>
  <c r="O310"/>
  <c r="D310"/>
  <c r="J310"/>
  <c r="K309"/>
  <c r="G309"/>
  <c r="J309"/>
  <c r="K308"/>
  <c r="G308"/>
  <c r="O308"/>
  <c r="D308"/>
  <c r="J308"/>
  <c r="K307"/>
  <c r="G307"/>
  <c r="J307"/>
  <c r="K304"/>
  <c r="K303"/>
  <c r="K302"/>
  <c r="K301"/>
  <c r="K297"/>
  <c r="K288"/>
  <c r="G288"/>
  <c r="D288"/>
  <c r="J288"/>
  <c r="F288"/>
  <c r="I288"/>
  <c r="K287"/>
  <c r="G287"/>
  <c r="J287"/>
  <c r="K286"/>
  <c r="G286"/>
  <c r="J286"/>
  <c r="F286"/>
  <c r="I286" s="1"/>
  <c r="K285"/>
  <c r="K284"/>
  <c r="G284"/>
  <c r="D284"/>
  <c r="J284"/>
  <c r="F284"/>
  <c r="I284" s="1"/>
  <c r="K283"/>
  <c r="G283"/>
  <c r="D283"/>
  <c r="J283"/>
  <c r="F283"/>
  <c r="I283" s="1"/>
  <c r="E283"/>
  <c r="K280"/>
  <c r="G280"/>
  <c r="J280" s="1"/>
  <c r="D275"/>
  <c r="D276"/>
  <c r="D277"/>
  <c r="D278"/>
  <c r="O280"/>
  <c r="D280"/>
  <c r="F280"/>
  <c r="I280" s="1"/>
  <c r="K279"/>
  <c r="G279"/>
  <c r="J279" s="1"/>
  <c r="D279"/>
  <c r="F279"/>
  <c r="I279"/>
  <c r="E279"/>
  <c r="K278"/>
  <c r="G278"/>
  <c r="J278" s="1"/>
  <c r="K277"/>
  <c r="K276"/>
  <c r="K275"/>
  <c r="K274"/>
  <c r="G274"/>
  <c r="J274" s="1"/>
  <c r="D271"/>
  <c r="D272"/>
  <c r="O274"/>
  <c r="D274"/>
  <c r="F274"/>
  <c r="I274"/>
  <c r="E274"/>
  <c r="K273"/>
  <c r="G273"/>
  <c r="D273"/>
  <c r="J273"/>
  <c r="F273"/>
  <c r="I273" s="1"/>
  <c r="K272"/>
  <c r="G272"/>
  <c r="J272" s="1"/>
  <c r="F272"/>
  <c r="I272"/>
  <c r="K271"/>
  <c r="K270"/>
  <c r="K269"/>
  <c r="G269"/>
  <c r="J269" s="1"/>
  <c r="D265"/>
  <c r="D266"/>
  <c r="D267"/>
  <c r="O269"/>
  <c r="D269"/>
  <c r="F269"/>
  <c r="I269"/>
  <c r="K268"/>
  <c r="G268"/>
  <c r="J268" s="1"/>
  <c r="D268"/>
  <c r="F268"/>
  <c r="I268"/>
  <c r="E268"/>
  <c r="K267"/>
  <c r="G267"/>
  <c r="J267"/>
  <c r="K266"/>
  <c r="K265"/>
  <c r="K264"/>
  <c r="G264"/>
  <c r="J264"/>
  <c r="K263"/>
  <c r="D254"/>
  <c r="D263"/>
  <c r="K262"/>
  <c r="G262"/>
  <c r="J262" s="1"/>
  <c r="D259"/>
  <c r="D260"/>
  <c r="O262"/>
  <c r="D262"/>
  <c r="F262"/>
  <c r="I262"/>
  <c r="E262"/>
  <c r="K261"/>
  <c r="G261"/>
  <c r="D261"/>
  <c r="J261"/>
  <c r="F261"/>
  <c r="I261" s="1"/>
  <c r="K260"/>
  <c r="G260"/>
  <c r="J260" s="1"/>
  <c r="F260"/>
  <c r="I260"/>
  <c r="E260"/>
  <c r="K259"/>
  <c r="G259"/>
  <c r="J259"/>
  <c r="F259"/>
  <c r="I259" s="1"/>
  <c r="E259"/>
  <c r="K258"/>
  <c r="G258"/>
  <c r="J258" s="1"/>
  <c r="D255"/>
  <c r="D256"/>
  <c r="O258"/>
  <c r="D258"/>
  <c r="K257"/>
  <c r="G257"/>
  <c r="D257"/>
  <c r="J257"/>
  <c r="F257"/>
  <c r="I257"/>
  <c r="E257"/>
  <c r="K256"/>
  <c r="G256"/>
  <c r="J256"/>
  <c r="F256"/>
  <c r="I256" s="1"/>
  <c r="E256"/>
  <c r="K255"/>
  <c r="G255"/>
  <c r="J255" s="1"/>
  <c r="K254"/>
  <c r="G254"/>
  <c r="J254" s="1"/>
  <c r="F254"/>
  <c r="I254" s="1"/>
  <c r="K253"/>
  <c r="G253"/>
  <c r="J253" s="1"/>
  <c r="D251"/>
  <c r="D253"/>
  <c r="K252"/>
  <c r="G252"/>
  <c r="J252" s="1"/>
  <c r="O252"/>
  <c r="D252"/>
  <c r="K251"/>
  <c r="G251"/>
  <c r="J251" s="1"/>
  <c r="K250"/>
  <c r="G250"/>
  <c r="O250"/>
  <c r="D250"/>
  <c r="J250"/>
  <c r="K249"/>
  <c r="G249"/>
  <c r="J249" s="1"/>
  <c r="K246"/>
  <c r="K245"/>
  <c r="K244"/>
  <c r="K243"/>
  <c r="K239"/>
  <c r="K230"/>
  <c r="G230"/>
  <c r="J230" s="1"/>
  <c r="D230"/>
  <c r="F230"/>
  <c r="I230" s="1"/>
  <c r="K229"/>
  <c r="G229"/>
  <c r="J229" s="1"/>
  <c r="K228"/>
  <c r="G228"/>
  <c r="J228" s="1"/>
  <c r="F228"/>
  <c r="I228" s="1"/>
  <c r="K227"/>
  <c r="K226"/>
  <c r="G226"/>
  <c r="D226"/>
  <c r="J226"/>
  <c r="F226"/>
  <c r="I226"/>
  <c r="K225"/>
  <c r="G225"/>
  <c r="J225" s="1"/>
  <c r="D225"/>
  <c r="F225"/>
  <c r="I225" s="1"/>
  <c r="E225"/>
  <c r="K222"/>
  <c r="G222"/>
  <c r="J222" s="1"/>
  <c r="D217"/>
  <c r="D218"/>
  <c r="D219"/>
  <c r="D220"/>
  <c r="O222"/>
  <c r="D222"/>
  <c r="F222"/>
  <c r="I222" s="1"/>
  <c r="K221"/>
  <c r="G221"/>
  <c r="J221" s="1"/>
  <c r="D221"/>
  <c r="F221"/>
  <c r="I221"/>
  <c r="E221"/>
  <c r="K220"/>
  <c r="G220"/>
  <c r="J220"/>
  <c r="K219"/>
  <c r="K218"/>
  <c r="K217"/>
  <c r="K216"/>
  <c r="G216"/>
  <c r="J216" s="1"/>
  <c r="D213"/>
  <c r="D214"/>
  <c r="O216"/>
  <c r="D216"/>
  <c r="F216"/>
  <c r="I216" s="1"/>
  <c r="E216"/>
  <c r="K215"/>
  <c r="G215"/>
  <c r="D215"/>
  <c r="J215"/>
  <c r="F215"/>
  <c r="I215"/>
  <c r="K214"/>
  <c r="G214"/>
  <c r="J214"/>
  <c r="F214"/>
  <c r="I214"/>
  <c r="K213"/>
  <c r="K212"/>
  <c r="K211"/>
  <c r="G211"/>
  <c r="J211" s="1"/>
  <c r="D207"/>
  <c r="D208"/>
  <c r="D209"/>
  <c r="O211"/>
  <c r="D211"/>
  <c r="F211"/>
  <c r="I211"/>
  <c r="K210"/>
  <c r="G210"/>
  <c r="D210"/>
  <c r="J210"/>
  <c r="F210"/>
  <c r="I210" s="1"/>
  <c r="E210"/>
  <c r="K209"/>
  <c r="G209"/>
  <c r="J209" s="1"/>
  <c r="K208"/>
  <c r="K207"/>
  <c r="K206"/>
  <c r="G206"/>
  <c r="J206" s="1"/>
  <c r="K205"/>
  <c r="D196"/>
  <c r="D205"/>
  <c r="K204"/>
  <c r="G204"/>
  <c r="J204" s="1"/>
  <c r="D201"/>
  <c r="D202"/>
  <c r="O204"/>
  <c r="D204"/>
  <c r="F204"/>
  <c r="I204" s="1"/>
  <c r="E204"/>
  <c r="K203"/>
  <c r="G203"/>
  <c r="D203"/>
  <c r="J203"/>
  <c r="F203"/>
  <c r="I203"/>
  <c r="K202"/>
  <c r="G202"/>
  <c r="J202"/>
  <c r="F202"/>
  <c r="I202"/>
  <c r="E202"/>
  <c r="K201"/>
  <c r="G201"/>
  <c r="J201"/>
  <c r="F201"/>
  <c r="I201"/>
  <c r="E201"/>
  <c r="K200"/>
  <c r="G200"/>
  <c r="D197"/>
  <c r="D198"/>
  <c r="O200"/>
  <c r="D200"/>
  <c r="J200"/>
  <c r="K199"/>
  <c r="G199"/>
  <c r="D199"/>
  <c r="J199"/>
  <c r="F199"/>
  <c r="I199" s="1"/>
  <c r="E199"/>
  <c r="K198"/>
  <c r="G198"/>
  <c r="J198" s="1"/>
  <c r="F198"/>
  <c r="I198" s="1"/>
  <c r="E198"/>
  <c r="K197"/>
  <c r="G197"/>
  <c r="J197" s="1"/>
  <c r="K196"/>
  <c r="G196"/>
  <c r="J196" s="1"/>
  <c r="F196"/>
  <c r="I196" s="1"/>
  <c r="K195"/>
  <c r="G195"/>
  <c r="J195" s="1"/>
  <c r="D193"/>
  <c r="D195"/>
  <c r="K194"/>
  <c r="G194"/>
  <c r="J194" s="1"/>
  <c r="O194"/>
  <c r="D194"/>
  <c r="K193"/>
  <c r="G193"/>
  <c r="J193" s="1"/>
  <c r="K192"/>
  <c r="G192"/>
  <c r="J192" s="1"/>
  <c r="O192"/>
  <c r="D192"/>
  <c r="K191"/>
  <c r="G191"/>
  <c r="J191" s="1"/>
  <c r="K188"/>
  <c r="K187"/>
  <c r="K186"/>
  <c r="K185"/>
  <c r="K181"/>
  <c r="K172"/>
  <c r="G172"/>
  <c r="J172" s="1"/>
  <c r="D172"/>
  <c r="F172"/>
  <c r="I172" s="1"/>
  <c r="K171"/>
  <c r="G171"/>
  <c r="J171" s="1"/>
  <c r="K170"/>
  <c r="G170"/>
  <c r="J170" s="1"/>
  <c r="F170"/>
  <c r="I170" s="1"/>
  <c r="K169"/>
  <c r="K168"/>
  <c r="G168"/>
  <c r="D168"/>
  <c r="J168"/>
  <c r="F168"/>
  <c r="I168"/>
  <c r="K167"/>
  <c r="G167"/>
  <c r="J167" s="1"/>
  <c r="D167"/>
  <c r="F167"/>
  <c r="I167" s="1"/>
  <c r="E167"/>
  <c r="K164"/>
  <c r="G164"/>
  <c r="J164" s="1"/>
  <c r="D159"/>
  <c r="D160"/>
  <c r="D161"/>
  <c r="D162"/>
  <c r="O164"/>
  <c r="D164"/>
  <c r="F164"/>
  <c r="I164" s="1"/>
  <c r="K163"/>
  <c r="G163"/>
  <c r="J163" s="1"/>
  <c r="D163"/>
  <c r="F163"/>
  <c r="I163"/>
  <c r="E163"/>
  <c r="K162"/>
  <c r="G162"/>
  <c r="J162"/>
  <c r="K161"/>
  <c r="K160"/>
  <c r="K159"/>
  <c r="K158"/>
  <c r="G158"/>
  <c r="J158" s="1"/>
  <c r="D155"/>
  <c r="D156"/>
  <c r="O158"/>
  <c r="D158"/>
  <c r="F158"/>
  <c r="I158" s="1"/>
  <c r="E158"/>
  <c r="K157"/>
  <c r="G157"/>
  <c r="D157"/>
  <c r="J157"/>
  <c r="F157"/>
  <c r="I157"/>
  <c r="K156"/>
  <c r="G156"/>
  <c r="J156"/>
  <c r="F156"/>
  <c r="I156"/>
  <c r="K155"/>
  <c r="K154"/>
  <c r="K153"/>
  <c r="G153"/>
  <c r="J153" s="1"/>
  <c r="D149"/>
  <c r="D150"/>
  <c r="D151"/>
  <c r="O153"/>
  <c r="D153"/>
  <c r="F153"/>
  <c r="I153"/>
  <c r="K152"/>
  <c r="G152"/>
  <c r="J152" s="1"/>
  <c r="D152"/>
  <c r="F152"/>
  <c r="I152" s="1"/>
  <c r="E152"/>
  <c r="K151"/>
  <c r="G151"/>
  <c r="J151" s="1"/>
  <c r="K150"/>
  <c r="K149"/>
  <c r="K148"/>
  <c r="G148"/>
  <c r="J148"/>
  <c r="K147"/>
  <c r="D138"/>
  <c r="D147"/>
  <c r="K146"/>
  <c r="G146"/>
  <c r="D143"/>
  <c r="D144"/>
  <c r="O146"/>
  <c r="D146"/>
  <c r="J146"/>
  <c r="F146"/>
  <c r="I146"/>
  <c r="E146"/>
  <c r="K145"/>
  <c r="G145"/>
  <c r="D145"/>
  <c r="J145"/>
  <c r="F145"/>
  <c r="I145" s="1"/>
  <c r="K144"/>
  <c r="G144"/>
  <c r="J144" s="1"/>
  <c r="F144"/>
  <c r="I144" s="1"/>
  <c r="E144"/>
  <c r="K143"/>
  <c r="G143"/>
  <c r="J143" s="1"/>
  <c r="F143"/>
  <c r="I143" s="1"/>
  <c r="E143"/>
  <c r="K142"/>
  <c r="G142"/>
  <c r="J142" s="1"/>
  <c r="D139"/>
  <c r="D140"/>
  <c r="O142"/>
  <c r="D142"/>
  <c r="K141"/>
  <c r="G141"/>
  <c r="J141" s="1"/>
  <c r="D141"/>
  <c r="F141"/>
  <c r="I141"/>
  <c r="E141"/>
  <c r="K140"/>
  <c r="G140"/>
  <c r="J140"/>
  <c r="F140"/>
  <c r="I140"/>
  <c r="E140"/>
  <c r="K139"/>
  <c r="G139"/>
  <c r="J139"/>
  <c r="K138"/>
  <c r="G138"/>
  <c r="J138"/>
  <c r="F138"/>
  <c r="I138"/>
  <c r="K137"/>
  <c r="G137"/>
  <c r="D135"/>
  <c r="D137"/>
  <c r="J137"/>
  <c r="K136"/>
  <c r="G136"/>
  <c r="O136"/>
  <c r="D136"/>
  <c r="J136"/>
  <c r="K135"/>
  <c r="G135"/>
  <c r="J135"/>
  <c r="K134"/>
  <c r="G134"/>
  <c r="O134"/>
  <c r="D134"/>
  <c r="J134"/>
  <c r="K133"/>
  <c r="G133"/>
  <c r="J133"/>
  <c r="K130"/>
  <c r="K129"/>
  <c r="K128"/>
  <c r="K127"/>
  <c r="K123"/>
  <c r="K114"/>
  <c r="G114"/>
  <c r="D114"/>
  <c r="J114"/>
  <c r="F114"/>
  <c r="I114"/>
  <c r="K113"/>
  <c r="G113"/>
  <c r="J113"/>
  <c r="K112"/>
  <c r="G112"/>
  <c r="J112"/>
  <c r="F112"/>
  <c r="I112"/>
  <c r="K111"/>
  <c r="D111"/>
  <c r="K110"/>
  <c r="G110"/>
  <c r="J110" s="1"/>
  <c r="D110"/>
  <c r="F110"/>
  <c r="I110"/>
  <c r="K109"/>
  <c r="G109"/>
  <c r="D109"/>
  <c r="J109"/>
  <c r="F109"/>
  <c r="I109" s="1"/>
  <c r="E109"/>
  <c r="K106"/>
  <c r="G106"/>
  <c r="J106" s="1"/>
  <c r="D101"/>
  <c r="D102"/>
  <c r="D103"/>
  <c r="D104"/>
  <c r="O106"/>
  <c r="D106"/>
  <c r="F106"/>
  <c r="I106" s="1"/>
  <c r="E106"/>
  <c r="K105"/>
  <c r="G105"/>
  <c r="D105"/>
  <c r="J105"/>
  <c r="F105"/>
  <c r="I105"/>
  <c r="E105"/>
  <c r="K104"/>
  <c r="G104"/>
  <c r="J104"/>
  <c r="K103"/>
  <c r="K102"/>
  <c r="K101"/>
  <c r="G101"/>
  <c r="J101" s="1"/>
  <c r="K100"/>
  <c r="G100"/>
  <c r="J100" s="1"/>
  <c r="D97"/>
  <c r="D98"/>
  <c r="O100"/>
  <c r="D100"/>
  <c r="F100"/>
  <c r="I100" s="1"/>
  <c r="E100"/>
  <c r="K99"/>
  <c r="G99"/>
  <c r="D99"/>
  <c r="J99"/>
  <c r="F99"/>
  <c r="I99"/>
  <c r="K98"/>
  <c r="G98"/>
  <c r="J98"/>
  <c r="F98"/>
  <c r="I98"/>
  <c r="K97"/>
  <c r="K96"/>
  <c r="K95"/>
  <c r="G95"/>
  <c r="J95" s="1"/>
  <c r="H95" s="1"/>
  <c r="D91"/>
  <c r="D92"/>
  <c r="D93"/>
  <c r="O95"/>
  <c r="D95"/>
  <c r="F95"/>
  <c r="I95"/>
  <c r="K94"/>
  <c r="G94"/>
  <c r="J94" s="1"/>
  <c r="D94"/>
  <c r="F94"/>
  <c r="I94" s="1"/>
  <c r="E94"/>
  <c r="K93"/>
  <c r="G93"/>
  <c r="J93" s="1"/>
  <c r="F93"/>
  <c r="I93"/>
  <c r="K92"/>
  <c r="G92"/>
  <c r="J92"/>
  <c r="K91"/>
  <c r="G91"/>
  <c r="J91" s="1"/>
  <c r="K90"/>
  <c r="G90"/>
  <c r="J90"/>
  <c r="F90"/>
  <c r="I90" s="1"/>
  <c r="K89"/>
  <c r="G89"/>
  <c r="D80"/>
  <c r="D89"/>
  <c r="J89"/>
  <c r="K88"/>
  <c r="G88"/>
  <c r="J88" s="1"/>
  <c r="H88" s="1"/>
  <c r="D85"/>
  <c r="D86"/>
  <c r="O88"/>
  <c r="D88"/>
  <c r="F88"/>
  <c r="I88"/>
  <c r="E88"/>
  <c r="K87"/>
  <c r="G87"/>
  <c r="J87" s="1"/>
  <c r="H87" s="1"/>
  <c r="D87"/>
  <c r="F87"/>
  <c r="I87"/>
  <c r="E87"/>
  <c r="K86"/>
  <c r="G86"/>
  <c r="J86"/>
  <c r="F86"/>
  <c r="I86" s="1"/>
  <c r="E86"/>
  <c r="K85"/>
  <c r="G85"/>
  <c r="J85" s="1"/>
  <c r="F85"/>
  <c r="I85"/>
  <c r="E85"/>
  <c r="K84"/>
  <c r="G84"/>
  <c r="D81"/>
  <c r="D82"/>
  <c r="O84"/>
  <c r="D84"/>
  <c r="J84"/>
  <c r="F84"/>
  <c r="I84" s="1"/>
  <c r="K83"/>
  <c r="G83"/>
  <c r="J83" s="1"/>
  <c r="H83" s="1"/>
  <c r="D83"/>
  <c r="F83"/>
  <c r="I83"/>
  <c r="E83"/>
  <c r="K82"/>
  <c r="G82"/>
  <c r="J82"/>
  <c r="F82"/>
  <c r="I82" s="1"/>
  <c r="E82"/>
  <c r="K81"/>
  <c r="G81"/>
  <c r="J81" s="1"/>
  <c r="H81" s="1"/>
  <c r="F81"/>
  <c r="I81"/>
  <c r="K80"/>
  <c r="G80"/>
  <c r="J80"/>
  <c r="F80"/>
  <c r="I80" s="1"/>
  <c r="E80"/>
  <c r="K79"/>
  <c r="G79"/>
  <c r="D77"/>
  <c r="D79"/>
  <c r="J79"/>
  <c r="K78"/>
  <c r="G78"/>
  <c r="O78"/>
  <c r="D78"/>
  <c r="J78"/>
  <c r="K77"/>
  <c r="G77"/>
  <c r="J77" s="1"/>
  <c r="F77"/>
  <c r="I77"/>
  <c r="K76"/>
  <c r="G76"/>
  <c r="J76" s="1"/>
  <c r="O76"/>
  <c r="D76"/>
  <c r="K75"/>
  <c r="G75"/>
  <c r="J75"/>
  <c r="F75"/>
  <c r="I75" s="1"/>
  <c r="K72"/>
  <c r="G72"/>
  <c r="J72" s="1"/>
  <c r="K71"/>
  <c r="K70"/>
  <c r="G70"/>
  <c r="J70" s="1"/>
  <c r="K69"/>
  <c r="G69"/>
  <c r="D69"/>
  <c r="V16"/>
  <c r="V50"/>
  <c r="T15"/>
  <c r="T16"/>
  <c r="T49"/>
  <c r="T50"/>
  <c r="D38" i="22"/>
  <c r="C38"/>
  <c r="D34"/>
  <c r="C34"/>
  <c r="D27"/>
  <c r="C27"/>
  <c r="C15"/>
  <c r="C39"/>
  <c r="D15"/>
  <c r="D39"/>
  <c r="T43" i="17"/>
  <c r="Y14" i="18"/>
  <c r="V14"/>
  <c r="S14"/>
  <c r="P14"/>
  <c r="M14"/>
  <c r="J14"/>
  <c r="G14"/>
  <c r="Y12"/>
  <c r="V12"/>
  <c r="S12"/>
  <c r="P12"/>
  <c r="M12"/>
  <c r="J12"/>
  <c r="G12"/>
  <c r="K349" i="17"/>
  <c r="A348"/>
  <c r="C344"/>
  <c r="C337"/>
  <c r="B336"/>
  <c r="B41"/>
  <c r="B331"/>
  <c r="B329"/>
  <c r="C326"/>
  <c r="B325"/>
  <c r="B323"/>
  <c r="C320"/>
  <c r="B25"/>
  <c r="B315"/>
  <c r="C308"/>
  <c r="B306"/>
  <c r="A339" s="1"/>
  <c r="C304"/>
  <c r="B304"/>
  <c r="C303"/>
  <c r="B303"/>
  <c r="C302"/>
  <c r="B302"/>
  <c r="C301"/>
  <c r="B301"/>
  <c r="B300"/>
  <c r="A305"/>
  <c r="B295"/>
  <c r="B294"/>
  <c r="B293"/>
  <c r="A56" i="18"/>
  <c r="A55"/>
  <c r="A54"/>
  <c r="A53"/>
  <c r="B53"/>
  <c r="A32"/>
  <c r="A33"/>
  <c r="A34"/>
  <c r="C34"/>
  <c r="A35"/>
  <c r="C35" s="1"/>
  <c r="A36"/>
  <c r="B36" i="17"/>
  <c r="B36" i="18"/>
  <c r="A37"/>
  <c r="A38"/>
  <c r="B38"/>
  <c r="A39"/>
  <c r="C39" s="1"/>
  <c r="A40"/>
  <c r="C40"/>
  <c r="A41"/>
  <c r="A42"/>
  <c r="C42" s="1"/>
  <c r="A43"/>
  <c r="B43" s="1"/>
  <c r="A44"/>
  <c r="C44" s="1"/>
  <c r="A45"/>
  <c r="B45" s="1"/>
  <c r="A46"/>
  <c r="C46" s="1"/>
  <c r="A47"/>
  <c r="C47" s="1"/>
  <c r="A48"/>
  <c r="A20"/>
  <c r="A21"/>
  <c r="C21" s="1"/>
  <c r="A22"/>
  <c r="C22" s="1"/>
  <c r="A23"/>
  <c r="A24"/>
  <c r="A25"/>
  <c r="A26"/>
  <c r="C26"/>
  <c r="A27"/>
  <c r="C27" s="1"/>
  <c r="A28"/>
  <c r="C28"/>
  <c r="A29"/>
  <c r="B29" s="1"/>
  <c r="B29" i="17"/>
  <c r="A30" i="18"/>
  <c r="B30" s="1"/>
  <c r="O30" i="17"/>
  <c r="B30"/>
  <c r="A31" i="18"/>
  <c r="B31" s="1"/>
  <c r="A19"/>
  <c r="A18"/>
  <c r="C18"/>
  <c r="A17"/>
  <c r="B17" s="1"/>
  <c r="C149" i="4"/>
  <c r="K291" i="17"/>
  <c r="A290"/>
  <c r="C246"/>
  <c r="B246"/>
  <c r="C245"/>
  <c r="B245"/>
  <c r="C244"/>
  <c r="B244"/>
  <c r="C243"/>
  <c r="B243"/>
  <c r="B242"/>
  <c r="A247" s="1"/>
  <c r="K407"/>
  <c r="A406"/>
  <c r="C362"/>
  <c r="B362"/>
  <c r="C361"/>
  <c r="B361"/>
  <c r="C360"/>
  <c r="B360"/>
  <c r="C359"/>
  <c r="B359"/>
  <c r="B358"/>
  <c r="A363" s="1"/>
  <c r="K465"/>
  <c r="A464"/>
  <c r="C420"/>
  <c r="B420"/>
  <c r="C419"/>
  <c r="B419"/>
  <c r="C418"/>
  <c r="B418"/>
  <c r="C417"/>
  <c r="B417"/>
  <c r="B416"/>
  <c r="A421" s="1"/>
  <c r="K233"/>
  <c r="A232"/>
  <c r="C188"/>
  <c r="B188"/>
  <c r="C187"/>
  <c r="B187"/>
  <c r="C186"/>
  <c r="B186"/>
  <c r="C185"/>
  <c r="B185"/>
  <c r="B184"/>
  <c r="A189" s="1"/>
  <c r="K175"/>
  <c r="A174"/>
  <c r="C130"/>
  <c r="B130"/>
  <c r="C129"/>
  <c r="B129"/>
  <c r="C128"/>
  <c r="B128"/>
  <c r="C127"/>
  <c r="B127"/>
  <c r="B126"/>
  <c r="A131" s="1"/>
  <c r="C4" i="4"/>
  <c r="C20"/>
  <c r="A26" i="6"/>
  <c r="B63" i="17"/>
  <c r="I7" i="5"/>
  <c r="K117" i="17"/>
  <c r="A16" i="18"/>
  <c r="B16" s="1"/>
  <c r="A49" s="1"/>
  <c r="A50"/>
  <c r="C50" s="1"/>
  <c r="A51"/>
  <c r="A52"/>
  <c r="C52" s="1"/>
  <c r="A4"/>
  <c r="A3"/>
  <c r="A2"/>
  <c r="Z57"/>
  <c r="W57"/>
  <c r="T57"/>
  <c r="Q57"/>
  <c r="N57"/>
  <c r="K57"/>
  <c r="H57"/>
  <c r="Z49"/>
  <c r="W49"/>
  <c r="T49"/>
  <c r="Q49"/>
  <c r="N49"/>
  <c r="K49"/>
  <c r="H49"/>
  <c r="Z15"/>
  <c r="W15"/>
  <c r="T15"/>
  <c r="Q15"/>
  <c r="N15"/>
  <c r="K15"/>
  <c r="H15"/>
  <c r="C14"/>
  <c r="C13"/>
  <c r="A12"/>
  <c r="B12" s="1"/>
  <c r="A11"/>
  <c r="A10"/>
  <c r="B10"/>
  <c r="A15" s="1"/>
  <c r="A116" i="17"/>
  <c r="C72"/>
  <c r="B72"/>
  <c r="C71"/>
  <c r="B71"/>
  <c r="C70"/>
  <c r="B70"/>
  <c r="C69"/>
  <c r="B69"/>
  <c r="B68"/>
  <c r="A73"/>
  <c r="A57"/>
  <c r="C51" i="18"/>
  <c r="C345" i="17"/>
  <c r="C124" i="4"/>
  <c r="G136"/>
  <c r="B77" i="17"/>
  <c r="B203"/>
  <c r="B47"/>
  <c r="B101"/>
  <c r="O2" i="4"/>
  <c r="B85" i="17"/>
  <c r="B81"/>
  <c r="B103"/>
  <c r="C100"/>
  <c r="C104"/>
  <c r="C102"/>
  <c r="C98"/>
  <c r="B80"/>
  <c r="B74"/>
  <c r="A107"/>
  <c r="C101"/>
  <c r="C83"/>
  <c r="B79"/>
  <c r="C82"/>
  <c r="C77"/>
  <c r="C79"/>
  <c r="C103"/>
  <c r="C80"/>
  <c r="C106"/>
  <c r="C75"/>
  <c r="B104"/>
  <c r="B98"/>
  <c r="C85"/>
  <c r="C81"/>
  <c r="C76"/>
  <c r="C84"/>
  <c r="C78"/>
  <c r="B75"/>
  <c r="C105"/>
  <c r="B82"/>
  <c r="C99"/>
  <c r="B102"/>
  <c r="B190"/>
  <c r="A223"/>
  <c r="B193"/>
  <c r="B195"/>
  <c r="B196"/>
  <c r="B201"/>
  <c r="B202"/>
  <c r="C204"/>
  <c r="C205"/>
  <c r="C206"/>
  <c r="C207"/>
  <c r="B208"/>
  <c r="B212"/>
  <c r="B213"/>
  <c r="B217"/>
  <c r="B218"/>
  <c r="B219"/>
  <c r="B220"/>
  <c r="C222"/>
  <c r="B225"/>
  <c r="B288"/>
  <c r="B287"/>
  <c r="B286"/>
  <c r="B285"/>
  <c r="B284"/>
  <c r="C283"/>
  <c r="C279"/>
  <c r="C278"/>
  <c r="C277"/>
  <c r="C276"/>
  <c r="C275"/>
  <c r="C274"/>
  <c r="B273"/>
  <c r="C272"/>
  <c r="C268"/>
  <c r="C267"/>
  <c r="C257"/>
  <c r="C256"/>
  <c r="C255"/>
  <c r="C249"/>
  <c r="B404"/>
  <c r="B403"/>
  <c r="B402"/>
  <c r="B401"/>
  <c r="B400"/>
  <c r="C399"/>
  <c r="C395"/>
  <c r="C394"/>
  <c r="C393"/>
  <c r="C392"/>
  <c r="C391"/>
  <c r="C390"/>
  <c r="B389"/>
  <c r="C388"/>
  <c r="C384"/>
  <c r="C383"/>
  <c r="C373"/>
  <c r="C372"/>
  <c r="C371"/>
  <c r="C365"/>
  <c r="B462"/>
  <c r="B461"/>
  <c r="B460"/>
  <c r="B459"/>
  <c r="B458"/>
  <c r="C457"/>
  <c r="B283"/>
  <c r="C280"/>
  <c r="B278"/>
  <c r="B277"/>
  <c r="B276"/>
  <c r="B275"/>
  <c r="B272"/>
  <c r="C271"/>
  <c r="C270"/>
  <c r="C269"/>
  <c r="B268"/>
  <c r="B267"/>
  <c r="C266"/>
  <c r="C261"/>
  <c r="C260"/>
  <c r="C259"/>
  <c r="C258"/>
  <c r="B256"/>
  <c r="B255"/>
  <c r="C254"/>
  <c r="C253"/>
  <c r="C252"/>
  <c r="C251"/>
  <c r="C250"/>
  <c r="B249"/>
  <c r="B399"/>
  <c r="C396"/>
  <c r="B394"/>
  <c r="B393"/>
  <c r="B392"/>
  <c r="B391"/>
  <c r="B388"/>
  <c r="C387"/>
  <c r="C386"/>
  <c r="C385"/>
  <c r="B384"/>
  <c r="B383"/>
  <c r="C382"/>
  <c r="C377"/>
  <c r="C376"/>
  <c r="C375"/>
  <c r="C374"/>
  <c r="B372"/>
  <c r="B371"/>
  <c r="C370"/>
  <c r="C369"/>
  <c r="C368"/>
  <c r="C367"/>
  <c r="C366"/>
  <c r="B365"/>
  <c r="B457"/>
  <c r="C454"/>
  <c r="B282"/>
  <c r="A289" s="1"/>
  <c r="B271"/>
  <c r="B270"/>
  <c r="B266"/>
  <c r="C265"/>
  <c r="C264"/>
  <c r="C263"/>
  <c r="C262"/>
  <c r="B261"/>
  <c r="B260"/>
  <c r="B259"/>
  <c r="B254"/>
  <c r="B253"/>
  <c r="B251"/>
  <c r="B248"/>
  <c r="A281" s="1"/>
  <c r="B398"/>
  <c r="A405" s="1"/>
  <c r="B387"/>
  <c r="B386"/>
  <c r="B382"/>
  <c r="C381"/>
  <c r="C380"/>
  <c r="C379"/>
  <c r="C378"/>
  <c r="B377"/>
  <c r="B376"/>
  <c r="B375"/>
  <c r="B370"/>
  <c r="B369"/>
  <c r="B367"/>
  <c r="B364"/>
  <c r="A397" s="1"/>
  <c r="C288"/>
  <c r="C287"/>
  <c r="C286"/>
  <c r="C285"/>
  <c r="C284"/>
  <c r="C273"/>
  <c r="B265"/>
  <c r="B264"/>
  <c r="B263"/>
  <c r="C404"/>
  <c r="C403"/>
  <c r="C402"/>
  <c r="C401"/>
  <c r="C400"/>
  <c r="C389"/>
  <c r="B381"/>
  <c r="B380"/>
  <c r="B379"/>
  <c r="C462"/>
  <c r="C461"/>
  <c r="C460"/>
  <c r="C459"/>
  <c r="C458"/>
  <c r="C452"/>
  <c r="C451"/>
  <c r="C450"/>
  <c r="C449"/>
  <c r="C448"/>
  <c r="B447"/>
  <c r="B446"/>
  <c r="C442"/>
  <c r="C441"/>
  <c r="C431"/>
  <c r="C430"/>
  <c r="C429"/>
  <c r="C423"/>
  <c r="C453"/>
  <c r="B452"/>
  <c r="B451"/>
  <c r="B450"/>
  <c r="B449"/>
  <c r="C445"/>
  <c r="C444"/>
  <c r="C443"/>
  <c r="B442"/>
  <c r="B441"/>
  <c r="C440"/>
  <c r="C435"/>
  <c r="C434"/>
  <c r="C433"/>
  <c r="C432"/>
  <c r="B430"/>
  <c r="B429"/>
  <c r="C428"/>
  <c r="C427"/>
  <c r="C426"/>
  <c r="C425"/>
  <c r="C424"/>
  <c r="B423"/>
  <c r="B456"/>
  <c r="A463" s="1"/>
  <c r="B445"/>
  <c r="B444"/>
  <c r="B440"/>
  <c r="C439"/>
  <c r="C438"/>
  <c r="C437"/>
  <c r="C436"/>
  <c r="B435"/>
  <c r="B434"/>
  <c r="B433"/>
  <c r="B428"/>
  <c r="B427"/>
  <c r="B425"/>
  <c r="B422"/>
  <c r="A455" s="1"/>
  <c r="C447"/>
  <c r="C446"/>
  <c r="B439"/>
  <c r="B438"/>
  <c r="B437"/>
  <c r="B191"/>
  <c r="C192"/>
  <c r="C193"/>
  <c r="C194"/>
  <c r="C195"/>
  <c r="C196"/>
  <c r="B197"/>
  <c r="B198"/>
  <c r="C200"/>
  <c r="C201"/>
  <c r="C202"/>
  <c r="C203"/>
  <c r="C208"/>
  <c r="B209"/>
  <c r="B210"/>
  <c r="C211"/>
  <c r="C212"/>
  <c r="C213"/>
  <c r="B214"/>
  <c r="B215"/>
  <c r="C216"/>
  <c r="C217"/>
  <c r="C218"/>
  <c r="C219"/>
  <c r="C220"/>
  <c r="C221"/>
  <c r="C225"/>
  <c r="B226"/>
  <c r="B227"/>
  <c r="B228"/>
  <c r="B229"/>
  <c r="B230"/>
  <c r="C191"/>
  <c r="C197"/>
  <c r="C198"/>
  <c r="C199"/>
  <c r="C209"/>
  <c r="C210"/>
  <c r="C214"/>
  <c r="C215"/>
  <c r="C226"/>
  <c r="C227"/>
  <c r="C228"/>
  <c r="C229"/>
  <c r="C230"/>
  <c r="B205"/>
  <c r="B206"/>
  <c r="B207"/>
  <c r="B224"/>
  <c r="A231" s="1"/>
  <c r="B112"/>
  <c r="B114"/>
  <c r="B33" i="18"/>
  <c r="C141" i="17"/>
  <c r="C139"/>
  <c r="C140"/>
  <c r="C168"/>
  <c r="C169"/>
  <c r="C170"/>
  <c r="C171"/>
  <c r="C172"/>
  <c r="C114"/>
  <c r="B110"/>
  <c r="B132"/>
  <c r="A165"/>
  <c r="B135"/>
  <c r="B137"/>
  <c r="B147"/>
  <c r="B148"/>
  <c r="B149"/>
  <c r="B154"/>
  <c r="B155"/>
  <c r="B159"/>
  <c r="B160"/>
  <c r="B166"/>
  <c r="A173" s="1"/>
  <c r="B108"/>
  <c r="A115" s="1"/>
  <c r="B133"/>
  <c r="C134"/>
  <c r="C135"/>
  <c r="C136"/>
  <c r="C137"/>
  <c r="B138"/>
  <c r="B143"/>
  <c r="B144"/>
  <c r="B145"/>
  <c r="C146"/>
  <c r="C147"/>
  <c r="C148"/>
  <c r="C149"/>
  <c r="B150"/>
  <c r="B151"/>
  <c r="B152"/>
  <c r="C153"/>
  <c r="C154"/>
  <c r="C155"/>
  <c r="B156"/>
  <c r="B157"/>
  <c r="C158"/>
  <c r="C159"/>
  <c r="C160"/>
  <c r="B161"/>
  <c r="B162"/>
  <c r="C164"/>
  <c r="B167"/>
  <c r="C110"/>
  <c r="C111"/>
  <c r="C112"/>
  <c r="L2" i="4"/>
  <c r="C133" i="17"/>
  <c r="C138"/>
  <c r="B139"/>
  <c r="B140"/>
  <c r="C142"/>
  <c r="C143"/>
  <c r="C144"/>
  <c r="C145"/>
  <c r="C150"/>
  <c r="C151"/>
  <c r="C152"/>
  <c r="C156"/>
  <c r="C157"/>
  <c r="C161"/>
  <c r="C162"/>
  <c r="C163"/>
  <c r="C167"/>
  <c r="B168"/>
  <c r="B169"/>
  <c r="B170"/>
  <c r="B171"/>
  <c r="B172"/>
  <c r="O42"/>
  <c r="B42"/>
  <c r="B332"/>
  <c r="O37"/>
  <c r="B37"/>
  <c r="O26"/>
  <c r="B26"/>
  <c r="O48"/>
  <c r="B48"/>
  <c r="B338"/>
  <c r="B454"/>
  <c r="B88"/>
  <c r="B146"/>
  <c r="B109"/>
  <c r="C109"/>
  <c r="B113"/>
  <c r="C113"/>
  <c r="C86"/>
  <c r="C87"/>
  <c r="C93"/>
  <c r="B96"/>
  <c r="B97"/>
  <c r="C88"/>
  <c r="B89"/>
  <c r="B90"/>
  <c r="C94"/>
  <c r="C95"/>
  <c r="C96"/>
  <c r="C97"/>
  <c r="C89"/>
  <c r="C90"/>
  <c r="B91"/>
  <c r="B92"/>
  <c r="B86"/>
  <c r="B87"/>
  <c r="C91"/>
  <c r="C92"/>
  <c r="B93"/>
  <c r="B99"/>
  <c r="B94"/>
  <c r="B199"/>
  <c r="B257"/>
  <c r="B83"/>
  <c r="C55" i="18"/>
  <c r="C38"/>
  <c r="B40"/>
  <c r="C54"/>
  <c r="B105" i="17"/>
  <c r="B221"/>
  <c r="B279"/>
  <c r="B453"/>
  <c r="B111"/>
  <c r="N2" i="4"/>
  <c r="O20" i="17"/>
  <c r="B20"/>
  <c r="B78"/>
  <c r="O18"/>
  <c r="B18"/>
  <c r="B424"/>
  <c r="B76"/>
  <c r="B320"/>
  <c r="B308"/>
  <c r="B426"/>
  <c r="B262"/>
  <c r="B163"/>
  <c r="B395"/>
  <c r="B373"/>
  <c r="C33" i="18"/>
  <c r="B41"/>
  <c r="B54"/>
  <c r="B55"/>
  <c r="B390" i="17"/>
  <c r="B158"/>
  <c r="B216"/>
  <c r="B100"/>
  <c r="B432"/>
  <c r="B153"/>
  <c r="B396"/>
  <c r="B222"/>
  <c r="B121"/>
  <c r="B179"/>
  <c r="B177"/>
  <c r="B120"/>
  <c r="B235"/>
  <c r="J2" i="4"/>
  <c r="F96" s="1"/>
  <c r="B18" i="18"/>
  <c r="B21"/>
  <c r="C29"/>
  <c r="B51"/>
  <c r="C12"/>
  <c r="B34"/>
  <c r="B19"/>
  <c r="B411" i="17"/>
  <c r="B237"/>
  <c r="B351"/>
  <c r="B236"/>
  <c r="B353"/>
  <c r="B134"/>
  <c r="B192"/>
  <c r="B366"/>
  <c r="B211"/>
  <c r="B269"/>
  <c r="B410"/>
  <c r="B178"/>
  <c r="B250"/>
  <c r="B409"/>
  <c r="B352"/>
  <c r="B436"/>
  <c r="B204"/>
  <c r="B378"/>
  <c r="B280"/>
  <c r="B274"/>
  <c r="B448"/>
  <c r="B164"/>
  <c r="B106"/>
  <c r="B61"/>
  <c r="B119"/>
  <c r="B62"/>
  <c r="B50" i="18"/>
  <c r="A57"/>
  <c r="D13"/>
  <c r="H13" s="1"/>
  <c r="B13"/>
  <c r="B42"/>
  <c r="B46"/>
  <c r="B52"/>
  <c r="F51" i="4"/>
  <c r="F33"/>
  <c r="H158" i="17"/>
  <c r="H259"/>
  <c r="H337"/>
  <c r="H390"/>
  <c r="H433"/>
  <c r="H199"/>
  <c r="H317"/>
  <c r="H448"/>
  <c r="H389"/>
  <c r="H396"/>
  <c r="H257"/>
  <c r="H314"/>
  <c r="H330"/>
  <c r="H338"/>
  <c r="H372"/>
  <c r="H388"/>
  <c r="H399"/>
  <c r="H400"/>
  <c r="H431"/>
  <c r="H447"/>
  <c r="H373"/>
  <c r="H395"/>
  <c r="H453"/>
  <c r="H211"/>
  <c r="H215"/>
  <c r="H318"/>
  <c r="H326"/>
  <c r="H370"/>
  <c r="H377"/>
  <c r="H378"/>
  <c r="H385"/>
  <c r="H436"/>
  <c r="H443"/>
  <c r="H402"/>
  <c r="H376"/>
  <c r="H384"/>
  <c r="H274"/>
  <c r="H375"/>
  <c r="H434"/>
  <c r="H327"/>
  <c r="H260"/>
  <c r="H430"/>
  <c r="H319"/>
  <c r="H331"/>
  <c r="H404"/>
  <c r="H203"/>
  <c r="H344"/>
  <c r="H442"/>
  <c r="H457"/>
  <c r="H315"/>
  <c r="H458"/>
  <c r="H312"/>
  <c r="H320"/>
  <c r="H332"/>
  <c r="H341"/>
  <c r="H262"/>
  <c r="H283"/>
  <c r="H342"/>
  <c r="H346"/>
  <c r="H202"/>
  <c r="H210"/>
  <c r="H261"/>
  <c r="H269"/>
  <c r="H273"/>
  <c r="H198"/>
  <c r="H214"/>
  <c r="H222"/>
  <c r="H256"/>
  <c r="H286"/>
  <c r="H153"/>
  <c r="H254"/>
  <c r="H288"/>
  <c r="H268"/>
  <c r="H272"/>
  <c r="H279"/>
  <c r="H280"/>
  <c r="H114"/>
  <c r="H196"/>
  <c r="H204"/>
  <c r="H216"/>
  <c r="H284"/>
  <c r="H144"/>
  <c r="H141"/>
  <c r="H146"/>
  <c r="H157"/>
  <c r="H228"/>
  <c r="H145"/>
  <c r="H167"/>
  <c r="H226"/>
  <c r="H230"/>
  <c r="H225"/>
  <c r="H201"/>
  <c r="H221"/>
  <c r="H138"/>
  <c r="H140"/>
  <c r="H156"/>
  <c r="H152"/>
  <c r="H164"/>
  <c r="H170"/>
  <c r="H163"/>
  <c r="H168"/>
  <c r="H172"/>
  <c r="H143"/>
  <c r="H105"/>
  <c r="H106"/>
  <c r="H109"/>
  <c r="H110"/>
  <c r="H98"/>
  <c r="H112"/>
  <c r="H100"/>
  <c r="H99"/>
  <c r="B23" i="18"/>
  <c r="C23"/>
  <c r="B32"/>
  <c r="C32"/>
  <c r="B44"/>
  <c r="B14"/>
  <c r="C11"/>
  <c r="B11"/>
  <c r="C36"/>
  <c r="B27"/>
  <c r="K65" i="17"/>
  <c r="B56" i="18"/>
  <c r="C56"/>
  <c r="C31"/>
  <c r="C30"/>
  <c r="D14"/>
  <c r="T21" i="17"/>
  <c r="T40"/>
  <c r="T46"/>
  <c r="T52"/>
  <c r="Z13" i="18"/>
  <c r="N13"/>
  <c r="Q13"/>
  <c r="T13"/>
  <c r="K13"/>
  <c r="W13"/>
  <c r="T55" i="17"/>
  <c r="T33"/>
  <c r="T34"/>
  <c r="T31"/>
  <c r="T12"/>
  <c r="T11"/>
  <c r="J69"/>
  <c r="T18"/>
  <c r="T47"/>
  <c r="T32"/>
  <c r="K19" i="6"/>
  <c r="H35" i="5"/>
  <c r="B385" i="17"/>
  <c r="B37" i="18"/>
  <c r="B443" i="17"/>
  <c r="B327"/>
  <c r="B95"/>
  <c r="B25" i="18"/>
  <c r="C25"/>
  <c r="C48"/>
  <c r="B48"/>
  <c r="T17" i="17"/>
  <c r="B252"/>
  <c r="B136"/>
  <c r="B20" i="18"/>
  <c r="B310" i="17"/>
  <c r="B194"/>
  <c r="B368"/>
  <c r="B142"/>
  <c r="B200"/>
  <c r="B84"/>
  <c r="B316"/>
  <c r="B374"/>
  <c r="B258"/>
  <c r="B431"/>
  <c r="C53" i="18"/>
  <c r="B141" i="17"/>
  <c r="B343"/>
  <c r="B28" i="18"/>
  <c r="B26"/>
  <c r="B24"/>
  <c r="B47"/>
  <c r="C45"/>
  <c r="C43"/>
  <c r="C41"/>
  <c r="B39"/>
  <c r="C37"/>
  <c r="B35"/>
  <c r="B307" i="17"/>
  <c r="B312"/>
  <c r="B314"/>
  <c r="C315"/>
  <c r="B317"/>
  <c r="B319"/>
  <c r="B322"/>
  <c r="C323"/>
  <c r="B324"/>
  <c r="C325"/>
  <c r="B328"/>
  <c r="C329"/>
  <c r="B330"/>
  <c r="C331"/>
  <c r="B333"/>
  <c r="B335"/>
  <c r="C336"/>
  <c r="B340"/>
  <c r="A347" s="1"/>
  <c r="B342"/>
  <c r="C343"/>
  <c r="B346"/>
  <c r="C17" i="18"/>
  <c r="C19"/>
  <c r="C24"/>
  <c r="B22"/>
  <c r="C20"/>
  <c r="C307" i="17"/>
  <c r="B309"/>
  <c r="B311"/>
  <c r="C312"/>
  <c r="B313"/>
  <c r="C314"/>
  <c r="C317"/>
  <c r="B318"/>
  <c r="C319"/>
  <c r="B321"/>
  <c r="C322"/>
  <c r="C324"/>
  <c r="C327"/>
  <c r="C328"/>
  <c r="C330"/>
  <c r="C333"/>
  <c r="B334"/>
  <c r="C335"/>
  <c r="C338"/>
  <c r="B341"/>
  <c r="C342"/>
  <c r="B345"/>
  <c r="C346"/>
  <c r="C309"/>
  <c r="C310"/>
  <c r="C311"/>
  <c r="C313"/>
  <c r="C316"/>
  <c r="C318"/>
  <c r="C321"/>
  <c r="B326"/>
  <c r="C332"/>
  <c r="C334"/>
  <c r="B337"/>
  <c r="C341"/>
  <c r="B344"/>
  <c r="T14" i="18"/>
  <c r="N14"/>
  <c r="Z14"/>
  <c r="K14"/>
  <c r="H14"/>
  <c r="Q14"/>
  <c r="W14"/>
  <c r="T22" i="17"/>
  <c r="T29"/>
  <c r="T48"/>
  <c r="T53"/>
  <c r="T28"/>
  <c r="T54"/>
  <c r="T26"/>
  <c r="T37"/>
  <c r="T30"/>
  <c r="T23"/>
  <c r="T51"/>
  <c r="T36"/>
  <c r="T42"/>
  <c r="T24"/>
  <c r="T56"/>
  <c r="T25"/>
  <c r="T41"/>
  <c r="T19"/>
  <c r="T20"/>
  <c r="T35"/>
  <c r="D42"/>
  <c r="D42" i="18" s="1"/>
  <c r="T27" i="17"/>
  <c r="J37"/>
  <c r="E37" i="18" s="1"/>
  <c r="J28" i="17"/>
  <c r="E28" i="18"/>
  <c r="J25" i="17"/>
  <c r="V25" s="1"/>
  <c r="J51"/>
  <c r="E51" i="18" s="1"/>
  <c r="T14" i="17"/>
  <c r="V37"/>
  <c r="J30"/>
  <c r="E30" i="18"/>
  <c r="D30" i="17"/>
  <c r="D30" i="18" s="1"/>
  <c r="D29" i="17"/>
  <c r="D29" i="18" s="1"/>
  <c r="V51" i="17"/>
  <c r="V28"/>
  <c r="AA28" i="18"/>
  <c r="L28"/>
  <c r="O28"/>
  <c r="I28"/>
  <c r="X28"/>
  <c r="R28"/>
  <c r="U28"/>
  <c r="AA37"/>
  <c r="O37"/>
  <c r="U37"/>
  <c r="L37"/>
  <c r="X37"/>
  <c r="R37"/>
  <c r="I37"/>
  <c r="R51"/>
  <c r="X51"/>
  <c r="AA51"/>
  <c r="L51"/>
  <c r="I51"/>
  <c r="U51"/>
  <c r="O51"/>
  <c r="V30" i="17"/>
  <c r="AA30" i="18"/>
  <c r="I30"/>
  <c r="X30"/>
  <c r="R30"/>
  <c r="U30"/>
  <c r="L30"/>
  <c r="O30"/>
  <c r="T30" l="1"/>
  <c r="Z30"/>
  <c r="K30"/>
  <c r="H30"/>
  <c r="W30"/>
  <c r="N30"/>
  <c r="Q30"/>
  <c r="H29"/>
  <c r="K29"/>
  <c r="Z29"/>
  <c r="Q29"/>
  <c r="W29"/>
  <c r="T29"/>
  <c r="N29"/>
  <c r="J18" i="17"/>
  <c r="H77"/>
  <c r="H84"/>
  <c r="I36"/>
  <c r="H94"/>
  <c r="H36" s="1"/>
  <c r="T42" i="18"/>
  <c r="N42"/>
  <c r="Q42"/>
  <c r="W42"/>
  <c r="Z42"/>
  <c r="H42"/>
  <c r="H51" i="17"/>
  <c r="I29"/>
  <c r="D20"/>
  <c r="D20" i="18" s="1"/>
  <c r="D21" i="17"/>
  <c r="D21" i="18" s="1"/>
  <c r="D12" i="17"/>
  <c r="D12" i="18" s="1"/>
  <c r="D26" i="17"/>
  <c r="D26" i="18" s="1"/>
  <c r="D56" i="17"/>
  <c r="D56" i="18" s="1"/>
  <c r="D52" i="17"/>
  <c r="D52" i="18" s="1"/>
  <c r="J52" i="17"/>
  <c r="J36"/>
  <c r="D28"/>
  <c r="D28" i="18" s="1"/>
  <c r="I51" i="17"/>
  <c r="I27"/>
  <c r="I41"/>
  <c r="I42"/>
  <c r="I47"/>
  <c r="I40"/>
  <c r="I37"/>
  <c r="D35"/>
  <c r="D35" i="18" s="1"/>
  <c r="D37" i="17"/>
  <c r="D37" i="18" s="1"/>
  <c r="D46" i="17"/>
  <c r="D46" i="18" s="1"/>
  <c r="D38" i="17"/>
  <c r="D38" i="18" s="1"/>
  <c r="D31" i="17"/>
  <c r="D31" i="18" s="1"/>
  <c r="D27" i="17"/>
  <c r="D27" i="18" s="1"/>
  <c r="D41" i="17"/>
  <c r="D41" i="18" s="1"/>
  <c r="D39" i="17"/>
  <c r="D39" i="18" s="1"/>
  <c r="D34" i="17"/>
  <c r="D34" i="18" s="1"/>
  <c r="D51" i="17"/>
  <c r="D51" i="18" s="1"/>
  <c r="J21" i="17"/>
  <c r="J47"/>
  <c r="J24"/>
  <c r="J42"/>
  <c r="J41"/>
  <c r="D32"/>
  <c r="D32" i="18" s="1"/>
  <c r="H52" i="17"/>
  <c r="H47"/>
  <c r="I52"/>
  <c r="I30"/>
  <c r="H42"/>
  <c r="I56"/>
  <c r="D45"/>
  <c r="D45" i="18" s="1"/>
  <c r="D11" i="17"/>
  <c r="D11" i="18" s="1"/>
  <c r="D43" i="17"/>
  <c r="D43" i="18" s="1"/>
  <c r="D25" i="17"/>
  <c r="D25" i="18" s="1"/>
  <c r="D48" i="17"/>
  <c r="D48" i="18" s="1"/>
  <c r="D23" i="17"/>
  <c r="D23" i="18" s="1"/>
  <c r="D33" i="17"/>
  <c r="D33" i="18" s="1"/>
  <c r="D47" i="17"/>
  <c r="D47" i="18" s="1"/>
  <c r="D40" i="17"/>
  <c r="D40" i="18" s="1"/>
  <c r="H41" i="17"/>
  <c r="I54"/>
  <c r="I25"/>
  <c r="D53"/>
  <c r="D53" i="18" s="1"/>
  <c r="D55" i="17"/>
  <c r="D55" i="18" s="1"/>
  <c r="D24" i="17"/>
  <c r="D24" i="18" s="1"/>
  <c r="D19" i="17"/>
  <c r="D19" i="18" s="1"/>
  <c r="D54" i="17"/>
  <c r="D54" i="18" s="1"/>
  <c r="D17" i="17"/>
  <c r="D17" i="18" s="1"/>
  <c r="D18" i="17"/>
  <c r="D18" i="18" s="1"/>
  <c r="D22" i="17"/>
  <c r="D22" i="18" s="1"/>
  <c r="D44" i="17"/>
  <c r="D44" i="18" s="1"/>
  <c r="D36" i="17"/>
  <c r="D36" i="18" s="1"/>
  <c r="J20" i="17"/>
  <c r="J48"/>
  <c r="H85"/>
  <c r="H27" s="1"/>
  <c r="J27"/>
  <c r="H30"/>
  <c r="H37"/>
  <c r="H75"/>
  <c r="H82"/>
  <c r="H24" s="1"/>
  <c r="I24"/>
  <c r="H86"/>
  <c r="H28" s="1"/>
  <c r="I28"/>
  <c r="H90"/>
  <c r="E25" i="18"/>
  <c r="H25" i="17"/>
  <c r="I22"/>
  <c r="H80"/>
  <c r="H22" s="1"/>
  <c r="H93"/>
  <c r="J35"/>
  <c r="K42" i="18"/>
  <c r="G301" i="17"/>
  <c r="J301" s="1"/>
  <c r="G127"/>
  <c r="J127" s="1"/>
  <c r="F11"/>
  <c r="G243"/>
  <c r="J243" s="1"/>
  <c r="G185"/>
  <c r="J185" s="1"/>
  <c r="G417"/>
  <c r="J417" s="1"/>
  <c r="G359"/>
  <c r="J359" s="1"/>
  <c r="F313"/>
  <c r="I313" s="1"/>
  <c r="H313" s="1"/>
  <c r="F139"/>
  <c r="I139" s="1"/>
  <c r="H139" s="1"/>
  <c r="F255"/>
  <c r="I255" s="1"/>
  <c r="H255" s="1"/>
  <c r="F197"/>
  <c r="I197" s="1"/>
  <c r="H197" s="1"/>
  <c r="F429"/>
  <c r="I429" s="1"/>
  <c r="F371"/>
  <c r="I371" s="1"/>
  <c r="H371" s="1"/>
  <c r="F258"/>
  <c r="I258" s="1"/>
  <c r="H258" s="1"/>
  <c r="F200"/>
  <c r="I200" s="1"/>
  <c r="H200" s="1"/>
  <c r="F374"/>
  <c r="I374" s="1"/>
  <c r="H374" s="1"/>
  <c r="F432"/>
  <c r="I432" s="1"/>
  <c r="F316"/>
  <c r="I316" s="1"/>
  <c r="H316" s="1"/>
  <c r="F142"/>
  <c r="I142" s="1"/>
  <c r="H142" s="1"/>
  <c r="G379"/>
  <c r="J379" s="1"/>
  <c r="G437"/>
  <c r="J437" s="1"/>
  <c r="F31"/>
  <c r="G321"/>
  <c r="J321" s="1"/>
  <c r="G147"/>
  <c r="J147" s="1"/>
  <c r="G263"/>
  <c r="J263" s="1"/>
  <c r="G205"/>
  <c r="J205" s="1"/>
  <c r="F336"/>
  <c r="I336" s="1"/>
  <c r="H336" s="1"/>
  <c r="F104"/>
  <c r="I104" s="1"/>
  <c r="F278"/>
  <c r="I278" s="1"/>
  <c r="H278" s="1"/>
  <c r="F394"/>
  <c r="I394" s="1"/>
  <c r="H394" s="1"/>
  <c r="F220"/>
  <c r="I220" s="1"/>
  <c r="H220" s="1"/>
  <c r="F162"/>
  <c r="I162" s="1"/>
  <c r="H162" s="1"/>
  <c r="F452"/>
  <c r="I452" s="1"/>
  <c r="F403"/>
  <c r="I403" s="1"/>
  <c r="H403" s="1"/>
  <c r="F287"/>
  <c r="I287" s="1"/>
  <c r="H287" s="1"/>
  <c r="F113"/>
  <c r="I113" s="1"/>
  <c r="F229"/>
  <c r="I229" s="1"/>
  <c r="H229" s="1"/>
  <c r="F171"/>
  <c r="I171" s="1"/>
  <c r="H171" s="1"/>
  <c r="F461"/>
  <c r="I461" s="1"/>
  <c r="F345"/>
  <c r="I345" s="1"/>
  <c r="H345" s="1"/>
  <c r="J14"/>
  <c r="F14"/>
  <c r="G362"/>
  <c r="J362" s="1"/>
  <c r="G420"/>
  <c r="J420" s="1"/>
  <c r="E14"/>
  <c r="G304"/>
  <c r="J304" s="1"/>
  <c r="G130"/>
  <c r="J130" s="1"/>
  <c r="G246"/>
  <c r="J246" s="1"/>
  <c r="G188"/>
  <c r="J188" s="1"/>
  <c r="F18" i="4"/>
  <c r="F160"/>
  <c r="F309" i="17"/>
  <c r="I309" s="1"/>
  <c r="H309" s="1"/>
  <c r="F135"/>
  <c r="I135" s="1"/>
  <c r="H135" s="1"/>
  <c r="F251"/>
  <c r="I251" s="1"/>
  <c r="H251" s="1"/>
  <c r="F193"/>
  <c r="I193" s="1"/>
  <c r="H193" s="1"/>
  <c r="F425"/>
  <c r="I425" s="1"/>
  <c r="F367"/>
  <c r="I367" s="1"/>
  <c r="H367" s="1"/>
  <c r="F441"/>
  <c r="I441" s="1"/>
  <c r="H441" s="1"/>
  <c r="F325"/>
  <c r="I325" s="1"/>
  <c r="H325" s="1"/>
  <c r="E35"/>
  <c r="F267"/>
  <c r="I267" s="1"/>
  <c r="H267" s="1"/>
  <c r="F383"/>
  <c r="I383" s="1"/>
  <c r="H383" s="1"/>
  <c r="F209"/>
  <c r="I209" s="1"/>
  <c r="H209" s="1"/>
  <c r="F151"/>
  <c r="I151" s="1"/>
  <c r="H151" s="1"/>
  <c r="E330"/>
  <c r="E98"/>
  <c r="E272"/>
  <c r="E388"/>
  <c r="E214"/>
  <c r="E156"/>
  <c r="E446"/>
  <c r="G44"/>
  <c r="G439"/>
  <c r="J439" s="1"/>
  <c r="G38"/>
  <c r="G381"/>
  <c r="J381" s="1"/>
  <c r="F33"/>
  <c r="G323"/>
  <c r="J323" s="1"/>
  <c r="G149"/>
  <c r="J149" s="1"/>
  <c r="G265"/>
  <c r="J265" s="1"/>
  <c r="G207"/>
  <c r="J207" s="1"/>
  <c r="E280"/>
  <c r="E396"/>
  <c r="E222"/>
  <c r="E164"/>
  <c r="E454"/>
  <c r="E338"/>
  <c r="F12"/>
  <c r="E12"/>
  <c r="G360"/>
  <c r="J360" s="1"/>
  <c r="G418"/>
  <c r="J418" s="1"/>
  <c r="G302"/>
  <c r="J302" s="1"/>
  <c r="G128"/>
  <c r="J128" s="1"/>
  <c r="G244"/>
  <c r="J244" s="1"/>
  <c r="G186"/>
  <c r="J186" s="1"/>
  <c r="E312"/>
  <c r="E138"/>
  <c r="E254"/>
  <c r="E196"/>
  <c r="E428"/>
  <c r="E370"/>
  <c r="E443"/>
  <c r="E327"/>
  <c r="E95"/>
  <c r="E269"/>
  <c r="E385"/>
  <c r="E211"/>
  <c r="E153"/>
  <c r="E34"/>
  <c r="G45"/>
  <c r="G39"/>
  <c r="F34"/>
  <c r="G324"/>
  <c r="J324" s="1"/>
  <c r="G266"/>
  <c r="J266" s="1"/>
  <c r="G440"/>
  <c r="J440" s="1"/>
  <c r="G382"/>
  <c r="J382" s="1"/>
  <c r="G208"/>
  <c r="J208" s="1"/>
  <c r="G150"/>
  <c r="J150" s="1"/>
  <c r="E458"/>
  <c r="E400"/>
  <c r="E226"/>
  <c r="E168"/>
  <c r="E342"/>
  <c r="E110"/>
  <c r="E284"/>
  <c r="E402"/>
  <c r="E286"/>
  <c r="E112"/>
  <c r="E228"/>
  <c r="E170"/>
  <c r="E460"/>
  <c r="E344"/>
  <c r="E404"/>
  <c r="E288"/>
  <c r="E114"/>
  <c r="E230"/>
  <c r="E172"/>
  <c r="E462"/>
  <c r="E346"/>
  <c r="F74" i="4"/>
  <c r="F147"/>
  <c r="F365" i="17"/>
  <c r="I365" s="1"/>
  <c r="F307"/>
  <c r="I307" s="1"/>
  <c r="F133"/>
  <c r="I133" s="1"/>
  <c r="I17" s="1"/>
  <c r="F423"/>
  <c r="I423" s="1"/>
  <c r="F249"/>
  <c r="I249" s="1"/>
  <c r="F191"/>
  <c r="I191" s="1"/>
  <c r="E261"/>
  <c r="E203"/>
  <c r="E377"/>
  <c r="E435"/>
  <c r="E319"/>
  <c r="E145"/>
  <c r="F380"/>
  <c r="I380" s="1"/>
  <c r="H380" s="1"/>
  <c r="F322"/>
  <c r="I322" s="1"/>
  <c r="H322" s="1"/>
  <c r="F148"/>
  <c r="I148" s="1"/>
  <c r="H148" s="1"/>
  <c r="F438"/>
  <c r="I438" s="1"/>
  <c r="F264"/>
  <c r="I264" s="1"/>
  <c r="H264" s="1"/>
  <c r="F206"/>
  <c r="I206" s="1"/>
  <c r="H206" s="1"/>
  <c r="E447"/>
  <c r="E389"/>
  <c r="E215"/>
  <c r="E157"/>
  <c r="E331"/>
  <c r="E99"/>
  <c r="E273"/>
  <c r="E43"/>
  <c r="G275"/>
  <c r="J275" s="1"/>
  <c r="G449"/>
  <c r="J449" s="1"/>
  <c r="G391"/>
  <c r="J391" s="1"/>
  <c r="G217"/>
  <c r="J217" s="1"/>
  <c r="G159"/>
  <c r="J159" s="1"/>
  <c r="F43"/>
  <c r="G333"/>
  <c r="J333" s="1"/>
  <c r="G459"/>
  <c r="J459" s="1"/>
  <c r="G343"/>
  <c r="J343" s="1"/>
  <c r="F53"/>
  <c r="G401"/>
  <c r="J401" s="1"/>
  <c r="G285"/>
  <c r="J285" s="1"/>
  <c r="G111"/>
  <c r="J111" s="1"/>
  <c r="E53"/>
  <c r="G227"/>
  <c r="J227" s="1"/>
  <c r="G169"/>
  <c r="J169" s="1"/>
  <c r="G423"/>
  <c r="J423" s="1"/>
  <c r="G425"/>
  <c r="J425" s="1"/>
  <c r="H425" s="1"/>
  <c r="G429"/>
  <c r="J429" s="1"/>
  <c r="G432"/>
  <c r="J432" s="1"/>
  <c r="G435"/>
  <c r="J435" s="1"/>
  <c r="G438"/>
  <c r="J438" s="1"/>
  <c r="G452"/>
  <c r="J452" s="1"/>
  <c r="F454"/>
  <c r="I454" s="1"/>
  <c r="H454" s="1"/>
  <c r="H48" s="1"/>
  <c r="G461"/>
  <c r="J461" s="1"/>
  <c r="H461" s="1"/>
  <c r="G462"/>
  <c r="J462" s="1"/>
  <c r="H462" s="1"/>
  <c r="H56" s="1"/>
  <c r="E17"/>
  <c r="F18"/>
  <c r="E19"/>
  <c r="F20"/>
  <c r="G428"/>
  <c r="J428" s="1"/>
  <c r="H428" s="1"/>
  <c r="E23"/>
  <c r="E26"/>
  <c r="E32"/>
  <c r="G446"/>
  <c r="J446" s="1"/>
  <c r="E46"/>
  <c r="G460"/>
  <c r="J460" s="1"/>
  <c r="E55"/>
  <c r="D30" i="5"/>
  <c r="I30" s="1"/>
  <c r="I33" s="1"/>
  <c r="I34" s="1"/>
  <c r="F21" i="17"/>
  <c r="I36" i="5" l="1"/>
  <c r="G13" i="17" s="1"/>
  <c r="I35" i="5"/>
  <c r="J173" i="17"/>
  <c r="H191"/>
  <c r="G445"/>
  <c r="J445" s="1"/>
  <c r="G387"/>
  <c r="J387" s="1"/>
  <c r="G213"/>
  <c r="J213" s="1"/>
  <c r="G155"/>
  <c r="J155" s="1"/>
  <c r="G329"/>
  <c r="J329" s="1"/>
  <c r="G97"/>
  <c r="J97" s="1"/>
  <c r="G271"/>
  <c r="J271" s="1"/>
  <c r="T39"/>
  <c r="F39"/>
  <c r="E39" s="1"/>
  <c r="F323"/>
  <c r="I323" s="1"/>
  <c r="F149"/>
  <c r="I149" s="1"/>
  <c r="F439"/>
  <c r="I439" s="1"/>
  <c r="F265"/>
  <c r="I265" s="1"/>
  <c r="F207"/>
  <c r="I207" s="1"/>
  <c r="F381"/>
  <c r="I381" s="1"/>
  <c r="F91"/>
  <c r="I91" s="1"/>
  <c r="F44"/>
  <c r="G334"/>
  <c r="J334" s="1"/>
  <c r="G102"/>
  <c r="J102" s="1"/>
  <c r="E44"/>
  <c r="G276"/>
  <c r="J276" s="1"/>
  <c r="G450"/>
  <c r="J450" s="1"/>
  <c r="G392"/>
  <c r="J392" s="1"/>
  <c r="G218"/>
  <c r="J218" s="1"/>
  <c r="G160"/>
  <c r="J160" s="1"/>
  <c r="T44"/>
  <c r="E267"/>
  <c r="E441"/>
  <c r="E383"/>
  <c r="E209"/>
  <c r="E151"/>
  <c r="E325"/>
  <c r="E93"/>
  <c r="E420"/>
  <c r="E362"/>
  <c r="E304"/>
  <c r="E130"/>
  <c r="E246"/>
  <c r="E188"/>
  <c r="E72"/>
  <c r="E14" i="18"/>
  <c r="V14" i="17"/>
  <c r="F437"/>
  <c r="I437" s="1"/>
  <c r="F379"/>
  <c r="I379" s="1"/>
  <c r="F321"/>
  <c r="I321" s="1"/>
  <c r="F147"/>
  <c r="I147" s="1"/>
  <c r="F263"/>
  <c r="I263" s="1"/>
  <c r="H263" s="1"/>
  <c r="F205"/>
  <c r="I205" s="1"/>
  <c r="F89"/>
  <c r="I89" s="1"/>
  <c r="F417"/>
  <c r="I417" s="1"/>
  <c r="H417" s="1"/>
  <c r="F359"/>
  <c r="I359" s="1"/>
  <c r="F301"/>
  <c r="I301" s="1"/>
  <c r="F127"/>
  <c r="I127" s="1"/>
  <c r="F243"/>
  <c r="I243" s="1"/>
  <c r="F185"/>
  <c r="I185" s="1"/>
  <c r="F69"/>
  <c r="I69" s="1"/>
  <c r="E35" i="18"/>
  <c r="V35" i="17"/>
  <c r="E27" i="18"/>
  <c r="V27" i="17"/>
  <c r="Q18" i="18"/>
  <c r="H18"/>
  <c r="K18"/>
  <c r="N18"/>
  <c r="W18"/>
  <c r="T18"/>
  <c r="Z18"/>
  <c r="H24"/>
  <c r="Z24"/>
  <c r="W24"/>
  <c r="Q24"/>
  <c r="T24"/>
  <c r="N24"/>
  <c r="K24"/>
  <c r="H40"/>
  <c r="K40"/>
  <c r="Q40"/>
  <c r="T40"/>
  <c r="Z40"/>
  <c r="W40"/>
  <c r="N40"/>
  <c r="T48"/>
  <c r="H48"/>
  <c r="Z48"/>
  <c r="K48"/>
  <c r="W48"/>
  <c r="Q48"/>
  <c r="N48"/>
  <c r="Z11"/>
  <c r="K11"/>
  <c r="W11"/>
  <c r="N11"/>
  <c r="Q11"/>
  <c r="H11"/>
  <c r="T11"/>
  <c r="E42"/>
  <c r="V42" i="17"/>
  <c r="E21" i="18"/>
  <c r="V21" i="17"/>
  <c r="W39" i="18"/>
  <c r="N39"/>
  <c r="T39"/>
  <c r="K39"/>
  <c r="H39"/>
  <c r="Q39"/>
  <c r="Z39"/>
  <c r="Z31"/>
  <c r="T31"/>
  <c r="H31"/>
  <c r="W31"/>
  <c r="N31"/>
  <c r="Q31"/>
  <c r="K31"/>
  <c r="K35"/>
  <c r="Q35"/>
  <c r="H35"/>
  <c r="W35"/>
  <c r="T35"/>
  <c r="Z35"/>
  <c r="N35"/>
  <c r="E36"/>
  <c r="V36" i="17"/>
  <c r="H26" i="18"/>
  <c r="T26"/>
  <c r="Z26"/>
  <c r="N26"/>
  <c r="K26"/>
  <c r="Q26"/>
  <c r="W26"/>
  <c r="W20"/>
  <c r="T20"/>
  <c r="H20"/>
  <c r="N20"/>
  <c r="Q20"/>
  <c r="K20"/>
  <c r="Z20"/>
  <c r="H265" i="17"/>
  <c r="J56"/>
  <c r="I35"/>
  <c r="J19"/>
  <c r="E21"/>
  <c r="F369"/>
  <c r="I369" s="1"/>
  <c r="H369" s="1"/>
  <c r="F311"/>
  <c r="I311" s="1"/>
  <c r="H311" s="1"/>
  <c r="F137"/>
  <c r="I137" s="1"/>
  <c r="H137" s="1"/>
  <c r="F427"/>
  <c r="I427" s="1"/>
  <c r="H427" s="1"/>
  <c r="F253"/>
  <c r="I253" s="1"/>
  <c r="H253" s="1"/>
  <c r="F195"/>
  <c r="I195" s="1"/>
  <c r="H195" s="1"/>
  <c r="F79"/>
  <c r="I79" s="1"/>
  <c r="E452"/>
  <c r="E394"/>
  <c r="E220"/>
  <c r="E162"/>
  <c r="E336"/>
  <c r="E104"/>
  <c r="E278"/>
  <c r="E429"/>
  <c r="E371"/>
  <c r="E313"/>
  <c r="E139"/>
  <c r="E255"/>
  <c r="E197"/>
  <c r="E81"/>
  <c r="H432"/>
  <c r="J26"/>
  <c r="E275"/>
  <c r="E391"/>
  <c r="E217"/>
  <c r="E159"/>
  <c r="E449"/>
  <c r="E333"/>
  <c r="E101"/>
  <c r="H307"/>
  <c r="E425"/>
  <c r="E367"/>
  <c r="E309"/>
  <c r="E135"/>
  <c r="E251"/>
  <c r="E193"/>
  <c r="E77"/>
  <c r="J53"/>
  <c r="J115"/>
  <c r="J347"/>
  <c r="H133"/>
  <c r="F150"/>
  <c r="I150" s="1"/>
  <c r="F266"/>
  <c r="I266" s="1"/>
  <c r="F92"/>
  <c r="I92" s="1"/>
  <c r="F440"/>
  <c r="I440" s="1"/>
  <c r="H440" s="1"/>
  <c r="F208"/>
  <c r="I208" s="1"/>
  <c r="F382"/>
  <c r="I382" s="1"/>
  <c r="F324"/>
  <c r="I324" s="1"/>
  <c r="F302"/>
  <c r="I302" s="1"/>
  <c r="F128"/>
  <c r="I128" s="1"/>
  <c r="F244"/>
  <c r="I244" s="1"/>
  <c r="F186"/>
  <c r="I186" s="1"/>
  <c r="H186" s="1"/>
  <c r="F418"/>
  <c r="I418" s="1"/>
  <c r="H418" s="1"/>
  <c r="F360"/>
  <c r="I360" s="1"/>
  <c r="F70"/>
  <c r="I70" s="1"/>
  <c r="F420"/>
  <c r="I420" s="1"/>
  <c r="F304"/>
  <c r="I304" s="1"/>
  <c r="F130"/>
  <c r="I130" s="1"/>
  <c r="H130" s="1"/>
  <c r="F246"/>
  <c r="I246" s="1"/>
  <c r="F188"/>
  <c r="I188" s="1"/>
  <c r="H188" s="1"/>
  <c r="I14"/>
  <c r="H14" s="1"/>
  <c r="F362"/>
  <c r="I362" s="1"/>
  <c r="F72"/>
  <c r="I72" s="1"/>
  <c r="H72" s="1"/>
  <c r="H205"/>
  <c r="H321"/>
  <c r="H359"/>
  <c r="H243"/>
  <c r="V20"/>
  <c r="E20" i="18"/>
  <c r="K22"/>
  <c r="T22"/>
  <c r="Z22"/>
  <c r="W22"/>
  <c r="H22"/>
  <c r="N22"/>
  <c r="Q22"/>
  <c r="K19"/>
  <c r="Q19"/>
  <c r="W19"/>
  <c r="H19"/>
  <c r="N19"/>
  <c r="Z19"/>
  <c r="T19"/>
  <c r="Z23"/>
  <c r="Q23"/>
  <c r="T23"/>
  <c r="W23"/>
  <c r="H23"/>
  <c r="N23"/>
  <c r="K23"/>
  <c r="W43"/>
  <c r="K43"/>
  <c r="Z43"/>
  <c r="H43"/>
  <c r="N43"/>
  <c r="Q43"/>
  <c r="T43"/>
  <c r="E41"/>
  <c r="V41" i="17"/>
  <c r="V47"/>
  <c r="E47" i="18"/>
  <c r="K34"/>
  <c r="Q34"/>
  <c r="N34"/>
  <c r="T34"/>
  <c r="W34"/>
  <c r="Z34"/>
  <c r="H34"/>
  <c r="W27"/>
  <c r="N27"/>
  <c r="Q27"/>
  <c r="Z27"/>
  <c r="H27"/>
  <c r="K27"/>
  <c r="T27"/>
  <c r="T37"/>
  <c r="W37"/>
  <c r="Z37"/>
  <c r="Q37"/>
  <c r="K37"/>
  <c r="N37"/>
  <c r="H37"/>
  <c r="Q28"/>
  <c r="W28"/>
  <c r="K28"/>
  <c r="H28"/>
  <c r="Z28"/>
  <c r="T28"/>
  <c r="N28"/>
  <c r="W56"/>
  <c r="T56"/>
  <c r="Z56"/>
  <c r="H56"/>
  <c r="N56"/>
  <c r="Q56"/>
  <c r="K56"/>
  <c r="Q21"/>
  <c r="W21"/>
  <c r="H21"/>
  <c r="T21"/>
  <c r="N21"/>
  <c r="K21"/>
  <c r="Z21"/>
  <c r="E18"/>
  <c r="V18" i="17"/>
  <c r="H217"/>
  <c r="H382"/>
  <c r="H302"/>
  <c r="H207"/>
  <c r="H323"/>
  <c r="H439"/>
  <c r="H304"/>
  <c r="I23"/>
  <c r="I19"/>
  <c r="H26"/>
  <c r="F424"/>
  <c r="I424" s="1"/>
  <c r="H424" s="1"/>
  <c r="F308"/>
  <c r="I308" s="1"/>
  <c r="H308" s="1"/>
  <c r="F134"/>
  <c r="I134" s="1"/>
  <c r="H134" s="1"/>
  <c r="F250"/>
  <c r="I250" s="1"/>
  <c r="H250" s="1"/>
  <c r="F192"/>
  <c r="I192" s="1"/>
  <c r="H192" s="1"/>
  <c r="E18"/>
  <c r="F366"/>
  <c r="I366" s="1"/>
  <c r="H366" s="1"/>
  <c r="F76"/>
  <c r="I76" s="1"/>
  <c r="J289"/>
  <c r="H285"/>
  <c r="H289" s="1"/>
  <c r="E343"/>
  <c r="E111"/>
  <c r="E459"/>
  <c r="E401"/>
  <c r="E285"/>
  <c r="E227"/>
  <c r="E169"/>
  <c r="F401"/>
  <c r="I401" s="1"/>
  <c r="I405" s="1"/>
  <c r="F285"/>
  <c r="I285" s="1"/>
  <c r="I289" s="1"/>
  <c r="F459"/>
  <c r="I459" s="1"/>
  <c r="I463" s="1"/>
  <c r="F227"/>
  <c r="I227" s="1"/>
  <c r="I231" s="1"/>
  <c r="F169"/>
  <c r="I169" s="1"/>
  <c r="I173" s="1"/>
  <c r="F343"/>
  <c r="I343" s="1"/>
  <c r="I347" s="1"/>
  <c r="F111"/>
  <c r="I111" s="1"/>
  <c r="F333"/>
  <c r="I333" s="1"/>
  <c r="F449"/>
  <c r="I449" s="1"/>
  <c r="F275"/>
  <c r="I275" s="1"/>
  <c r="H275" s="1"/>
  <c r="F391"/>
  <c r="I391" s="1"/>
  <c r="F217"/>
  <c r="I217" s="1"/>
  <c r="F159"/>
  <c r="I159" s="1"/>
  <c r="H159" s="1"/>
  <c r="F101"/>
  <c r="I101" s="1"/>
  <c r="G444"/>
  <c r="J444" s="1"/>
  <c r="G270"/>
  <c r="J270" s="1"/>
  <c r="J281" s="1"/>
  <c r="G386"/>
  <c r="J386" s="1"/>
  <c r="J397" s="1"/>
  <c r="G212"/>
  <c r="J212" s="1"/>
  <c r="G154"/>
  <c r="J154" s="1"/>
  <c r="J165" s="1"/>
  <c r="F38"/>
  <c r="E38"/>
  <c r="G328"/>
  <c r="J328" s="1"/>
  <c r="G96"/>
  <c r="J96" s="1"/>
  <c r="T38"/>
  <c r="H147"/>
  <c r="H379"/>
  <c r="H185"/>
  <c r="H301"/>
  <c r="V48"/>
  <c r="E48" i="18"/>
  <c r="K44"/>
  <c r="Q44"/>
  <c r="H44"/>
  <c r="W44"/>
  <c r="T44"/>
  <c r="Z44"/>
  <c r="N44"/>
  <c r="Z54"/>
  <c r="T54"/>
  <c r="K54"/>
  <c r="H54"/>
  <c r="W54"/>
  <c r="Q54"/>
  <c r="N54"/>
  <c r="T53"/>
  <c r="Z53"/>
  <c r="N53"/>
  <c r="Q53"/>
  <c r="H53"/>
  <c r="W53"/>
  <c r="K53"/>
  <c r="H33"/>
  <c r="N33"/>
  <c r="W33"/>
  <c r="Q33"/>
  <c r="K33"/>
  <c r="T33"/>
  <c r="Z33"/>
  <c r="Q32"/>
  <c r="H32"/>
  <c r="K32"/>
  <c r="N32"/>
  <c r="T32"/>
  <c r="W32"/>
  <c r="Z32"/>
  <c r="N51"/>
  <c r="K51"/>
  <c r="T51"/>
  <c r="H51"/>
  <c r="Q51"/>
  <c r="W51"/>
  <c r="Z51"/>
  <c r="T41"/>
  <c r="N41"/>
  <c r="Z41"/>
  <c r="K41"/>
  <c r="Q41"/>
  <c r="W41"/>
  <c r="H41"/>
  <c r="Z46"/>
  <c r="K46"/>
  <c r="H46"/>
  <c r="T46"/>
  <c r="N46"/>
  <c r="W46"/>
  <c r="Q46"/>
  <c r="K52"/>
  <c r="T52"/>
  <c r="N52"/>
  <c r="W52"/>
  <c r="H52"/>
  <c r="Z52"/>
  <c r="Q52"/>
  <c r="H208" i="17"/>
  <c r="H149"/>
  <c r="H362"/>
  <c r="J33"/>
  <c r="J31"/>
  <c r="I48"/>
  <c r="J22"/>
  <c r="J43"/>
  <c r="I26"/>
  <c r="J463"/>
  <c r="H459"/>
  <c r="H460"/>
  <c r="H54" s="1"/>
  <c r="J54"/>
  <c r="E432"/>
  <c r="E374"/>
  <c r="E316"/>
  <c r="E142"/>
  <c r="E258"/>
  <c r="E200"/>
  <c r="E84"/>
  <c r="H435"/>
  <c r="H29" s="1"/>
  <c r="J29"/>
  <c r="H423"/>
  <c r="J17"/>
  <c r="E461"/>
  <c r="E345"/>
  <c r="E403"/>
  <c r="E287"/>
  <c r="E113"/>
  <c r="E229"/>
  <c r="E171"/>
  <c r="E438"/>
  <c r="E322"/>
  <c r="E148"/>
  <c r="E264"/>
  <c r="E206"/>
  <c r="E380"/>
  <c r="E90"/>
  <c r="F426"/>
  <c r="I426" s="1"/>
  <c r="H426" s="1"/>
  <c r="F368"/>
  <c r="I368" s="1"/>
  <c r="H368" s="1"/>
  <c r="E20"/>
  <c r="F310"/>
  <c r="I310" s="1"/>
  <c r="H310" s="1"/>
  <c r="F136"/>
  <c r="I136" s="1"/>
  <c r="H136" s="1"/>
  <c r="F252"/>
  <c r="I252" s="1"/>
  <c r="H252" s="1"/>
  <c r="F194"/>
  <c r="I194" s="1"/>
  <c r="H194" s="1"/>
  <c r="F78"/>
  <c r="I78" s="1"/>
  <c r="H438"/>
  <c r="H32" s="1"/>
  <c r="J32"/>
  <c r="E208"/>
  <c r="E382"/>
  <c r="E150"/>
  <c r="E92"/>
  <c r="E324"/>
  <c r="E440"/>
  <c r="E266"/>
  <c r="E418"/>
  <c r="E360"/>
  <c r="E302"/>
  <c r="E128"/>
  <c r="E244"/>
  <c r="E186"/>
  <c r="E70"/>
  <c r="H446"/>
  <c r="H40" s="1"/>
  <c r="J40"/>
  <c r="E423"/>
  <c r="E307"/>
  <c r="E133"/>
  <c r="E249"/>
  <c r="E191"/>
  <c r="E365"/>
  <c r="E75"/>
  <c r="H452"/>
  <c r="J46"/>
  <c r="H429"/>
  <c r="H23" s="1"/>
  <c r="J23"/>
  <c r="H227"/>
  <c r="H231" s="1"/>
  <c r="J231"/>
  <c r="J405"/>
  <c r="H401"/>
  <c r="H405" s="1"/>
  <c r="H249"/>
  <c r="H17" s="1"/>
  <c r="H365"/>
  <c r="G451"/>
  <c r="J451" s="1"/>
  <c r="J455" s="1"/>
  <c r="G335"/>
  <c r="J335" s="1"/>
  <c r="G103"/>
  <c r="J103" s="1"/>
  <c r="G277"/>
  <c r="J277" s="1"/>
  <c r="G393"/>
  <c r="J393" s="1"/>
  <c r="G219"/>
  <c r="J219" s="1"/>
  <c r="G161"/>
  <c r="J161" s="1"/>
  <c r="F45"/>
  <c r="E45" s="1"/>
  <c r="T45"/>
  <c r="X45" s="1"/>
  <c r="H113"/>
  <c r="H55" s="1"/>
  <c r="I55"/>
  <c r="H104"/>
  <c r="H46" s="1"/>
  <c r="I46"/>
  <c r="H127"/>
  <c r="X25" i="18"/>
  <c r="U25"/>
  <c r="O25"/>
  <c r="L25"/>
  <c r="I25"/>
  <c r="R25"/>
  <c r="AA25"/>
  <c r="Q36"/>
  <c r="T36"/>
  <c r="H36"/>
  <c r="K36"/>
  <c r="Z36"/>
  <c r="W36"/>
  <c r="N36"/>
  <c r="K17"/>
  <c r="H17"/>
  <c r="T17"/>
  <c r="Z17"/>
  <c r="N17"/>
  <c r="Q17"/>
  <c r="W17"/>
  <c r="T55"/>
  <c r="Q55"/>
  <c r="W55"/>
  <c r="H55"/>
  <c r="Z55"/>
  <c r="K55"/>
  <c r="N55"/>
  <c r="N47"/>
  <c r="T47"/>
  <c r="K47"/>
  <c r="H47"/>
  <c r="Q47"/>
  <c r="Z47"/>
  <c r="W47"/>
  <c r="K25"/>
  <c r="W25"/>
  <c r="N25"/>
  <c r="Z25"/>
  <c r="Q25"/>
  <c r="T25"/>
  <c r="H25"/>
  <c r="Q45"/>
  <c r="N45"/>
  <c r="K45"/>
  <c r="T45"/>
  <c r="H45"/>
  <c r="Z45"/>
  <c r="W45"/>
  <c r="V24" i="17"/>
  <c r="E24" i="18"/>
  <c r="N38"/>
  <c r="H38"/>
  <c r="K38"/>
  <c r="T38"/>
  <c r="Z38"/>
  <c r="W38"/>
  <c r="Q38"/>
  <c r="V52" i="17"/>
  <c r="E52" i="18"/>
  <c r="Q12"/>
  <c r="N12"/>
  <c r="H12"/>
  <c r="Z12"/>
  <c r="W12"/>
  <c r="T12"/>
  <c r="K12"/>
  <c r="H449" i="17"/>
  <c r="H324"/>
  <c r="H128"/>
  <c r="H333"/>
  <c r="H391"/>
  <c r="H150"/>
  <c r="H266"/>
  <c r="H244"/>
  <c r="H360"/>
  <c r="E33"/>
  <c r="H381"/>
  <c r="H246"/>
  <c r="H420"/>
  <c r="E31"/>
  <c r="H437"/>
  <c r="E11"/>
  <c r="H35"/>
  <c r="J12"/>
  <c r="I32"/>
  <c r="J55"/>
  <c r="J11"/>
  <c r="J34"/>
  <c r="H19"/>
  <c r="E155" l="1"/>
  <c r="E387"/>
  <c r="E271"/>
  <c r="E97"/>
  <c r="E329"/>
  <c r="E213"/>
  <c r="E445"/>
  <c r="E393"/>
  <c r="E277"/>
  <c r="E161"/>
  <c r="E335"/>
  <c r="E103"/>
  <c r="E451"/>
  <c r="E219"/>
  <c r="E12" i="18"/>
  <c r="V12" i="17"/>
  <c r="E321"/>
  <c r="E147"/>
  <c r="E263"/>
  <c r="E205"/>
  <c r="E437"/>
  <c r="E379"/>
  <c r="E89"/>
  <c r="E381"/>
  <c r="E439"/>
  <c r="E323"/>
  <c r="E149"/>
  <c r="E265"/>
  <c r="E207"/>
  <c r="E91"/>
  <c r="X24" i="18"/>
  <c r="R24"/>
  <c r="O24"/>
  <c r="AA24"/>
  <c r="U24"/>
  <c r="I24"/>
  <c r="L24"/>
  <c r="V23" i="17"/>
  <c r="E23" i="18"/>
  <c r="V43" i="17"/>
  <c r="E43" i="18"/>
  <c r="E33"/>
  <c r="V33" i="17"/>
  <c r="X48" i="18"/>
  <c r="O48"/>
  <c r="I48"/>
  <c r="U48"/>
  <c r="R48"/>
  <c r="L48"/>
  <c r="AA48"/>
  <c r="I43" i="17"/>
  <c r="H101"/>
  <c r="H43" s="1"/>
  <c r="R47" i="18"/>
  <c r="I47"/>
  <c r="AA47"/>
  <c r="U47"/>
  <c r="O47"/>
  <c r="L47"/>
  <c r="X47"/>
  <c r="U20"/>
  <c r="R20"/>
  <c r="L20"/>
  <c r="O20"/>
  <c r="X20"/>
  <c r="I20"/>
  <c r="AA20"/>
  <c r="I12" i="17"/>
  <c r="H70"/>
  <c r="H12" s="1"/>
  <c r="E53" i="18"/>
  <c r="V53" i="17"/>
  <c r="E427"/>
  <c r="E311"/>
  <c r="E137"/>
  <c r="E253"/>
  <c r="E195"/>
  <c r="E369"/>
  <c r="E79"/>
  <c r="V56"/>
  <c r="E56" i="18"/>
  <c r="X27"/>
  <c r="I27"/>
  <c r="U27"/>
  <c r="L27"/>
  <c r="O27"/>
  <c r="AA27"/>
  <c r="R27"/>
  <c r="H89" i="17"/>
  <c r="H31" s="1"/>
  <c r="I31"/>
  <c r="E450"/>
  <c r="E334"/>
  <c r="E276"/>
  <c r="E392"/>
  <c r="E218"/>
  <c r="E160"/>
  <c r="E102"/>
  <c r="I33"/>
  <c r="H91"/>
  <c r="H33" s="1"/>
  <c r="J339"/>
  <c r="H169"/>
  <c r="H173" s="1"/>
  <c r="V40"/>
  <c r="E40" i="18"/>
  <c r="E17"/>
  <c r="V17" i="17"/>
  <c r="E54" i="18"/>
  <c r="V54" i="17"/>
  <c r="E31" i="18"/>
  <c r="V31" i="17"/>
  <c r="J38"/>
  <c r="J107"/>
  <c r="I115"/>
  <c r="I53"/>
  <c r="I57" s="1"/>
  <c r="I18"/>
  <c r="H76"/>
  <c r="R41" i="18"/>
  <c r="I41"/>
  <c r="L41"/>
  <c r="X41"/>
  <c r="O41"/>
  <c r="AA41"/>
  <c r="U41"/>
  <c r="I34" i="17"/>
  <c r="H92"/>
  <c r="H34" s="1"/>
  <c r="U42" i="18"/>
  <c r="AA42"/>
  <c r="X42"/>
  <c r="O42"/>
  <c r="I42"/>
  <c r="R42"/>
  <c r="L42"/>
  <c r="I11" i="17"/>
  <c r="H69"/>
  <c r="F450"/>
  <c r="I450" s="1"/>
  <c r="F276"/>
  <c r="I276" s="1"/>
  <c r="F392"/>
  <c r="I392" s="1"/>
  <c r="F218"/>
  <c r="I218" s="1"/>
  <c r="H218" s="1"/>
  <c r="F160"/>
  <c r="I160" s="1"/>
  <c r="F334"/>
  <c r="I334" s="1"/>
  <c r="F102"/>
  <c r="I102" s="1"/>
  <c r="F97"/>
  <c r="I97" s="1"/>
  <c r="F387"/>
  <c r="I387" s="1"/>
  <c r="H387" s="1"/>
  <c r="F213"/>
  <c r="I213" s="1"/>
  <c r="F155"/>
  <c r="I155" s="1"/>
  <c r="F329"/>
  <c r="I329" s="1"/>
  <c r="H329" s="1"/>
  <c r="F271"/>
  <c r="I271" s="1"/>
  <c r="F445"/>
  <c r="I445" s="1"/>
  <c r="H445" s="1"/>
  <c r="J39"/>
  <c r="H97"/>
  <c r="G303"/>
  <c r="J303" s="1"/>
  <c r="G129"/>
  <c r="J129" s="1"/>
  <c r="F13"/>
  <c r="G245"/>
  <c r="J245" s="1"/>
  <c r="G187"/>
  <c r="J187" s="1"/>
  <c r="J13"/>
  <c r="G419"/>
  <c r="J419" s="1"/>
  <c r="E13"/>
  <c r="G361"/>
  <c r="J361" s="1"/>
  <c r="G71"/>
  <c r="J71" s="1"/>
  <c r="T13"/>
  <c r="H154"/>
  <c r="J223"/>
  <c r="H111"/>
  <c r="H160"/>
  <c r="H276"/>
  <c r="E34" i="18"/>
  <c r="V34" i="17"/>
  <c r="L52" i="18"/>
  <c r="X52"/>
  <c r="I52"/>
  <c r="O52"/>
  <c r="R52"/>
  <c r="AA52"/>
  <c r="E57"/>
  <c r="U52"/>
  <c r="V32" i="17"/>
  <c r="E32" i="18"/>
  <c r="V55" i="17"/>
  <c r="E55" i="18"/>
  <c r="E301" i="17"/>
  <c r="E127"/>
  <c r="E417"/>
  <c r="E243"/>
  <c r="E185"/>
  <c r="E359"/>
  <c r="E69"/>
  <c r="V46"/>
  <c r="E46" i="18"/>
  <c r="E310" i="17"/>
  <c r="E136"/>
  <c r="E426"/>
  <c r="E252"/>
  <c r="E194"/>
  <c r="E368"/>
  <c r="E78"/>
  <c r="V29"/>
  <c r="E29" i="18"/>
  <c r="F444" i="17"/>
  <c r="I444" s="1"/>
  <c r="F328"/>
  <c r="I328" s="1"/>
  <c r="I339" s="1"/>
  <c r="F270"/>
  <c r="I270" s="1"/>
  <c r="F386"/>
  <c r="I386" s="1"/>
  <c r="I397" s="1"/>
  <c r="F212"/>
  <c r="I212" s="1"/>
  <c r="H212" s="1"/>
  <c r="H223" s="1"/>
  <c r="F154"/>
  <c r="I154" s="1"/>
  <c r="F96"/>
  <c r="I96" s="1"/>
  <c r="I38" s="1"/>
  <c r="I36" i="18"/>
  <c r="O36"/>
  <c r="U36"/>
  <c r="R36"/>
  <c r="X36"/>
  <c r="AA36"/>
  <c r="L36"/>
  <c r="X35"/>
  <c r="U35"/>
  <c r="L35"/>
  <c r="R35"/>
  <c r="AA35"/>
  <c r="I35"/>
  <c r="O35"/>
  <c r="O14"/>
  <c r="X14"/>
  <c r="AA14"/>
  <c r="R14"/>
  <c r="L14"/>
  <c r="U14"/>
  <c r="I14"/>
  <c r="J57" i="17"/>
  <c r="I281"/>
  <c r="H270"/>
  <c r="H450"/>
  <c r="H334"/>
  <c r="H271"/>
  <c r="H213"/>
  <c r="F103"/>
  <c r="I103" s="1"/>
  <c r="F161"/>
  <c r="I161" s="1"/>
  <c r="H161" s="1"/>
  <c r="F219"/>
  <c r="I219" s="1"/>
  <c r="H219" s="1"/>
  <c r="F393"/>
  <c r="I393" s="1"/>
  <c r="F277"/>
  <c r="I277" s="1"/>
  <c r="H277" s="1"/>
  <c r="F451"/>
  <c r="I451" s="1"/>
  <c r="H451" s="1"/>
  <c r="F335"/>
  <c r="I335" s="1"/>
  <c r="H335" s="1"/>
  <c r="E11" i="18"/>
  <c r="J15" i="17"/>
  <c r="V11"/>
  <c r="H103"/>
  <c r="J45"/>
  <c r="I20"/>
  <c r="H78"/>
  <c r="H20" s="1"/>
  <c r="E22" i="18"/>
  <c r="V22" i="17"/>
  <c r="E270"/>
  <c r="E386"/>
  <c r="E212"/>
  <c r="E154"/>
  <c r="E444"/>
  <c r="E328"/>
  <c r="E96"/>
  <c r="E424"/>
  <c r="E366"/>
  <c r="E308"/>
  <c r="E134"/>
  <c r="E250"/>
  <c r="E192"/>
  <c r="E76"/>
  <c r="R18" i="18"/>
  <c r="X18"/>
  <c r="O18"/>
  <c r="L18"/>
  <c r="U18"/>
  <c r="AA18"/>
  <c r="I18"/>
  <c r="E26"/>
  <c r="V26" i="17"/>
  <c r="H79"/>
  <c r="H21" s="1"/>
  <c r="I21"/>
  <c r="E19" i="18"/>
  <c r="V19" i="17"/>
  <c r="O21" i="18"/>
  <c r="X21"/>
  <c r="I21"/>
  <c r="AA21"/>
  <c r="L21"/>
  <c r="U21"/>
  <c r="R21"/>
  <c r="H102" i="17"/>
  <c r="J44"/>
  <c r="H393"/>
  <c r="H463"/>
  <c r="H343"/>
  <c r="H347" s="1"/>
  <c r="H392"/>
  <c r="H155"/>
  <c r="I223"/>
  <c r="H281" l="1"/>
  <c r="H165"/>
  <c r="E45" i="18"/>
  <c r="V45" i="17"/>
  <c r="R11" i="18"/>
  <c r="X11"/>
  <c r="U11"/>
  <c r="AA11"/>
  <c r="O11"/>
  <c r="I11"/>
  <c r="L11"/>
  <c r="J363" i="17"/>
  <c r="J406" s="1"/>
  <c r="P351" s="1"/>
  <c r="J189"/>
  <c r="J232" s="1"/>
  <c r="P177" s="1"/>
  <c r="J305"/>
  <c r="J348" s="1"/>
  <c r="P293" s="1"/>
  <c r="E38" i="18"/>
  <c r="V38" i="17"/>
  <c r="AA17" i="18"/>
  <c r="R17"/>
  <c r="L17"/>
  <c r="I17"/>
  <c r="X17"/>
  <c r="O17"/>
  <c r="U17"/>
  <c r="U56"/>
  <c r="X56"/>
  <c r="L56"/>
  <c r="R56"/>
  <c r="I56"/>
  <c r="O56"/>
  <c r="AA56"/>
  <c r="L33"/>
  <c r="R33"/>
  <c r="I33"/>
  <c r="U33"/>
  <c r="X33"/>
  <c r="O33"/>
  <c r="AA33"/>
  <c r="R12"/>
  <c r="X12"/>
  <c r="I12"/>
  <c r="U12"/>
  <c r="AA12"/>
  <c r="L12"/>
  <c r="O12"/>
  <c r="I455" i="17"/>
  <c r="I165"/>
  <c r="H444"/>
  <c r="H455" s="1"/>
  <c r="H328"/>
  <c r="H339" s="1"/>
  <c r="AA26" i="18"/>
  <c r="R26"/>
  <c r="O26"/>
  <c r="X26"/>
  <c r="I26"/>
  <c r="U26"/>
  <c r="L26"/>
  <c r="U22"/>
  <c r="AA22"/>
  <c r="I22"/>
  <c r="X22"/>
  <c r="L22"/>
  <c r="R22"/>
  <c r="O22"/>
  <c r="V15" i="17"/>
  <c r="I55" i="18"/>
  <c r="R55"/>
  <c r="L55"/>
  <c r="U55"/>
  <c r="X55"/>
  <c r="O55"/>
  <c r="AA55"/>
  <c r="H53" i="17"/>
  <c r="H57" s="1"/>
  <c r="H115"/>
  <c r="J73"/>
  <c r="J116" s="1"/>
  <c r="H13"/>
  <c r="V13"/>
  <c r="E13" i="18"/>
  <c r="J131" i="17"/>
  <c r="J174" s="1"/>
  <c r="P119" s="1"/>
  <c r="H18"/>
  <c r="L31" i="18"/>
  <c r="R31"/>
  <c r="X31"/>
  <c r="AA31"/>
  <c r="O31"/>
  <c r="I31"/>
  <c r="U31"/>
  <c r="R23"/>
  <c r="X23"/>
  <c r="U23"/>
  <c r="I23"/>
  <c r="L23"/>
  <c r="AA23"/>
  <c r="O23"/>
  <c r="H386" i="17"/>
  <c r="H397" s="1"/>
  <c r="H44"/>
  <c r="I45"/>
  <c r="L46" i="18"/>
  <c r="I46"/>
  <c r="O46"/>
  <c r="U46"/>
  <c r="R46"/>
  <c r="AA46"/>
  <c r="X46"/>
  <c r="H419" i="17"/>
  <c r="H421" s="1"/>
  <c r="H464" s="1"/>
  <c r="J421"/>
  <c r="J464" s="1"/>
  <c r="P409" s="1"/>
  <c r="I13"/>
  <c r="F419"/>
  <c r="I419" s="1"/>
  <c r="I421" s="1"/>
  <c r="F361"/>
  <c r="I361" s="1"/>
  <c r="I363" s="1"/>
  <c r="I406" s="1"/>
  <c r="F303"/>
  <c r="I303" s="1"/>
  <c r="I305" s="1"/>
  <c r="I348" s="1"/>
  <c r="F129"/>
  <c r="I129" s="1"/>
  <c r="I131" s="1"/>
  <c r="F245"/>
  <c r="I245" s="1"/>
  <c r="I247" s="1"/>
  <c r="I290" s="1"/>
  <c r="F187"/>
  <c r="I187" s="1"/>
  <c r="I189" s="1"/>
  <c r="I232" s="1"/>
  <c r="F71"/>
  <c r="I71" s="1"/>
  <c r="I73" s="1"/>
  <c r="E39" i="18"/>
  <c r="V39" i="17"/>
  <c r="U53" i="18"/>
  <c r="U57" s="1"/>
  <c r="X53"/>
  <c r="L53"/>
  <c r="L57" s="1"/>
  <c r="I53"/>
  <c r="O53"/>
  <c r="O57" s="1"/>
  <c r="AA53"/>
  <c r="R53"/>
  <c r="I44" i="17"/>
  <c r="I15"/>
  <c r="I107"/>
  <c r="I116" s="1"/>
  <c r="J49"/>
  <c r="V49" s="1"/>
  <c r="E44" i="18"/>
  <c r="V44" i="17"/>
  <c r="I19" i="18"/>
  <c r="AA19"/>
  <c r="L19"/>
  <c r="X19"/>
  <c r="R19"/>
  <c r="O19"/>
  <c r="U19"/>
  <c r="V57" i="17"/>
  <c r="J58"/>
  <c r="F17" i="18" s="1"/>
  <c r="I29"/>
  <c r="R29"/>
  <c r="X29"/>
  <c r="O29"/>
  <c r="U29"/>
  <c r="F29"/>
  <c r="AA29"/>
  <c r="L29"/>
  <c r="R32"/>
  <c r="U32"/>
  <c r="X32"/>
  <c r="O32"/>
  <c r="I32"/>
  <c r="AA32"/>
  <c r="F32"/>
  <c r="L32"/>
  <c r="I34"/>
  <c r="O34"/>
  <c r="R34"/>
  <c r="AA34"/>
  <c r="L34"/>
  <c r="X34"/>
  <c r="U34"/>
  <c r="F34"/>
  <c r="E303" i="17"/>
  <c r="E129"/>
  <c r="E245"/>
  <c r="E187"/>
  <c r="E419"/>
  <c r="E361"/>
  <c r="E71"/>
  <c r="H245"/>
  <c r="H247" s="1"/>
  <c r="J247"/>
  <c r="J290" s="1"/>
  <c r="P235" s="1"/>
  <c r="H11"/>
  <c r="H15" s="1"/>
  <c r="R54" i="18"/>
  <c r="R57" s="1"/>
  <c r="O54"/>
  <c r="I54"/>
  <c r="AA54"/>
  <c r="AA57" s="1"/>
  <c r="X54"/>
  <c r="X57" s="1"/>
  <c r="U54"/>
  <c r="L54"/>
  <c r="F54"/>
  <c r="X40"/>
  <c r="R40"/>
  <c r="O40"/>
  <c r="I40"/>
  <c r="U40"/>
  <c r="L40"/>
  <c r="F40"/>
  <c r="AA40"/>
  <c r="L43"/>
  <c r="AA43"/>
  <c r="X43"/>
  <c r="F43"/>
  <c r="O43"/>
  <c r="I43"/>
  <c r="R43"/>
  <c r="U43"/>
  <c r="H45" i="17"/>
  <c r="I57" i="18"/>
  <c r="H39" i="17"/>
  <c r="I39"/>
  <c r="I49" s="1"/>
  <c r="I58" s="1"/>
  <c r="H96"/>
  <c r="H38" s="1"/>
  <c r="U38" i="18" l="1"/>
  <c r="U49" s="1"/>
  <c r="U58" s="1"/>
  <c r="AA38"/>
  <c r="F38"/>
  <c r="O38"/>
  <c r="L38"/>
  <c r="L49" s="1"/>
  <c r="L58" s="1"/>
  <c r="R38"/>
  <c r="X38"/>
  <c r="I38"/>
  <c r="F31"/>
  <c r="H49" i="17"/>
  <c r="F26" i="18"/>
  <c r="F56"/>
  <c r="H187" i="17"/>
  <c r="H189" s="1"/>
  <c r="H232" s="1"/>
  <c r="I15" i="18"/>
  <c r="F11"/>
  <c r="H290" i="17"/>
  <c r="I39" i="18"/>
  <c r="R39"/>
  <c r="X39"/>
  <c r="O39"/>
  <c r="AA39"/>
  <c r="AA49" s="1"/>
  <c r="AA58" s="1"/>
  <c r="F39"/>
  <c r="U39"/>
  <c r="L39"/>
  <c r="X13"/>
  <c r="X15" s="1"/>
  <c r="F13"/>
  <c r="I13"/>
  <c r="AA13"/>
  <c r="R13"/>
  <c r="R15" s="1"/>
  <c r="L13"/>
  <c r="O13"/>
  <c r="U13"/>
  <c r="F53"/>
  <c r="F46"/>
  <c r="F23"/>
  <c r="H107" i="17"/>
  <c r="H116" s="1"/>
  <c r="H71"/>
  <c r="H73" s="1"/>
  <c r="I174"/>
  <c r="F12" i="18"/>
  <c r="F33"/>
  <c r="L15"/>
  <c r="U15"/>
  <c r="V58" i="17"/>
  <c r="W58" s="1"/>
  <c r="O15"/>
  <c r="N15" s="1"/>
  <c r="N57"/>
  <c r="F51" i="18"/>
  <c r="F37"/>
  <c r="F28"/>
  <c r="F30"/>
  <c r="N58" i="17"/>
  <c r="F25" i="18"/>
  <c r="F47"/>
  <c r="F20"/>
  <c r="F24"/>
  <c r="F27"/>
  <c r="F36"/>
  <c r="F14"/>
  <c r="F41"/>
  <c r="F42"/>
  <c r="F35"/>
  <c r="F18"/>
  <c r="F49" s="1"/>
  <c r="F21"/>
  <c r="F48"/>
  <c r="F52"/>
  <c r="R44"/>
  <c r="X44"/>
  <c r="F44"/>
  <c r="U44"/>
  <c r="O44"/>
  <c r="AA44"/>
  <c r="I44"/>
  <c r="I49" s="1"/>
  <c r="I58" s="1"/>
  <c r="L44"/>
  <c r="M58" i="17"/>
  <c r="P61"/>
  <c r="F19" i="18"/>
  <c r="H129" i="17"/>
  <c r="H131" s="1"/>
  <c r="H174" s="1"/>
  <c r="F55" i="18"/>
  <c r="E49"/>
  <c r="E58" s="1"/>
  <c r="X49"/>
  <c r="H303" i="17"/>
  <c r="H305" s="1"/>
  <c r="H348" s="1"/>
  <c r="H361"/>
  <c r="H363" s="1"/>
  <c r="H406" s="1"/>
  <c r="AA15" i="18"/>
  <c r="O45"/>
  <c r="AA45"/>
  <c r="I45"/>
  <c r="X45"/>
  <c r="L45"/>
  <c r="F45"/>
  <c r="U45"/>
  <c r="R45"/>
  <c r="H58" i="17"/>
  <c r="F22" i="18"/>
  <c r="I464" i="17"/>
  <c r="O49" i="18"/>
  <c r="O58" s="1"/>
  <c r="R49"/>
  <c r="O15"/>
  <c r="E15"/>
  <c r="T58" l="1"/>
  <c r="Z58"/>
  <c r="K58"/>
  <c r="N58"/>
  <c r="H58"/>
  <c r="H59" s="1"/>
  <c r="I59"/>
  <c r="L59" s="1"/>
  <c r="O59" s="1"/>
  <c r="R58"/>
  <c r="X58"/>
  <c r="F15"/>
  <c r="F57"/>
  <c r="F58" l="1"/>
  <c r="Q58"/>
  <c r="R59"/>
  <c r="U59" s="1"/>
  <c r="X59" s="1"/>
  <c r="AA59" s="1"/>
  <c r="K59"/>
  <c r="N59"/>
  <c r="W58"/>
  <c r="Q59" l="1"/>
  <c r="T59" s="1"/>
  <c r="W59" s="1"/>
  <c r="Z59" s="1"/>
</calcChain>
</file>

<file path=xl/sharedStrings.xml><?xml version="1.0" encoding="utf-8"?>
<sst xmlns="http://schemas.openxmlformats.org/spreadsheetml/2006/main" count="1169" uniqueCount="404">
  <si>
    <t>SERVICOS TOPOGRAFICOS PARA PAVIMENTACAO, INCLUSIVE NOTA DE SERVICOS, ACOMPANHAMENTO E GREIDE</t>
  </si>
  <si>
    <t xml:space="preserve"> </t>
  </si>
  <si>
    <t>M3</t>
  </si>
  <si>
    <t>PINTURA DE LIGACAO COM EMULSAO RR-2C</t>
  </si>
  <si>
    <t>T</t>
  </si>
  <si>
    <t>LIMPEZA FINAL DA OBRA</t>
  </si>
  <si>
    <t>1º Quartil</t>
  </si>
  <si>
    <t>2º Quartil</t>
  </si>
  <si>
    <t>3º Quartil</t>
  </si>
  <si>
    <t>Administração central</t>
  </si>
  <si>
    <t>AC:</t>
  </si>
  <si>
    <t>Seguro e Garantia</t>
  </si>
  <si>
    <t>S/G:</t>
  </si>
  <si>
    <t>Risco</t>
  </si>
  <si>
    <t>R:</t>
  </si>
  <si>
    <t>Despesas Financeiras</t>
  </si>
  <si>
    <t>DF:</t>
  </si>
  <si>
    <t>Lucro</t>
  </si>
  <si>
    <t>L</t>
  </si>
  <si>
    <t>I:</t>
  </si>
  <si>
    <t>Pis</t>
  </si>
  <si>
    <t>Cofins</t>
  </si>
  <si>
    <t>ISSQN</t>
  </si>
  <si>
    <t>TOTAL DO BDI</t>
  </si>
  <si>
    <t>BDI =</t>
  </si>
  <si>
    <t>(1 + AC + S + G + R) * (1 + DF) * (1 + L)</t>
  </si>
  <si>
    <t>(1 - I)</t>
  </si>
  <si>
    <t>C</t>
  </si>
  <si>
    <t>m²</t>
  </si>
  <si>
    <t>m³</t>
  </si>
  <si>
    <t>txkm</t>
  </si>
  <si>
    <t>PINTURA DE LIGAÇÃO COM EMULSÃO RR-2C</t>
  </si>
  <si>
    <t>kg</t>
  </si>
  <si>
    <t>I</t>
  </si>
  <si>
    <t>unid</t>
  </si>
  <si>
    <t>BDI</t>
  </si>
  <si>
    <t>Item:</t>
  </si>
  <si>
    <t>Unidade de medida:</t>
  </si>
  <si>
    <t>Tipo</t>
  </si>
  <si>
    <t>Código</t>
  </si>
  <si>
    <t>Descrição Básica</t>
  </si>
  <si>
    <t>Unidade</t>
  </si>
  <si>
    <t>Quantidade</t>
  </si>
  <si>
    <t>Custo Unit.</t>
  </si>
  <si>
    <t>Total</t>
  </si>
  <si>
    <t>EQUIPAMENTOS / MÃO DE OBRA</t>
  </si>
  <si>
    <t>Custo Horário</t>
  </si>
  <si>
    <t>MATERIAS / TRANSPORTES</t>
  </si>
  <si>
    <t>Custo Insumos</t>
  </si>
  <si>
    <t>Obs:</t>
  </si>
  <si>
    <t>Custo Total</t>
  </si>
  <si>
    <t>PREÇO FINAL</t>
  </si>
  <si>
    <t xml:space="preserve">Custo Total </t>
  </si>
  <si>
    <t xml:space="preserve">PREÇO FINAL </t>
  </si>
  <si>
    <t>Limpeza, varreção e lavagem de pista</t>
  </si>
  <si>
    <t>ton</t>
  </si>
  <si>
    <t>DEMONSTRATIVO DE MOBILIZAÇÃO E DESMOBILIZAÇÃO DE EQUIPAMENTOS</t>
  </si>
  <si>
    <t>Distâncias de Transporte:</t>
  </si>
  <si>
    <t>km</t>
  </si>
  <si>
    <t>Tempo médio de viagem (h):</t>
  </si>
  <si>
    <t>Adotada:</t>
  </si>
  <si>
    <t>ITEM</t>
  </si>
  <si>
    <t>DESCRIÇÃO</t>
  </si>
  <si>
    <t>QUANTIDADE</t>
  </si>
  <si>
    <t>TEMPO DE VIAGEM</t>
  </si>
  <si>
    <t>REFERÊNCIA DE PREÇO</t>
  </si>
  <si>
    <t>NÚMERO DE VIAGENS</t>
  </si>
  <si>
    <t>VALOR UNITÁRIO (R$/H)</t>
  </si>
  <si>
    <t>VALOR TOTAL (R$)</t>
  </si>
  <si>
    <t>TABELA</t>
  </si>
  <si>
    <t>CÓDIGO</t>
  </si>
  <si>
    <t>Transporte de equipamentos pesados</t>
  </si>
  <si>
    <t>1.1</t>
  </si>
  <si>
    <t>Deslocamento com cavalo mecânico + reboque</t>
  </si>
  <si>
    <t>1.2</t>
  </si>
  <si>
    <t>Trator de esteiras</t>
  </si>
  <si>
    <t>1.3</t>
  </si>
  <si>
    <t>Motoniveladora</t>
  </si>
  <si>
    <t>1.4</t>
  </si>
  <si>
    <t>Carregadeira de pneus</t>
  </si>
  <si>
    <t>1.5</t>
  </si>
  <si>
    <t>Retroescavadeira</t>
  </si>
  <si>
    <t>1.6</t>
  </si>
  <si>
    <t>Escavadeira hidráulica</t>
  </si>
  <si>
    <t>1.7</t>
  </si>
  <si>
    <t>Rolo compactador liso</t>
  </si>
  <si>
    <t>1.8</t>
  </si>
  <si>
    <t>Rolo compactador pneus</t>
  </si>
  <si>
    <t>1.9</t>
  </si>
  <si>
    <t>Rolo compactador pé de carneiro</t>
  </si>
  <si>
    <t>1.10</t>
  </si>
  <si>
    <t>Rolo compactador pé de tandem</t>
  </si>
  <si>
    <t>Vibro-acabadora de asfalto</t>
  </si>
  <si>
    <t>1.12</t>
  </si>
  <si>
    <t>Trator agrícola</t>
  </si>
  <si>
    <t>SUBTOTAL</t>
  </si>
  <si>
    <t>Deslocamento de veículos</t>
  </si>
  <si>
    <t>2.1</t>
  </si>
  <si>
    <t>Distribuidor de asfalto</t>
  </si>
  <si>
    <t>2.2</t>
  </si>
  <si>
    <t>Caminhão tanque</t>
  </si>
  <si>
    <t>2.3</t>
  </si>
  <si>
    <t>Caminhão pipa</t>
  </si>
  <si>
    <t>2.4</t>
  </si>
  <si>
    <t>Caminhão basculante 6 m³</t>
  </si>
  <si>
    <t>2.5</t>
  </si>
  <si>
    <t>Caminhão basculante 10 m³</t>
  </si>
  <si>
    <t>2.6</t>
  </si>
  <si>
    <t>Caminhão carroceria</t>
  </si>
  <si>
    <t>TOTAL</t>
  </si>
  <si>
    <t>TOTAL MOBILIZAÇÃO</t>
  </si>
  <si>
    <t>DEMONSTRATIVO DE ADMINISTRAÇÃO LOCAL</t>
  </si>
  <si>
    <t>USO PROD. (h)</t>
  </si>
  <si>
    <t>USO IMP. (h)</t>
  </si>
  <si>
    <t>VALOR HORA PRODUTIVO (R$/H)</t>
  </si>
  <si>
    <t>VALOR HORA IMPRODUTIVO (R$/H)</t>
  </si>
  <si>
    <t>Equipe Técnica da Obra</t>
  </si>
  <si>
    <t>Engenheiro Pleno</t>
  </si>
  <si>
    <t>SINAPI</t>
  </si>
  <si>
    <t>Encarregado Geral</t>
  </si>
  <si>
    <t>Técnico em Segurança</t>
  </si>
  <si>
    <t>Veículos de serviço</t>
  </si>
  <si>
    <t>Camionete pick-up</t>
  </si>
  <si>
    <t>TOTAL GERAL</t>
  </si>
  <si>
    <t>Velocidade média (km/h):</t>
  </si>
  <si>
    <t>DIAS</t>
  </si>
  <si>
    <t>HORAS</t>
  </si>
  <si>
    <t>QUANT.</t>
  </si>
  <si>
    <t>ÁREA:</t>
  </si>
  <si>
    <t>CUSTO</t>
  </si>
  <si>
    <t>DMT</t>
  </si>
  <si>
    <t>SERVIÇOS TOPOGRÁFICOS PARA PAVIMENTAÇÃO</t>
  </si>
  <si>
    <t>MOBILIZAÇÃO E DESMOBILIZAÇÃO DE EQUIPES E EQUIPAMENTOS</t>
  </si>
  <si>
    <t>CPU</t>
  </si>
  <si>
    <t>ADMINISTRAÇÃO LOCAL DE OBRA</t>
  </si>
  <si>
    <t>2.7</t>
  </si>
  <si>
    <t>2.8</t>
  </si>
  <si>
    <t>2.9</t>
  </si>
  <si>
    <t>ESPALHAMENTO DE MATERIAL  COM TRATOR DE ESTEIRAS</t>
  </si>
  <si>
    <t>2.10</t>
  </si>
  <si>
    <t>2.11</t>
  </si>
  <si>
    <t>2.12</t>
  </si>
  <si>
    <t>2.14</t>
  </si>
  <si>
    <t>REGULARIZAÇÃO E COMPACTAÇÃO DE SUBLEITO</t>
  </si>
  <si>
    <t>3.1</t>
  </si>
  <si>
    <t>3.2</t>
  </si>
  <si>
    <t>3.5</t>
  </si>
  <si>
    <t>3.6</t>
  </si>
  <si>
    <t>CAPEAMENTO ASFÁLTICO</t>
  </si>
  <si>
    <t>REMOÇÃO DE PAVIMENTO EXISTENTE, EXCLUSIVE BOTA FORA DO MATERIAL</t>
  </si>
  <si>
    <t>LIMPEZA, VARREÇÃO E LAVAGEM DE PISTA</t>
  </si>
  <si>
    <t>SINALIZAÇÃO</t>
  </si>
  <si>
    <t>LIMPEZA DA SUPERFÍCIE PARA APLICAÇÃO DE SINALIZAÇÃO</t>
  </si>
  <si>
    <t>SINALIZAÇÃO HORIZONTAL ÁREAS ESPECIAIS</t>
  </si>
  <si>
    <t>LOCAL:</t>
  </si>
  <si>
    <t xml:space="preserve">TRECHO: </t>
  </si>
  <si>
    <t>UNID.</t>
  </si>
  <si>
    <t>CRONOGRAMA FÍSICO/FINANCEIRO</t>
  </si>
  <si>
    <t>DESCRIÇÃO DOS SERVIÇOS</t>
  </si>
  <si>
    <t>%</t>
  </si>
  <si>
    <t>% mês</t>
  </si>
  <si>
    <t>Quant.</t>
  </si>
  <si>
    <t>R$</t>
  </si>
  <si>
    <t>TOTAIS</t>
  </si>
  <si>
    <t>CARGA, MANOBRA E DESCARGA DE BRITA GRADUADA</t>
  </si>
  <si>
    <t>3.3</t>
  </si>
  <si>
    <t>3.4</t>
  </si>
  <si>
    <t>UNID</t>
  </si>
  <si>
    <t>R$ - UNITÁRIO</t>
  </si>
  <si>
    <t>TOTAL GLOBAL</t>
  </si>
  <si>
    <t>ACUMULADO (R$)</t>
  </si>
  <si>
    <t>MÊS 1</t>
  </si>
  <si>
    <t>MÊS 2</t>
  </si>
  <si>
    <t>MÊS 3</t>
  </si>
  <si>
    <t>MÊS 4</t>
  </si>
  <si>
    <t>MÊS 5</t>
  </si>
  <si>
    <t>MÊS 6</t>
  </si>
  <si>
    <t>MÊS 7</t>
  </si>
  <si>
    <t>Composição do BDI</t>
  </si>
  <si>
    <t>Cálculo do BDI conforme Acórdão 2622/2013 TCU - Construção de Rodovias e Ferrovias</t>
  </si>
  <si>
    <t>ADOTADO</t>
  </si>
  <si>
    <t>RUA</t>
  </si>
  <si>
    <t>TRECHO</t>
  </si>
  <si>
    <t>ÁREA</t>
  </si>
  <si>
    <t>conf. Legislação</t>
  </si>
  <si>
    <t>SINAPI - SISTEMA NACIONAL DE PESQUISA DE CUSTOS E ÍNDICES DA CONSTRUÇÃO CIVIL</t>
  </si>
  <si>
    <t>EXECUÇÃO DE IMPRIMAÇÃO COM ASFALTO DILUÍDO CM-30. AF_09/2017</t>
  </si>
  <si>
    <t xml:space="preserve">CÓDIGO </t>
  </si>
  <si>
    <t xml:space="preserve">DESCRIÇÃO </t>
  </si>
  <si>
    <t>HORISTA</t>
  </si>
  <si>
    <t>MENSALISTA</t>
  </si>
  <si>
    <t>A</t>
  </si>
  <si>
    <t>GRUPO A</t>
  </si>
  <si>
    <t>A1</t>
  </si>
  <si>
    <t>INSS</t>
  </si>
  <si>
    <t>A2</t>
  </si>
  <si>
    <t>SESI</t>
  </si>
  <si>
    <t>A3</t>
  </si>
  <si>
    <t>SENAI</t>
  </si>
  <si>
    <t>A4</t>
  </si>
  <si>
    <t>INCRA</t>
  </si>
  <si>
    <t>A5</t>
  </si>
  <si>
    <t>SEBRAE</t>
  </si>
  <si>
    <t>A6</t>
  </si>
  <si>
    <t>Salário Educação</t>
  </si>
  <si>
    <t>A7</t>
  </si>
  <si>
    <t xml:space="preserve">Seguro Contra Acidentes Trabalho </t>
  </si>
  <si>
    <t>A8</t>
  </si>
  <si>
    <t xml:space="preserve">FGTS </t>
  </si>
  <si>
    <t>A9</t>
  </si>
  <si>
    <t>SECONCI</t>
  </si>
  <si>
    <t>TOTAL GRUPO A</t>
  </si>
  <si>
    <t>B</t>
  </si>
  <si>
    <t xml:space="preserve">GRUPO B </t>
  </si>
  <si>
    <t>B1</t>
  </si>
  <si>
    <t xml:space="preserve">Repouso Semanal Remunerado </t>
  </si>
  <si>
    <t>não incide</t>
  </si>
  <si>
    <t>B2</t>
  </si>
  <si>
    <t xml:space="preserve">Feriados </t>
  </si>
  <si>
    <t>B3</t>
  </si>
  <si>
    <t xml:space="preserve">Auxílio-Enfermidade </t>
  </si>
  <si>
    <t>B4</t>
  </si>
  <si>
    <t>13º Salário</t>
  </si>
  <si>
    <t>B5</t>
  </si>
  <si>
    <t xml:space="preserve">Licença Paternidade </t>
  </si>
  <si>
    <t>B6</t>
  </si>
  <si>
    <t>Faltas Justificadas</t>
  </si>
  <si>
    <t xml:space="preserve">Dias de Chuvas </t>
  </si>
  <si>
    <t>B8</t>
  </si>
  <si>
    <t xml:space="preserve">Auxilio Acidente de Trabalho </t>
  </si>
  <si>
    <t>B9</t>
  </si>
  <si>
    <t xml:space="preserve">Férias Gozadas </t>
  </si>
  <si>
    <t>B10</t>
  </si>
  <si>
    <t xml:space="preserve">Salário Maternidade </t>
  </si>
  <si>
    <t>GRUPO C</t>
  </si>
  <si>
    <t>C1</t>
  </si>
  <si>
    <t>Aviso Prévio Indenizado</t>
  </si>
  <si>
    <t>C2</t>
  </si>
  <si>
    <t xml:space="preserve">Aviso Prévio Trabalhado </t>
  </si>
  <si>
    <t>C3</t>
  </si>
  <si>
    <t xml:space="preserve">Férias Indenizadas+1/3 </t>
  </si>
  <si>
    <t>C4</t>
  </si>
  <si>
    <t>Depósito Rescisão Sem Justa Causa</t>
  </si>
  <si>
    <t>C5</t>
  </si>
  <si>
    <t xml:space="preserve">Indenização Adicional </t>
  </si>
  <si>
    <t>D</t>
  </si>
  <si>
    <t xml:space="preserve">GRUPO D </t>
  </si>
  <si>
    <t>D1</t>
  </si>
  <si>
    <t xml:space="preserve">Reincidência de A sobre B </t>
  </si>
  <si>
    <t>D2</t>
  </si>
  <si>
    <t>Reincidência de A sobre Aviso Prévio
Trabalhado + Reincidência de FGTS sobre Aviso Prévio Indenizado</t>
  </si>
  <si>
    <t>96401</t>
  </si>
  <si>
    <t>96401 (CPU)</t>
  </si>
  <si>
    <t>mês</t>
  </si>
  <si>
    <t>* Composições constantes nos Relatórios publicados de Composições Analíticas para as 27 Unidades da Federação</t>
  </si>
  <si>
    <t>PIS, COFINS e INSSQN</t>
  </si>
  <si>
    <t>Descrição</t>
  </si>
  <si>
    <t>34723+21014</t>
  </si>
  <si>
    <t>m³xkm</t>
  </si>
  <si>
    <t>CAMADA DE REGULARIZAÇÃO DA PISTA COM C.B.U.Q., EXCLUSIVE TRANSPORTE</t>
  </si>
  <si>
    <t>A9321</t>
  </si>
  <si>
    <t>E9509</t>
  </si>
  <si>
    <t>E9669</t>
  </si>
  <si>
    <t>E9506</t>
  </si>
  <si>
    <t>E9579</t>
  </si>
  <si>
    <t>E9508</t>
  </si>
  <si>
    <t>1.11</t>
  </si>
  <si>
    <t>PLANILHA ORÇAMENTÁRIA</t>
  </si>
  <si>
    <t>SERVIÇOS PRELIMINARES</t>
  </si>
  <si>
    <t>TABELAS DE REFERÊNCIA:</t>
  </si>
  <si>
    <t>CARGA, MANOBRAS E DESCARGA DE MISTURA BETUMINOSA A QUENTE</t>
  </si>
  <si>
    <t>E9571</t>
  </si>
  <si>
    <t>Sicro Junho/2018</t>
  </si>
  <si>
    <t>VALOR</t>
  </si>
  <si>
    <t>SICRO</t>
  </si>
  <si>
    <t>95995 (CPU)</t>
  </si>
  <si>
    <t>CIMENTO ASFALTICO DE PETROLEO A GRANEL (CAP) 50/70  (COM ICMS, PIS E COFINS)</t>
  </si>
  <si>
    <t>ASFALTO DILUIDO DE PETROLEO CM-30 (COM ICMS, PIS E COFINS)</t>
  </si>
  <si>
    <t>EMULSAO ASFALTICA CATIONICA RR-2C PARA USO EM PAVIMENTACAO ASFALTICA (COM ICMS, PIS E COFINS)</t>
  </si>
  <si>
    <t>EXECUÇÃO DE PAVIMENTO COM APLICAÇÃO DE CONCRETO ASFÁLTICO, CAMADA DE ROLAMENTO - EXCLUSIVE CARGA E TRANSPORTE. AF_11/2019</t>
  </si>
  <si>
    <t>RIO GRANDE DO SUL</t>
  </si>
  <si>
    <t>ENCARGOS SOCIAIS SOBRE A MÃO DE OBRA</t>
  </si>
  <si>
    <t>M²</t>
  </si>
  <si>
    <t>96402 (CPU)</t>
  </si>
  <si>
    <t>USINAGEM DE CONCRETO ASFÁLTICO COM CAP 50/70, PARA CAMADA DE ROLAMENTO, PADRÃO DNIT FAIXA C, EM USINA DE ASFALTO CONTÍNUA DE 80 TON/H. AF_03/2020</t>
  </si>
  <si>
    <t>PLACA DE OBRA</t>
  </si>
  <si>
    <t>TXKM</t>
  </si>
  <si>
    <t>CHI</t>
  </si>
  <si>
    <t>CHP</t>
  </si>
  <si>
    <t>CAMINHÃO PIPA 6.000 L, PESO BRUTO TOTAL 13.000 KG, DISTÂNCIA ENTRE EIXOS 4,80 M, POTÊNCIA 189 CV INCLUSIVE TANQUE DE AÇO PARA TRANSPORTE DE ÁGUA, CAPACIDADE 6 M3 - MATERIAIS NA OPERAÇÃO. AF_06/2014</t>
  </si>
  <si>
    <t>H</t>
  </si>
  <si>
    <t>PÁ CARREGADEIRA SOBRE RODAS, POTÊNCIA LÍQUIDA 128 HP, CAPACIDADE DA CAÇAMBA 1,7 A 2,8 M3, PESO OPERACIONAL 11632 KG - CHP DIURNO. AF_06/2014</t>
  </si>
  <si>
    <t>PÁ CARREGADEIRA SOBRE RODAS, POTÊNCIA LÍQUIDA 128 HP, CAPACIDADE DA CAÇAMBA 1,7 A 2,8 M3, PESO OPERACIONAL 11632 KG - CHI DIURNO. AF_06/2014</t>
  </si>
  <si>
    <t>TANQUE DE ASFALTO ESTACIONÁRIO COM SERPENTINA, CAPACIDADE 30.000 L - CHP DIURNO. AF_06/2014</t>
  </si>
  <si>
    <t>TRATOR DE PNEUS, POTÊNCIA 122 CV, TRAÇÃO 4X4, PESO COM LASTRO DE 4.510 KG - CHP DIURNO. AF_06/2014</t>
  </si>
  <si>
    <t>VASSOURA MECÂNICA REBOCÁVEL COM ESCOVA CILÍNDRICA, LARGURA ÚTIL DE VARRIMENTO DE 2,44 M - CHP DIURNO. AF_06/2014</t>
  </si>
  <si>
    <t>VIBROACABADORA DE ASFALTO SOBRE ESTEIRAS, LARGURA DE PAVIMENTAÇÃO 1,90 M A 5,30 M, POTÊNCIA 105 HP CAPACIDADE 450 T/H - CHI DIURNO. AF_11/2014</t>
  </si>
  <si>
    <t>VIBROACABADORA DE ASFALTO SOBRE ESTEIRAS, LARGURA DE PAVIMENTAÇÃO 1,90 M A 5,30 M, POTÊNCIA 105 HP CAPACIDADE 450 T/H - CHP DIURNO. AF_11/2014</t>
  </si>
  <si>
    <t>CARPINTEIRO DE FORMAS COM ENCARGOS COMPLEMENTARES</t>
  </si>
  <si>
    <t>RASTELEIRO COM ENCARGOS COMPLEMENTARES</t>
  </si>
  <si>
    <t>SERVENTE COM ENCARGOS COMPLEMENTARES</t>
  </si>
  <si>
    <t>TRATOR DE PNEUS, POTÊNCIA 85 CV, TRAÇÃO 4X4, PESO COM LASTRO DE 4.675 KG - CHP DIURNO. AF_06/2014</t>
  </si>
  <si>
    <t>ESPARGIDOR DE ASFALTO PRESSURIZADO, TANQUE 6 M3 COM ISOLAÇÃO TÉRMICA, AQUECIDO COM 2 MAÇARICOS, COM BARRA ESPARGIDORA 3,60 M, MONTADO SOBRE CAMINHÃO  TOCO, PBT 14.300 KG, POTÊNCIA 185 CV - CHP DIURNO. AF_08/2015</t>
  </si>
  <si>
    <t>USINA DE MISTURA ASFÁLTICA À QUENTE, TIPO CONTRA FLUXO, PROD 40 A 80 TON/HORA - CHP DIURNO. AF_03/2016</t>
  </si>
  <si>
    <t>CONCRETO MAGRO PARA LASTRO, TRAÇO 1:4,5:4,5 (CIMENTO/ AREIA MÉDIA/ BRITA 1)  - PREPARO MECÂNICO COM BETONEIRA 400 L. AF_07/2016</t>
  </si>
  <si>
    <t>ROLO COMPACTADOR VIBRATORIO TANDEM, ACO LISO, POTENCIA 125 HP, PESO SEM/COM LASTRO 10,20/11,65 T, LARGURA DE TRABALHO 1,73 M - CHP DIURNO. AF_11/2016</t>
  </si>
  <si>
    <t>ROLO COMPACTADOR VIBRATORIO TANDEM, ACO LISO, POTENCIA 125 HP, PESO SEM/COM LASTRO 10,20/11,65 T, LARGURA DE TRABALHO 1,73 M - CHI DIURNO. AF_11/2016</t>
  </si>
  <si>
    <t>TRATOR DE PNEUS COM POTÊNCIA DE 85 CV, TRAÇÃO 4X4, COM VASSOURA MECÂNICA ACOPLADA - CHI DIURNO. AF_02/2017</t>
  </si>
  <si>
    <t>TRATOR DE PNEUS COM POTÊNCIA DE 85 CV, TRAÇÃO 4X4, COM VASSOURA MECÂNICA ACOPLADA - CHP DIURNO. AF_03/2017</t>
  </si>
  <si>
    <t>ROLO COMPACTADOR DE PNEUS, ESTATICO, PRESSAO VARIAVEL, POTENCIA 110 HP, PESO SEM/COM LASTRO 10,8/27 T, LARGURA DE ROLAGEM 2,30 M - CHP DIURNO. AF_06/2017</t>
  </si>
  <si>
    <t>ROLO COMPACTADOR DE PNEUS, ESTATICO, PRESSAO VARIAVEL, POTENCIA 110 HP, PESO SEM/COM LASTRO 10,8/27 T, LARGURA DE ROLAGEM 2,30 M - CHI DIURNO. AF_06/2017</t>
  </si>
  <si>
    <t>TRATOR DE PNEUS, POTÊNCIA 85 CV, TRAÇÃO 4X4, PESO COM LASTRO DE 4.675 KG - CHI DIURNO. AF_06/2014</t>
  </si>
  <si>
    <t>ESPARGIDOR DE ASFALTO PRESSURIZADO, TANQUE 6 M3 COM ISOLAÇÃO TÉRMICA, AQUECIDO COM 2 MAÇARICOS, COM BARRA ESPARGIDORA 3,60 M, MONTADO SOBRE CAMINHÃO  TOCO, PBT 14.300 KG, POTÊNCIA 185 CV - CHI DIURNO. AF_08/2015</t>
  </si>
  <si>
    <t>CAMINHÃO BASCULANTE 10 M3, TRUCADO CABINE SIMPLES, PESO BRUTO TOTAL 23.000 KG, CARGA ÚTIL MÁXIMA 15.935 KG, DISTÂNCIA ENTRE EIXOS 4,80 M, POTÊNCIA 230 CV INCLUSIVE CAÇAMBA METÁLICA - CHP DIURNO. AF_06/2014</t>
  </si>
  <si>
    <t>VASSOURA MECÂNICA REBOCÁVEL COM ESCOVA CILÍNDRICA, LARGURA ÚTIL DE VARRIMENTO DE 2,44 M - CHI DIURNO. AF_06/2014</t>
  </si>
  <si>
    <t>AUXILIAR DE TOPÓGRAFO COM ENCARGOS COMPLEMENTARES</t>
  </si>
  <si>
    <t>NIVELADOR COM ENCARGOS COMPLEMENTARES</t>
  </si>
  <si>
    <t>DESENHISTA DETALHISTA COM ENCARGOS COMPLEMENTARES</t>
  </si>
  <si>
    <t>CAMINHONETE CABINE SIMPLES COM MOTOR 1.6 FLEX, CÂMBIO MANUAL, POTÊNCIA 101/104 CV, 2 PORTAS - CHP DIURNO. AF_11/2015</t>
  </si>
  <si>
    <t>ENCARREGADO GERAL COM ENCARGOS COMPLEMENTARES</t>
  </si>
  <si>
    <t>USINA DE MISTURA ASFÁLTICA À QUENTE, TIPO CONTRA FLUXO, PROD 40 A 80 TON/HORA - CHI DIURNO. AF_03/2016</t>
  </si>
  <si>
    <t>GRUPO GERADOR COM CARENAGEM, MOTOR DIESEL POTÊNCIA STANDART ENTRE 250 E 260 KVA - CHP DIURNO. AF_12/2016</t>
  </si>
  <si>
    <t>GRUPO GERADOR COM CARENAGEM, MOTOR DIESEL POTÊNCIA STANDART ENTRE 250 E 260 KVA - CHI DIURNO. AF_12/2016</t>
  </si>
  <si>
    <t xml:space="preserve">M     </t>
  </si>
  <si>
    <t xml:space="preserve">KG    </t>
  </si>
  <si>
    <t xml:space="preserve">M3    </t>
  </si>
  <si>
    <t>AREIA MEDIA - POSTO JAZIDA/FORNECEDOR (RETIRADO NA JAZIDA, SEM TRANSPORTE)</t>
  </si>
  <si>
    <t xml:space="preserve">M2    </t>
  </si>
  <si>
    <t>PEDRA BRITADA N. 0, OU PEDRISCO (4,8 A 9,5 MM) POSTO PEDREIRA/FORNECEDOR, SEM FRETE</t>
  </si>
  <si>
    <t>SARRAFO DE MADEIRA NAO APARELHADA *2,5 X 10 CM, MACARANDUBA, ANGELIM OU EQUIVALENTE DA REGIAO</t>
  </si>
  <si>
    <t>SARRAFO DE MADEIRA NAO APARELHADA *2,5 X 7* CM, MACARANDUBA, ANGELIM OU EQUIVALENTE DA REGIAO</t>
  </si>
  <si>
    <t>PONTALETE *7,5 X 7,5* CM EM PINUS, MISTA OU EQUIVALENTE DA REGIAO - BRUTA</t>
  </si>
  <si>
    <t>PLACA DE OBRA (PARA CONSTRUCAO CIVIL) EM CHAPA GALVANIZADA *N. 22*, ADESIVADA, DE *2,0 X 1,125* M</t>
  </si>
  <si>
    <t>PREGO DE ACO POLIDO COM CABECA 18 X 30 (2 3/4 X 10)</t>
  </si>
  <si>
    <t>CAL HIDRATADA CH-I PARA ARGAMASSAS</t>
  </si>
  <si>
    <t>SINAPI - SEM DESONERAÇÃO</t>
  </si>
  <si>
    <t>TRANSPORTE COM CAMINHÃO TANQUE DE TRANSPORTE DE MATERIAL ASFÁLTICO DE 20000 L, EM VIA URBANA PAVIMENTADA, DMT ATÉ 30KM (UNIDADE: TXKM). AF_07/2020</t>
  </si>
  <si>
    <t>TRANSPORTE COM CAMINHÃO TANQUE DE TRANSPORTE DE MATERIAL ASFÁLTICO DE 20000 L, EM VIA URBANA PAVIMENTADA, ADICIONAL PARA DMT EXCEDENTE A 30 KM (UNIDADE: TXKM). AF_07/2020</t>
  </si>
  <si>
    <t xml:space="preserve">PLACA DE OBRA </t>
  </si>
  <si>
    <t>RECOMPOSIÇÃO DE PAVIMENTO COM RACHÃO - EXCLUSIVE CARGA E TRANSPORTE (E= 30CM)</t>
  </si>
  <si>
    <t>CARGA, MANOBRA E DESCARGA DE BRITA RACHÃO</t>
  </si>
  <si>
    <t>RECOMPOSIÇÃO DE PAVIMENTO COM BRITA GRADUADA SIMPLES - EXCLUSIVE CARGA E TRANSPORTE (E= 20 CM)</t>
  </si>
  <si>
    <t>FRESAGEM DESCONTINUA</t>
  </si>
  <si>
    <t>SINALIZAÇÃO HORIZONTAL TINTA ACRÍLICA EIXO  (L= 12CM)</t>
  </si>
  <si>
    <t>SINALIZAÇÃO HORIZONTAL TINTA ACRÍLICA, BORDOS (L= 12 CM)</t>
  </si>
  <si>
    <t>PLACA TIPO A32 B-ADVERTENCIA (PASSAGEM DE PEDESTRE)  - SUPORTE METÁLICO H= 2,20M, L = 50CM</t>
  </si>
  <si>
    <t>2.13</t>
  </si>
  <si>
    <t>2.15</t>
  </si>
  <si>
    <t>2.16</t>
  </si>
  <si>
    <t>2.17</t>
  </si>
  <si>
    <t>2.18</t>
  </si>
  <si>
    <t>2.19</t>
  </si>
  <si>
    <t>2.20</t>
  </si>
  <si>
    <t>2.21</t>
  </si>
  <si>
    <t>2.22</t>
  </si>
  <si>
    <t>2.23</t>
  </si>
  <si>
    <t>2.24</t>
  </si>
  <si>
    <t>2.25</t>
  </si>
  <si>
    <t>2.26</t>
  </si>
  <si>
    <t>2.27</t>
  </si>
  <si>
    <t>2.28</t>
  </si>
  <si>
    <t>2.29</t>
  </si>
  <si>
    <t>2.30</t>
  </si>
  <si>
    <t>2.31</t>
  </si>
  <si>
    <t>2.32</t>
  </si>
  <si>
    <t>CONCRETO BETUMINOSO USINADO QUENTE (C.B.U.Q.), FORNECIMENTO E EXECUÇÃO (E= 5CM), EXCLUSIVE TRANSPORTE</t>
  </si>
  <si>
    <t>RUA JULIO DE CASTILHOS</t>
  </si>
  <si>
    <t>RUA HUMERO C. CUNHA</t>
  </si>
  <si>
    <t>RUA JULIO DE CASTILHOS - RUA SETE DE SETEMBRO</t>
  </si>
  <si>
    <t>RUA SETE DE SETEMBRO</t>
  </si>
  <si>
    <t>RUA HUMERO C. CUNHA - RUA RODRIGO VILANOVA</t>
  </si>
  <si>
    <t>RUA RODRIGO VILANOVA</t>
  </si>
  <si>
    <t>AV. RIO BRANCO</t>
  </si>
  <si>
    <t>AV. JACOB ARNT E RUA NAVEGANTES</t>
  </si>
  <si>
    <t>PREFEITURA MUNICIPAL DE TAQUARI</t>
  </si>
  <si>
    <t>ANEL VIÁRIO</t>
  </si>
  <si>
    <t>96001+95875</t>
  </si>
  <si>
    <t>x</t>
  </si>
  <si>
    <t>DISTRITO INDUSTRIAL - HUMERO C. CUNHA</t>
  </si>
  <si>
    <t>103,39m X 7,00m + 151,21 (BOCAS)= 874,94 m²</t>
  </si>
  <si>
    <t>81,66m X 7,50m + 142,13 (BOCAS)= 754,58 m²</t>
  </si>
  <si>
    <t>460,56m X 8,50m + 18,88 (BOCAS)= 3.933,64 m²</t>
  </si>
  <si>
    <t xml:space="preserve">RUA SETE DE SETEMBRO ATÉ A RUA ANTONIO PORFÍLIO DA COSTA </t>
  </si>
  <si>
    <t>4.1</t>
  </si>
  <si>
    <t>RUA ANTÔNIO PORFÍLIO DA COSTA</t>
  </si>
  <si>
    <t xml:space="preserve">RUA RODRIGO VILA NOVA ATÉ A RUA RIO BRANCO </t>
  </si>
  <si>
    <t>605,78m X 9,70m + 133,23 (BOCAS)= 6.009,30 m²</t>
  </si>
  <si>
    <t>RUA ANTÔNIO PORFÍLIO DA COSTA ATÉ A AVENIDA JACOB ARNT</t>
  </si>
  <si>
    <t>539,25m X 7,20m + 40,23 (BOCAS)= 3.922,83 m²</t>
  </si>
  <si>
    <t>AV. RIO BRANCO ATÉ A BALSA</t>
  </si>
  <si>
    <t>161,78m X 8,00m + 14,12 (BOCAS)= 1.308,36 m²</t>
  </si>
  <si>
    <t>REMOÇÃO DE MATERIAL INADEQUADO, MAT. 1ª CAT., INCLUSIVE TRANSPORTE ATÉ 1 KM</t>
  </si>
  <si>
    <t>1.723,79m X 7,47m + 146,90 (BOCAS)= 13.023,61 m²</t>
  </si>
  <si>
    <t>m</t>
  </si>
  <si>
    <t>Fevereiro/2022</t>
  </si>
  <si>
    <t xml:space="preserve"> ANP DEZ/21</t>
  </si>
  <si>
    <t>Obs: No cálculo dos preços médios mensais divulgados no sítio eletrônico da ANP, somente são considerados os preços à vista dos produtos asfálticos, de acordo com suas regiões de origem, ponderados pelos respectivos volumes comercializados, com todos os impostos incluídos, exceto ICMS (em função das diferenças tributárias existentes entre as unidades da federação), PIS/Pasep e Cofins e sem inclusões de fretes entre origem e destino do produto.
Considerado: 1,65% PIS, 7,6% COFINS e 20% de ICMS (tabela do SINAPI apenas contempla ICMS).</t>
  </si>
  <si>
    <t>Obs: No cálculo dos preços médios mensais divulgados no sítio eletrônico da ANP, somente são considerados os preços à vista dos produtos asfálticos, de acordo com suas regiões de origem, ponderados pelos respectivos volumes comercializados, com todos os impostos incluídos, exceto ICMS (em função das diferenças tributárias existentes entre as unidades da federação), PIS/Pasep e Cofins e sem inclusões de fretes entre origem e destino do produto.
Considerado: 1,65% PIS, 7,6% COFINS e 20% de ICMS (tabela do SINAPI apenas contempla ICMS).
Memória de cálculo: R$ SINAPI / 18% (ICMS) X 1,65% (PIS) X 7,6% (COFINS) X 20% (ICMS).</t>
  </si>
  <si>
    <r>
      <t xml:space="preserve">Obs: No cálculo dos preços médios mensais divulgados no sítio eletrônico da ANP, somente são considerados os preços à vista dos produtos asfálticos, de acordo com suas regiões de origem, ponderados pelos respectivos volumes comercializados, com todos os impostos incluídos, exceto ICMS (em função das diferenças tributárias existentes entre as unidades da federação), PIS/Pasep e Cofins e sem inclusões de fretes entre origem e destino do produto.
Considerado: 1,65% PIS, 7,6% COFINS e 20% de ICMS (tabela do SINAPI apenas contempla ICMS).
</t>
    </r>
    <r>
      <rPr>
        <u/>
        <sz val="13"/>
        <rFont val="Calibri"/>
        <family val="2"/>
      </rPr>
      <t xml:space="preserve">
Memória de cálculo: R$ SINAPI / 18% (ICMS) X 1,65% (PIS) X 7,6% (COFINS) X 20% (ICMS).</t>
    </r>
    <r>
      <rPr>
        <sz val="13"/>
        <rFont val="Calibri"/>
        <family val="2"/>
      </rPr>
      <t xml:space="preserve">
</t>
    </r>
  </si>
  <si>
    <t>DATA BASE: DEZ/2021</t>
  </si>
  <si>
    <t>VIGÊNCIA A PARTIR DE 10/2021</t>
  </si>
  <si>
    <t>PEDRA BRITADA N. 1 (9,5 a 19 MM) POSTO PEDREIRA/FORNECEDOR, SEM FRETE</t>
  </si>
  <si>
    <t>MATERIAL</t>
  </si>
  <si>
    <t>MÃO DE OBRA</t>
  </si>
</sst>
</file>

<file path=xl/styles.xml><?xml version="1.0" encoding="utf-8"?>
<styleSheet xmlns="http://schemas.openxmlformats.org/spreadsheetml/2006/main">
  <numFmts count="13">
    <numFmt numFmtId="43" formatCode="_-* #,##0.00_-;\-* #,##0.00_-;_-* &quot;-&quot;??_-;_-@_-"/>
    <numFmt numFmtId="164" formatCode="_(* #,##0.00_);_(* \(#,##0.00\);_(* &quot;-&quot;??_);_(@_)"/>
    <numFmt numFmtId="165" formatCode="_(&quot;R$ &quot;* #,##0.00_);_(&quot;R$ &quot;* \(#,##0.00\);_(&quot;R$ &quot;* &quot;-&quot;??_);_(@_)"/>
    <numFmt numFmtId="166" formatCode="0.0"/>
    <numFmt numFmtId="167" formatCode="_(* #,##0.0000000_);_(* \(#,##0.0000000\);_(* &quot;-&quot;??_);_(@_)"/>
    <numFmt numFmtId="168" formatCode="h:mm;@"/>
    <numFmt numFmtId="169" formatCode="_(* #,##0_);_(* \(#,##0\);_(* &quot;-&quot;??_);_(@_)"/>
    <numFmt numFmtId="170" formatCode="[$-F800]dddd\,\ mmmm\ dd\,\ yyyy"/>
    <numFmt numFmtId="171" formatCode="_-* #,##0.0000_-;\-* #,##0.0000_-;_-* &quot;-&quot;??_-;_-@_-"/>
    <numFmt numFmtId="172" formatCode="0.0%"/>
    <numFmt numFmtId="173" formatCode="_(* #,##0.000_);_(* \(#,##0.000\);_(* &quot;-&quot;??_);_(@_)"/>
    <numFmt numFmtId="174" formatCode="_(* #,##0.0000_);_(* \(#,##0.0000\);_(* &quot;-&quot;??_);_(@_)"/>
    <numFmt numFmtId="175" formatCode="_-* #,##0.00000_-;\-* #,##0.00000_-;_-* &quot;-&quot;??_-;_-@_-"/>
  </numFmts>
  <fonts count="48">
    <font>
      <sz val="10"/>
      <name val="Arial"/>
    </font>
    <font>
      <sz val="10"/>
      <name val="Arial"/>
      <family val="2"/>
    </font>
    <font>
      <b/>
      <sz val="16"/>
      <name val="Arial"/>
      <family val="2"/>
    </font>
    <font>
      <sz val="10"/>
      <color indexed="24"/>
      <name val="Arial"/>
      <family val="2"/>
    </font>
    <font>
      <sz val="10"/>
      <color indexed="22"/>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8"/>
      <name val="Times New Roman"/>
      <family val="1"/>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8"/>
      <name val="Calibri"/>
      <family val="2"/>
    </font>
    <font>
      <b/>
      <sz val="11.5"/>
      <name val="Arial"/>
      <family val="2"/>
    </font>
    <font>
      <sz val="11.5"/>
      <name val="Arial"/>
      <family val="2"/>
    </font>
    <font>
      <b/>
      <u/>
      <sz val="13"/>
      <name val="Arial"/>
      <family val="2"/>
    </font>
    <font>
      <b/>
      <sz val="13"/>
      <name val="Calibri"/>
      <family val="2"/>
    </font>
    <font>
      <sz val="13"/>
      <name val="Calibri"/>
      <family val="2"/>
    </font>
    <font>
      <sz val="16"/>
      <name val="Arial"/>
      <family val="2"/>
    </font>
    <font>
      <sz val="16"/>
      <name val="Courier"/>
      <family val="3"/>
    </font>
    <font>
      <sz val="10"/>
      <name val="Courier"/>
      <family val="3"/>
    </font>
    <font>
      <sz val="14"/>
      <name val="Courier"/>
      <family val="3"/>
    </font>
    <font>
      <b/>
      <sz val="10"/>
      <name val="Courier"/>
      <family val="3"/>
    </font>
    <font>
      <u/>
      <sz val="13"/>
      <name val="Calibri"/>
      <family val="2"/>
    </font>
    <font>
      <sz val="11"/>
      <color theme="1"/>
      <name val="Calibri"/>
      <family val="2"/>
      <scheme val="minor"/>
    </font>
    <font>
      <sz val="11"/>
      <color rgb="FF000000"/>
      <name val="Calibri"/>
      <family val="2"/>
    </font>
    <font>
      <b/>
      <sz val="11"/>
      <color theme="1"/>
      <name val="Calibri"/>
      <family val="2"/>
      <scheme val="minor"/>
    </font>
    <font>
      <b/>
      <sz val="13"/>
      <name val="Calibri"/>
      <family val="2"/>
      <scheme val="minor"/>
    </font>
    <font>
      <sz val="13"/>
      <name val="Calibri"/>
      <family val="2"/>
      <scheme val="minor"/>
    </font>
    <font>
      <b/>
      <i/>
      <u/>
      <sz val="13"/>
      <name val="Calibri"/>
      <family val="2"/>
      <scheme val="minor"/>
    </font>
    <font>
      <b/>
      <sz val="14"/>
      <color theme="1"/>
      <name val="Calibri"/>
      <family val="2"/>
      <scheme val="minor"/>
    </font>
    <font>
      <b/>
      <sz val="12"/>
      <name val="Calibri"/>
      <family val="2"/>
      <scheme val="minor"/>
    </font>
    <font>
      <sz val="12"/>
      <name val="Calibri"/>
      <family val="2"/>
      <scheme val="minor"/>
    </font>
    <font>
      <b/>
      <sz val="11"/>
      <color rgb="FFFF0000"/>
      <name val="Calibri"/>
      <family val="2"/>
      <scheme val="minor"/>
    </font>
    <font>
      <sz val="14"/>
      <name val="Calibri"/>
      <family val="2"/>
      <scheme val="minor"/>
    </font>
    <font>
      <b/>
      <sz val="14"/>
      <name val="Calibri"/>
      <family val="2"/>
      <scheme val="minor"/>
    </font>
    <font>
      <b/>
      <sz val="13"/>
      <color rgb="FFFF0000"/>
      <name val="Calibri"/>
      <family val="2"/>
      <scheme val="minor"/>
    </font>
    <font>
      <u/>
      <sz val="13"/>
      <name val="Calibri"/>
      <family val="2"/>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8"/>
      </patternFill>
    </fill>
    <fill>
      <patternFill patternType="solid">
        <fgColor theme="0"/>
        <bgColor indexed="64"/>
      </patternFill>
    </fill>
    <fill>
      <patternFill patternType="solid">
        <fgColor theme="0"/>
        <bgColor indexed="8"/>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ck">
        <color indexed="62"/>
      </bottom>
      <diagonal/>
    </border>
    <border>
      <left/>
      <right style="thin">
        <color indexed="64"/>
      </right>
      <top/>
      <bottom style="thick">
        <color indexed="62"/>
      </bottom>
      <diagonal/>
    </border>
  </borders>
  <cellStyleXfs count="115">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1" fillId="7" borderId="1" applyNumberFormat="0" applyAlignment="0" applyProtection="0"/>
    <xf numFmtId="0" fontId="12" fillId="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3" fillId="22" borderId="0" applyNumberFormat="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34" fillId="0" borderId="0"/>
    <xf numFmtId="0" fontId="34" fillId="0" borderId="0"/>
    <xf numFmtId="0" fontId="1" fillId="0" borderId="0"/>
    <xf numFmtId="0" fontId="3" fillId="0" borderId="0"/>
    <xf numFmtId="0" fontId="1" fillId="0" borderId="0"/>
    <xf numFmtId="0" fontId="4" fillId="0" borderId="0"/>
    <xf numFmtId="0" fontId="35" fillId="0" borderId="0"/>
    <xf numFmtId="0" fontId="1" fillId="0" borderId="0"/>
    <xf numFmtId="0" fontId="1" fillId="23" borderId="4" applyNumberFormat="0" applyFont="0" applyAlignment="0" applyProtection="0"/>
    <xf numFmtId="0" fontId="14" fillId="0" borderId="5" applyNumberFormat="0" applyFont="0" applyBorder="0" applyAlignment="0"/>
    <xf numFmtId="9" fontId="3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4" fillId="0" borderId="0" applyFont="0" applyFill="0" applyBorder="0" applyAlignment="0" applyProtection="0"/>
    <xf numFmtId="10"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5" fillId="16" borderId="6"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0" applyNumberFormat="0" applyFill="0" applyAlignment="0" applyProtection="0"/>
    <xf numFmtId="43" fontId="34" fillId="0" borderId="0" applyFont="0" applyFill="0" applyBorder="0" applyAlignment="0" applyProtection="0"/>
    <xf numFmtId="164" fontId="1" fillId="0" borderId="0" applyFont="0" applyFill="0" applyBorder="0" applyAlignment="0" applyProtection="0"/>
    <xf numFmtId="43" fontId="34" fillId="0" borderId="0" applyFont="0" applyFill="0" applyBorder="0" applyAlignment="0" applyProtection="0"/>
    <xf numFmtId="164" fontId="1" fillId="0" borderId="0" applyFont="0" applyFill="0" applyBorder="0" applyAlignment="0" applyProtection="0"/>
    <xf numFmtId="4"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437">
    <xf numFmtId="0" fontId="0" fillId="0" borderId="0" xfId="0"/>
    <xf numFmtId="166" fontId="24" fillId="0" borderId="0" xfId="44" applyNumberFormat="1" applyFont="1" applyFill="1" applyBorder="1" applyAlignment="1">
      <alignment vertical="center"/>
    </xf>
    <xf numFmtId="0" fontId="24" fillId="0" borderId="0" xfId="44" applyFont="1" applyFill="1" applyBorder="1" applyAlignment="1">
      <alignment vertical="center" wrapText="1"/>
    </xf>
    <xf numFmtId="0" fontId="24" fillId="0" borderId="0" xfId="44" applyFont="1" applyFill="1" applyBorder="1" applyAlignment="1">
      <alignment vertical="center"/>
    </xf>
    <xf numFmtId="0" fontId="24" fillId="0" borderId="0" xfId="44" applyFont="1" applyFill="1" applyAlignment="1">
      <alignment vertical="center"/>
    </xf>
    <xf numFmtId="0" fontId="24" fillId="0" borderId="0" xfId="44" applyFont="1" applyFill="1" applyProtection="1"/>
    <xf numFmtId="0" fontId="24" fillId="0" borderId="0" xfId="44" applyFont="1" applyFill="1" applyAlignment="1" applyProtection="1">
      <alignment horizontal="center"/>
    </xf>
    <xf numFmtId="0" fontId="23" fillId="0" borderId="0" xfId="53" applyFont="1" applyFill="1" applyBorder="1" applyAlignment="1">
      <alignment horizontal="left" vertical="center"/>
    </xf>
    <xf numFmtId="0" fontId="23" fillId="0" borderId="0" xfId="60" applyFont="1" applyFill="1" applyBorder="1" applyAlignment="1">
      <alignment vertical="center"/>
    </xf>
    <xf numFmtId="0" fontId="23" fillId="0" borderId="0" xfId="60" applyFont="1" applyFill="1" applyBorder="1" applyAlignment="1">
      <alignment vertical="center" wrapText="1"/>
    </xf>
    <xf numFmtId="10" fontId="23" fillId="0" borderId="0" xfId="68" applyNumberFormat="1" applyFont="1" applyFill="1" applyBorder="1" applyAlignment="1">
      <alignment horizontal="center" vertical="center"/>
    </xf>
    <xf numFmtId="2" fontId="24" fillId="0" borderId="0" xfId="44" applyNumberFormat="1" applyFont="1" applyFill="1" applyProtection="1"/>
    <xf numFmtId="166" fontId="24" fillId="0" borderId="0" xfId="44" applyNumberFormat="1" applyFont="1" applyFill="1" applyAlignment="1">
      <alignment vertical="center"/>
    </xf>
    <xf numFmtId="0" fontId="24" fillId="0" borderId="0" xfId="44" applyFont="1" applyFill="1" applyAlignment="1">
      <alignment vertical="center" wrapText="1"/>
    </xf>
    <xf numFmtId="0" fontId="23" fillId="0" borderId="0" xfId="60" applyFont="1" applyFill="1" applyBorder="1" applyAlignment="1">
      <alignment horizontal="center" vertical="center" wrapText="1"/>
    </xf>
    <xf numFmtId="1" fontId="24" fillId="0" borderId="0" xfId="60" applyNumberFormat="1" applyFont="1" applyFill="1" applyBorder="1" applyAlignment="1">
      <alignment horizontal="center" vertical="center" wrapText="1"/>
    </xf>
    <xf numFmtId="0" fontId="24" fillId="0" borderId="0" xfId="60" applyFont="1" applyFill="1" applyBorder="1" applyAlignment="1">
      <alignment vertical="center" wrapText="1"/>
    </xf>
    <xf numFmtId="10" fontId="24" fillId="0" borderId="0" xfId="64" applyNumberFormat="1" applyFont="1" applyFill="1" applyBorder="1" applyAlignment="1">
      <alignment horizontal="center" vertical="center"/>
    </xf>
    <xf numFmtId="10" fontId="24" fillId="0" borderId="0" xfId="64" applyNumberFormat="1" applyFont="1" applyFill="1" applyBorder="1" applyAlignment="1">
      <alignment horizontal="right" vertical="center"/>
    </xf>
    <xf numFmtId="0" fontId="24" fillId="0" borderId="0" xfId="53" applyFont="1" applyFill="1" applyBorder="1" applyAlignment="1">
      <alignment horizontal="right" vertical="center"/>
    </xf>
    <xf numFmtId="0" fontId="23" fillId="0" borderId="0" xfId="44" applyFont="1" applyFill="1" applyBorder="1" applyAlignment="1" applyProtection="1">
      <alignment horizontal="left"/>
    </xf>
    <xf numFmtId="0" fontId="24" fillId="0" borderId="0" xfId="44" applyFont="1" applyFill="1" applyBorder="1" applyAlignment="1" applyProtection="1">
      <alignment horizontal="center" vertical="center"/>
    </xf>
    <xf numFmtId="0" fontId="24" fillId="0" borderId="0" xfId="44" applyFont="1" applyFill="1" applyBorder="1" applyProtection="1"/>
    <xf numFmtId="0" fontId="24" fillId="0" borderId="0" xfId="44" applyFont="1" applyFill="1" applyBorder="1" applyAlignment="1" applyProtection="1">
      <alignment horizontal="left" vertical="center"/>
    </xf>
    <xf numFmtId="0" fontId="24" fillId="0" borderId="0" xfId="44" applyFont="1" applyFill="1" applyBorder="1" applyAlignment="1" applyProtection="1">
      <alignment horizontal="center" vertical="top"/>
    </xf>
    <xf numFmtId="1" fontId="23" fillId="0" borderId="0" xfId="60" applyNumberFormat="1" applyFont="1" applyFill="1" applyBorder="1" applyAlignment="1">
      <alignment vertical="center" wrapText="1"/>
    </xf>
    <xf numFmtId="0" fontId="25" fillId="0" borderId="0" xfId="44" applyFont="1" applyFill="1" applyBorder="1" applyAlignment="1" applyProtection="1">
      <alignment horizontal="left" vertical="center"/>
    </xf>
    <xf numFmtId="0" fontId="27" fillId="0" borderId="0" xfId="43" applyFont="1" applyFill="1" applyBorder="1" applyAlignment="1">
      <alignment vertical="center"/>
    </xf>
    <xf numFmtId="165" fontId="26" fillId="0" borderId="0" xfId="31" applyFont="1" applyFill="1" applyBorder="1" applyAlignment="1">
      <alignment horizontal="left" vertical="center"/>
    </xf>
    <xf numFmtId="0" fontId="27" fillId="0" borderId="0" xfId="43" applyFont="1" applyFill="1" applyAlignment="1">
      <alignment vertical="center"/>
    </xf>
    <xf numFmtId="0" fontId="26" fillId="0" borderId="0" xfId="43" applyFont="1" applyFill="1" applyBorder="1" applyAlignment="1">
      <alignment horizontal="left" vertical="center"/>
    </xf>
    <xf numFmtId="166" fontId="26" fillId="0" borderId="0" xfId="43" applyNumberFormat="1" applyFont="1" applyFill="1" applyBorder="1" applyAlignment="1">
      <alignment horizontal="left" vertical="center"/>
    </xf>
    <xf numFmtId="164" fontId="27" fillId="0" borderId="0" xfId="108" applyFont="1" applyFill="1" applyAlignment="1">
      <alignment horizontal="center" vertical="center"/>
    </xf>
    <xf numFmtId="0" fontId="26" fillId="0" borderId="11" xfId="60" applyFont="1" applyFill="1" applyBorder="1" applyAlignment="1">
      <alignment horizontal="left" vertical="center" wrapText="1"/>
    </xf>
    <xf numFmtId="0" fontId="26" fillId="0" borderId="11" xfId="60" applyFont="1" applyFill="1" applyBorder="1" applyAlignment="1">
      <alignment horizontal="center" vertical="center"/>
    </xf>
    <xf numFmtId="0" fontId="26" fillId="0" borderId="11" xfId="43" applyFont="1" applyFill="1" applyBorder="1" applyAlignment="1">
      <alignment horizontal="center" vertical="center"/>
    </xf>
    <xf numFmtId="165" fontId="26" fillId="0" borderId="11" xfId="31" applyFont="1" applyFill="1" applyBorder="1" applyAlignment="1">
      <alignment horizontal="center" vertical="center" wrapText="1"/>
    </xf>
    <xf numFmtId="0" fontId="26" fillId="0" borderId="11" xfId="60" applyFont="1" applyFill="1" applyBorder="1" applyAlignment="1">
      <alignment horizontal="center" vertical="center" wrapText="1"/>
    </xf>
    <xf numFmtId="0" fontId="26" fillId="0" borderId="12" xfId="60" applyFont="1" applyFill="1" applyBorder="1" applyAlignment="1">
      <alignment vertical="center" wrapText="1"/>
    </xf>
    <xf numFmtId="0" fontId="27" fillId="0" borderId="12" xfId="60" applyFont="1" applyFill="1" applyBorder="1" applyAlignment="1">
      <alignment horizontal="center" vertical="center"/>
    </xf>
    <xf numFmtId="164" fontId="27" fillId="0" borderId="12" xfId="108" applyFont="1" applyFill="1" applyBorder="1" applyAlignment="1">
      <alignment vertical="center"/>
    </xf>
    <xf numFmtId="165" fontId="27" fillId="0" borderId="13" xfId="31" applyFont="1" applyFill="1" applyBorder="1" applyAlignment="1">
      <alignment vertical="center"/>
    </xf>
    <xf numFmtId="174" fontId="27" fillId="0" borderId="14" xfId="108" applyNumberFormat="1" applyFont="1" applyFill="1" applyBorder="1" applyAlignment="1">
      <alignment horizontal="center" vertical="center"/>
    </xf>
    <xf numFmtId="0" fontId="26" fillId="0" borderId="11" xfId="60" applyFont="1" applyFill="1" applyBorder="1" applyAlignment="1">
      <alignment vertical="center" wrapText="1"/>
    </xf>
    <xf numFmtId="0" fontId="26" fillId="0" borderId="11" xfId="60" applyFont="1" applyFill="1" applyBorder="1" applyAlignment="1">
      <alignment vertical="center"/>
    </xf>
    <xf numFmtId="165" fontId="26" fillId="0" borderId="11" xfId="31" applyFont="1" applyFill="1" applyBorder="1" applyAlignment="1">
      <alignment vertical="center"/>
    </xf>
    <xf numFmtId="165" fontId="26" fillId="0" borderId="15" xfId="31" applyFont="1" applyFill="1" applyBorder="1" applyAlignment="1">
      <alignment vertical="center"/>
    </xf>
    <xf numFmtId="0" fontId="27" fillId="0" borderId="11" xfId="60" applyFont="1" applyFill="1" applyBorder="1" applyAlignment="1">
      <alignment horizontal="center" vertical="center"/>
    </xf>
    <xf numFmtId="164" fontId="27" fillId="0" borderId="11" xfId="108" applyFont="1" applyFill="1" applyBorder="1" applyAlignment="1">
      <alignment vertical="center"/>
    </xf>
    <xf numFmtId="164" fontId="27" fillId="0" borderId="0" xfId="43" applyNumberFormat="1" applyFont="1" applyFill="1" applyAlignment="1">
      <alignment vertical="center"/>
    </xf>
    <xf numFmtId="165" fontId="27" fillId="0" borderId="11" xfId="31" applyFont="1" applyFill="1" applyBorder="1" applyAlignment="1">
      <alignment vertical="center"/>
    </xf>
    <xf numFmtId="0" fontId="26" fillId="0" borderId="16" xfId="60" applyFont="1" applyFill="1" applyBorder="1" applyAlignment="1">
      <alignment vertical="center"/>
    </xf>
    <xf numFmtId="165" fontId="26" fillId="0" borderId="16" xfId="31" applyFont="1" applyFill="1" applyBorder="1" applyAlignment="1">
      <alignment vertical="center"/>
    </xf>
    <xf numFmtId="165" fontId="26" fillId="0" borderId="17" xfId="31" applyFont="1" applyFill="1" applyBorder="1" applyAlignment="1">
      <alignment vertical="center"/>
    </xf>
    <xf numFmtId="0" fontId="26" fillId="0" borderId="0" xfId="60" applyFont="1" applyFill="1" applyBorder="1" applyAlignment="1">
      <alignment vertical="center"/>
    </xf>
    <xf numFmtId="0" fontId="26" fillId="0" borderId="0" xfId="60" applyFont="1" applyFill="1" applyBorder="1" applyAlignment="1">
      <alignment vertical="center" wrapText="1"/>
    </xf>
    <xf numFmtId="165" fontId="26" fillId="0" borderId="0" xfId="31" applyFont="1" applyFill="1" applyBorder="1" applyAlignment="1">
      <alignment vertical="center"/>
    </xf>
    <xf numFmtId="166" fontId="27" fillId="0" borderId="0" xfId="43" applyNumberFormat="1" applyFont="1" applyFill="1" applyAlignment="1">
      <alignment vertical="center"/>
    </xf>
    <xf numFmtId="0" fontId="26" fillId="0" borderId="0" xfId="60" applyFont="1" applyFill="1" applyBorder="1" applyAlignment="1">
      <alignment horizontal="center" vertical="center"/>
    </xf>
    <xf numFmtId="0" fontId="26" fillId="0" borderId="0" xfId="60" applyFont="1" applyFill="1" applyBorder="1" applyAlignment="1">
      <alignment horizontal="center" vertical="center" wrapText="1"/>
    </xf>
    <xf numFmtId="165" fontId="26" fillId="0" borderId="0" xfId="31" applyFont="1" applyFill="1" applyBorder="1" applyAlignment="1">
      <alignment horizontal="center" vertical="center"/>
    </xf>
    <xf numFmtId="0" fontId="26" fillId="0" borderId="0" xfId="108" applyNumberFormat="1" applyFont="1" applyFill="1" applyBorder="1" applyAlignment="1">
      <alignment horizontal="right" vertical="center"/>
    </xf>
    <xf numFmtId="0" fontId="26" fillId="0" borderId="0" xfId="60" applyFont="1" applyFill="1" applyBorder="1" applyAlignment="1">
      <alignment horizontal="left" vertical="center"/>
    </xf>
    <xf numFmtId="0" fontId="26" fillId="0" borderId="0" xfId="60" applyFont="1" applyFill="1" applyBorder="1" applyAlignment="1">
      <alignment horizontal="left" vertical="center" wrapText="1"/>
    </xf>
    <xf numFmtId="0" fontId="27" fillId="0" borderId="0" xfId="43" applyFont="1" applyFill="1" applyAlignment="1">
      <alignment vertical="center" wrapText="1"/>
    </xf>
    <xf numFmtId="165" fontId="27" fillId="0" borderId="0" xfId="31" applyFont="1" applyFill="1" applyAlignment="1">
      <alignment vertical="center"/>
    </xf>
    <xf numFmtId="0" fontId="27" fillId="0" borderId="0" xfId="108" applyNumberFormat="1" applyFont="1" applyFill="1" applyAlignment="1">
      <alignment horizontal="right" vertical="center"/>
    </xf>
    <xf numFmtId="0" fontId="27" fillId="0" borderId="0" xfId="43" applyFont="1" applyFill="1" applyBorder="1" applyAlignment="1">
      <alignment vertical="center" wrapText="1"/>
    </xf>
    <xf numFmtId="0" fontId="37" fillId="0" borderId="0" xfId="60" applyFont="1" applyFill="1" applyBorder="1" applyAlignment="1">
      <alignment vertical="center"/>
    </xf>
    <xf numFmtId="0" fontId="37" fillId="0" borderId="0" xfId="60" applyFont="1" applyFill="1" applyBorder="1" applyAlignment="1">
      <alignment horizontal="right" vertical="center"/>
    </xf>
    <xf numFmtId="0" fontId="37" fillId="0" borderId="0" xfId="43" applyFont="1" applyFill="1" applyBorder="1" applyAlignment="1">
      <alignment vertical="center"/>
    </xf>
    <xf numFmtId="0" fontId="38" fillId="0" borderId="0" xfId="43" applyFont="1" applyFill="1" applyBorder="1" applyAlignment="1">
      <alignment vertical="center"/>
    </xf>
    <xf numFmtId="0" fontId="38" fillId="0" borderId="0" xfId="108" applyNumberFormat="1" applyFont="1" applyFill="1" applyBorder="1" applyAlignment="1">
      <alignment horizontal="right" vertical="center"/>
    </xf>
    <xf numFmtId="0" fontId="38" fillId="0" borderId="0" xfId="43" applyFont="1" applyFill="1" applyAlignment="1">
      <alignment vertical="center"/>
    </xf>
    <xf numFmtId="0" fontId="38" fillId="0" borderId="0" xfId="43" applyFont="1" applyFill="1" applyAlignment="1">
      <alignment horizontal="center" vertical="center"/>
    </xf>
    <xf numFmtId="0" fontId="37" fillId="0" borderId="18" xfId="43" applyFont="1" applyFill="1" applyBorder="1" applyAlignment="1">
      <alignment vertical="center"/>
    </xf>
    <xf numFmtId="164" fontId="37" fillId="0" borderId="0" xfId="108" applyFont="1" applyFill="1" applyBorder="1" applyAlignment="1">
      <alignment vertical="center"/>
    </xf>
    <xf numFmtId="173" fontId="38" fillId="0" borderId="0" xfId="108" applyNumberFormat="1" applyFont="1" applyFill="1" applyBorder="1" applyAlignment="1">
      <alignment vertical="center"/>
    </xf>
    <xf numFmtId="9" fontId="37" fillId="0" borderId="14" xfId="64" applyFont="1" applyFill="1" applyBorder="1" applyAlignment="1">
      <alignment horizontal="center" vertical="center"/>
    </xf>
    <xf numFmtId="164" fontId="37" fillId="0" borderId="14" xfId="108" applyFont="1" applyFill="1" applyBorder="1" applyAlignment="1">
      <alignment horizontal="center" vertical="center"/>
    </xf>
    <xf numFmtId="0" fontId="37" fillId="0" borderId="16" xfId="43" applyFont="1" applyFill="1" applyBorder="1" applyAlignment="1">
      <alignment horizontal="center" vertical="center"/>
    </xf>
    <xf numFmtId="164" fontId="38" fillId="0" borderId="16" xfId="108" applyFont="1" applyFill="1" applyBorder="1" applyAlignment="1">
      <alignment vertical="center"/>
    </xf>
    <xf numFmtId="9" fontId="38" fillId="0" borderId="16" xfId="64" applyFont="1" applyFill="1" applyBorder="1" applyAlignment="1">
      <alignment vertical="center"/>
    </xf>
    <xf numFmtId="9" fontId="38" fillId="0" borderId="17" xfId="64" applyFont="1" applyFill="1" applyBorder="1" applyAlignment="1">
      <alignment vertical="center"/>
    </xf>
    <xf numFmtId="0" fontId="38" fillId="0" borderId="16" xfId="43" applyFont="1" applyFill="1" applyBorder="1" applyAlignment="1">
      <alignment vertical="center"/>
    </xf>
    <xf numFmtId="164" fontId="38" fillId="0" borderId="19" xfId="108" applyFont="1" applyFill="1" applyBorder="1" applyAlignment="1">
      <alignment vertical="center"/>
    </xf>
    <xf numFmtId="10" fontId="38" fillId="0" borderId="15" xfId="64" applyNumberFormat="1" applyFont="1" applyFill="1" applyBorder="1" applyAlignment="1">
      <alignment horizontal="center" vertical="center"/>
    </xf>
    <xf numFmtId="10" fontId="38" fillId="0" borderId="14" xfId="64" applyNumberFormat="1" applyFont="1" applyFill="1" applyBorder="1" applyAlignment="1">
      <alignment horizontal="center" vertical="center"/>
    </xf>
    <xf numFmtId="164" fontId="38" fillId="0" borderId="14" xfId="108" applyFont="1" applyFill="1" applyBorder="1" applyAlignment="1">
      <alignment horizontal="center" vertical="center"/>
    </xf>
    <xf numFmtId="0" fontId="37" fillId="0" borderId="16" xfId="43" applyFont="1" applyFill="1" applyBorder="1" applyAlignment="1">
      <alignment vertical="center"/>
    </xf>
    <xf numFmtId="0" fontId="37" fillId="0" borderId="15" xfId="43" applyFont="1" applyFill="1" applyBorder="1" applyAlignment="1">
      <alignment vertical="center"/>
    </xf>
    <xf numFmtId="165" fontId="37" fillId="0" borderId="11" xfId="31" applyFont="1" applyFill="1" applyBorder="1" applyAlignment="1">
      <alignment vertical="center"/>
    </xf>
    <xf numFmtId="10" fontId="37" fillId="0" borderId="11" xfId="64" applyNumberFormat="1" applyFont="1" applyFill="1" applyBorder="1" applyAlignment="1">
      <alignment horizontal="center" vertical="center"/>
    </xf>
    <xf numFmtId="164" fontId="37" fillId="0" borderId="11" xfId="108" applyFont="1" applyFill="1" applyBorder="1" applyAlignment="1">
      <alignment horizontal="center" vertical="center"/>
    </xf>
    <xf numFmtId="173" fontId="38" fillId="0" borderId="16" xfId="108" applyNumberFormat="1" applyFont="1" applyFill="1" applyBorder="1" applyAlignment="1">
      <alignment vertical="center"/>
    </xf>
    <xf numFmtId="0" fontId="37" fillId="0" borderId="15" xfId="43" applyFont="1" applyFill="1" applyBorder="1" applyAlignment="1">
      <alignment vertical="center" wrapText="1"/>
    </xf>
    <xf numFmtId="0" fontId="38" fillId="0" borderId="20" xfId="43" applyFont="1" applyFill="1" applyBorder="1" applyAlignment="1">
      <alignment horizontal="center" vertical="center"/>
    </xf>
    <xf numFmtId="0" fontId="37" fillId="0" borderId="11" xfId="43" applyFont="1" applyFill="1" applyBorder="1" applyAlignment="1">
      <alignment vertical="center"/>
    </xf>
    <xf numFmtId="0" fontId="37" fillId="0" borderId="20" xfId="43" applyFont="1" applyFill="1" applyBorder="1" applyAlignment="1">
      <alignment vertical="center"/>
    </xf>
    <xf numFmtId="165" fontId="37" fillId="0" borderId="14" xfId="31" applyFont="1" applyFill="1" applyBorder="1" applyAlignment="1">
      <alignment vertical="center"/>
    </xf>
    <xf numFmtId="172" fontId="37" fillId="0" borderId="14" xfId="64" applyNumberFormat="1" applyFont="1" applyFill="1" applyBorder="1" applyAlignment="1">
      <alignment vertical="center"/>
    </xf>
    <xf numFmtId="0" fontId="38" fillId="0" borderId="19" xfId="43" applyFont="1" applyFill="1" applyBorder="1" applyAlignment="1">
      <alignment vertical="center"/>
    </xf>
    <xf numFmtId="172" fontId="37" fillId="0" borderId="14" xfId="64" applyNumberFormat="1" applyFont="1" applyFill="1" applyBorder="1" applyAlignment="1">
      <alignment horizontal="center" vertical="center"/>
    </xf>
    <xf numFmtId="0" fontId="38" fillId="0" borderId="0" xfId="43" applyFont="1" applyFill="1" applyBorder="1" applyAlignment="1">
      <alignment horizontal="center" vertical="center"/>
    </xf>
    <xf numFmtId="164" fontId="38" fillId="0" borderId="0" xfId="108" applyFont="1" applyFill="1" applyBorder="1" applyAlignment="1">
      <alignment vertical="center"/>
    </xf>
    <xf numFmtId="9" fontId="38" fillId="0" borderId="0" xfId="64" applyFont="1" applyFill="1" applyBorder="1" applyAlignment="1">
      <alignment vertical="center"/>
    </xf>
    <xf numFmtId="164" fontId="38" fillId="0" borderId="0" xfId="43" applyNumberFormat="1" applyFont="1" applyFill="1" applyBorder="1" applyAlignment="1">
      <alignment horizontal="center" vertical="center"/>
    </xf>
    <xf numFmtId="43" fontId="38" fillId="0" borderId="0" xfId="107" applyFont="1" applyFill="1" applyAlignment="1">
      <alignment horizontal="center" vertical="center"/>
    </xf>
    <xf numFmtId="43" fontId="37" fillId="0" borderId="0" xfId="107" applyFont="1" applyFill="1" applyBorder="1" applyAlignment="1">
      <alignment vertical="center"/>
    </xf>
    <xf numFmtId="43" fontId="37" fillId="0" borderId="14" xfId="107" applyFont="1" applyFill="1" applyBorder="1" applyAlignment="1">
      <alignment horizontal="center" vertical="center"/>
    </xf>
    <xf numFmtId="43" fontId="38" fillId="0" borderId="16" xfId="107" applyFont="1" applyFill="1" applyBorder="1" applyAlignment="1">
      <alignment vertical="center"/>
    </xf>
    <xf numFmtId="43" fontId="38" fillId="0" borderId="14" xfId="107" applyFont="1" applyFill="1" applyBorder="1" applyAlignment="1">
      <alignment horizontal="center" vertical="center"/>
    </xf>
    <xf numFmtId="43" fontId="37" fillId="0" borderId="20" xfId="107" applyFont="1" applyFill="1" applyBorder="1" applyAlignment="1">
      <alignment vertical="center"/>
    </xf>
    <xf numFmtId="43" fontId="37" fillId="0" borderId="14" xfId="107" applyFont="1" applyFill="1" applyBorder="1" applyAlignment="1">
      <alignment vertical="center"/>
    </xf>
    <xf numFmtId="43" fontId="38" fillId="0" borderId="0" xfId="107" applyFont="1" applyFill="1" applyBorder="1" applyAlignment="1">
      <alignment vertical="center"/>
    </xf>
    <xf numFmtId="0" fontId="38" fillId="0" borderId="21" xfId="43" applyFont="1" applyFill="1" applyBorder="1" applyAlignment="1">
      <alignment horizontal="center" vertical="center"/>
    </xf>
    <xf numFmtId="0" fontId="38" fillId="0" borderId="21" xfId="43" applyFont="1" applyFill="1" applyBorder="1" applyAlignment="1">
      <alignment vertical="center"/>
    </xf>
    <xf numFmtId="164" fontId="38" fillId="0" borderId="21" xfId="108" applyFont="1" applyFill="1" applyBorder="1" applyAlignment="1">
      <alignment vertical="center"/>
    </xf>
    <xf numFmtId="10" fontId="38" fillId="0" borderId="21" xfId="64" applyNumberFormat="1" applyFont="1" applyFill="1" applyBorder="1" applyAlignment="1">
      <alignment horizontal="center" vertical="center"/>
    </xf>
    <xf numFmtId="164" fontId="38" fillId="0" borderId="21" xfId="108" applyFont="1" applyFill="1" applyBorder="1" applyAlignment="1">
      <alignment horizontal="center" vertical="center"/>
    </xf>
    <xf numFmtId="43" fontId="38" fillId="0" borderId="21" xfId="107" applyFont="1" applyFill="1" applyBorder="1" applyAlignment="1">
      <alignment horizontal="center" vertical="center"/>
    </xf>
    <xf numFmtId="0" fontId="38" fillId="0" borderId="22" xfId="43" applyFont="1" applyFill="1" applyBorder="1" applyAlignment="1">
      <alignment horizontal="center" vertical="center"/>
    </xf>
    <xf numFmtId="0" fontId="38" fillId="0" borderId="22" xfId="43" applyFont="1" applyFill="1" applyBorder="1" applyAlignment="1">
      <alignment vertical="center"/>
    </xf>
    <xf numFmtId="0" fontId="38" fillId="0" borderId="22" xfId="43" applyFont="1" applyFill="1" applyBorder="1" applyAlignment="1">
      <alignment vertical="center" wrapText="1"/>
    </xf>
    <xf numFmtId="164" fontId="38" fillId="0" borderId="22" xfId="108" applyFont="1" applyFill="1" applyBorder="1" applyAlignment="1">
      <alignment vertical="center"/>
    </xf>
    <xf numFmtId="10" fontId="38" fillId="0" borderId="22" xfId="64" applyNumberFormat="1" applyFont="1" applyFill="1" applyBorder="1" applyAlignment="1">
      <alignment horizontal="center" vertical="center"/>
    </xf>
    <xf numFmtId="164" fontId="38" fillId="0" borderId="22" xfId="108" applyFont="1" applyFill="1" applyBorder="1" applyAlignment="1">
      <alignment horizontal="center" vertical="center"/>
    </xf>
    <xf numFmtId="43" fontId="38" fillId="0" borderId="22" xfId="107" applyFont="1" applyFill="1" applyBorder="1" applyAlignment="1">
      <alignment horizontal="center" vertical="center"/>
    </xf>
    <xf numFmtId="0" fontId="38" fillId="0" borderId="23" xfId="43" applyFont="1" applyFill="1" applyBorder="1" applyAlignment="1">
      <alignment horizontal="center" vertical="center"/>
    </xf>
    <xf numFmtId="0" fontId="38" fillId="0" borderId="23" xfId="43" applyFont="1" applyFill="1" applyBorder="1" applyAlignment="1">
      <alignment vertical="center"/>
    </xf>
    <xf numFmtId="164" fontId="38" fillId="0" borderId="23" xfId="108" applyFont="1" applyFill="1" applyBorder="1" applyAlignment="1">
      <alignment vertical="center"/>
    </xf>
    <xf numFmtId="10" fontId="38" fillId="0" borderId="23" xfId="64" applyNumberFormat="1" applyFont="1" applyFill="1" applyBorder="1" applyAlignment="1">
      <alignment horizontal="center" vertical="center"/>
    </xf>
    <xf numFmtId="164" fontId="38" fillId="0" borderId="23" xfId="108" applyFont="1" applyFill="1" applyBorder="1" applyAlignment="1">
      <alignment horizontal="center" vertical="center"/>
    </xf>
    <xf numFmtId="0" fontId="23" fillId="0" borderId="0" xfId="44" applyFont="1" applyFill="1" applyBorder="1" applyAlignment="1" applyProtection="1">
      <alignment vertical="center"/>
    </xf>
    <xf numFmtId="0" fontId="38" fillId="0" borderId="0" xfId="56" applyFont="1" applyFill="1" applyBorder="1"/>
    <xf numFmtId="164" fontId="38" fillId="0" borderId="0" xfId="108" applyFont="1" applyFill="1" applyBorder="1"/>
    <xf numFmtId="165" fontId="38" fillId="0" borderId="0" xfId="31" applyFont="1" applyFill="1" applyBorder="1"/>
    <xf numFmtId="0" fontId="38" fillId="0" borderId="0" xfId="56" applyFont="1" applyFill="1"/>
    <xf numFmtId="0" fontId="38" fillId="0" borderId="0" xfId="56" applyFont="1" applyFill="1" applyBorder="1" applyAlignment="1">
      <alignment horizontal="center"/>
    </xf>
    <xf numFmtId="0" fontId="38" fillId="0" borderId="0" xfId="56" applyFont="1" applyFill="1" applyBorder="1" applyAlignment="1">
      <alignment horizontal="left"/>
    </xf>
    <xf numFmtId="0" fontId="38" fillId="0" borderId="0" xfId="56" applyFont="1" applyFill="1" applyBorder="1" applyAlignment="1">
      <alignment horizontal="center" vertical="center"/>
    </xf>
    <xf numFmtId="0" fontId="38" fillId="0" borderId="0" xfId="56" applyFont="1" applyFill="1" applyAlignment="1">
      <alignment horizontal="center" vertical="center"/>
    </xf>
    <xf numFmtId="0" fontId="38" fillId="0" borderId="0" xfId="58" applyFont="1" applyFill="1" applyBorder="1" applyAlignment="1" applyProtection="1">
      <alignment horizontal="center" vertical="center"/>
    </xf>
    <xf numFmtId="0" fontId="38" fillId="0" borderId="0" xfId="58" applyFont="1" applyFill="1" applyBorder="1" applyAlignment="1" applyProtection="1">
      <alignment horizontal="left" vertical="center"/>
    </xf>
    <xf numFmtId="43" fontId="38" fillId="0" borderId="0" xfId="58" applyNumberFormat="1" applyFont="1" applyFill="1" applyBorder="1" applyAlignment="1" applyProtection="1">
      <alignment horizontal="center" vertical="center"/>
    </xf>
    <xf numFmtId="164" fontId="38" fillId="0" borderId="0" xfId="108" applyFont="1" applyFill="1" applyBorder="1" applyAlignment="1" applyProtection="1">
      <alignment horizontal="center" vertical="center"/>
    </xf>
    <xf numFmtId="165" fontId="38" fillId="0" borderId="0" xfId="31" applyFont="1" applyFill="1" applyBorder="1" applyAlignment="1" applyProtection="1">
      <alignment horizontal="center" vertical="center"/>
    </xf>
    <xf numFmtId="164" fontId="38" fillId="0" borderId="0" xfId="108" applyFont="1" applyFill="1"/>
    <xf numFmtId="165" fontId="38" fillId="0" borderId="0" xfId="31" applyFont="1" applyFill="1"/>
    <xf numFmtId="0" fontId="39" fillId="0" borderId="0" xfId="56" applyFont="1" applyFill="1" applyAlignment="1">
      <alignment horizontal="left"/>
    </xf>
    <xf numFmtId="0" fontId="38" fillId="0" borderId="0" xfId="56" applyFont="1" applyFill="1" applyAlignment="1">
      <alignment horizontal="left"/>
    </xf>
    <xf numFmtId="0" fontId="38" fillId="0" borderId="0" xfId="56" applyFont="1" applyFill="1" applyAlignment="1">
      <alignment horizontal="center"/>
    </xf>
    <xf numFmtId="165" fontId="38" fillId="0" borderId="0" xfId="31" applyFont="1" applyFill="1" applyAlignment="1">
      <alignment horizontal="right"/>
    </xf>
    <xf numFmtId="0" fontId="37" fillId="0" borderId="0" xfId="56" applyFont="1" applyFill="1" applyBorder="1" applyAlignment="1"/>
    <xf numFmtId="0" fontId="38" fillId="0" borderId="0" xfId="56" applyFont="1" applyFill="1" applyBorder="1" applyAlignment="1">
      <alignment horizontal="right"/>
    </xf>
    <xf numFmtId="43" fontId="38" fillId="0" borderId="0" xfId="107" applyFont="1" applyFill="1" applyBorder="1" applyAlignment="1">
      <alignment horizontal="right"/>
    </xf>
    <xf numFmtId="168" fontId="38" fillId="0" borderId="0" xfId="31" applyNumberFormat="1" applyFont="1" applyFill="1" applyBorder="1" applyAlignment="1">
      <alignment horizontal="right"/>
    </xf>
    <xf numFmtId="164" fontId="37" fillId="0" borderId="0" xfId="108" applyFont="1" applyFill="1" applyBorder="1" applyAlignment="1" applyProtection="1">
      <alignment horizontal="center" vertical="center"/>
    </xf>
    <xf numFmtId="0" fontId="39" fillId="0" borderId="0" xfId="56" applyFont="1" applyFill="1" applyBorder="1" applyAlignment="1">
      <alignment horizontal="left"/>
    </xf>
    <xf numFmtId="0" fontId="38" fillId="25" borderId="0" xfId="0" applyFont="1" applyFill="1" applyAlignment="1">
      <alignment vertical="center"/>
    </xf>
    <xf numFmtId="0" fontId="38" fillId="25" borderId="0" xfId="0" applyFont="1" applyFill="1"/>
    <xf numFmtId="0" fontId="38" fillId="25" borderId="0" xfId="0" applyFont="1" applyFill="1" applyAlignment="1">
      <alignment horizontal="center"/>
    </xf>
    <xf numFmtId="167" fontId="38" fillId="25" borderId="0" xfId="113" applyNumberFormat="1" applyFont="1" applyFill="1"/>
    <xf numFmtId="0" fontId="38" fillId="25" borderId="14" xfId="0" applyFont="1" applyFill="1" applyBorder="1" applyAlignment="1">
      <alignment horizontal="center" vertical="center"/>
    </xf>
    <xf numFmtId="0" fontId="38" fillId="25" borderId="15" xfId="0" applyNumberFormat="1" applyFont="1" applyFill="1" applyBorder="1" applyAlignment="1">
      <alignment horizontal="center" vertical="center"/>
    </xf>
    <xf numFmtId="0" fontId="38" fillId="25" borderId="15" xfId="0" applyFont="1" applyFill="1" applyBorder="1" applyAlignment="1">
      <alignment vertical="center"/>
    </xf>
    <xf numFmtId="0" fontId="38" fillId="25" borderId="11" xfId="0" applyFont="1" applyFill="1" applyBorder="1" applyAlignment="1">
      <alignment vertical="center" wrapText="1"/>
    </xf>
    <xf numFmtId="0" fontId="38" fillId="25" borderId="20" xfId="0" applyFont="1" applyFill="1" applyBorder="1" applyAlignment="1">
      <alignment horizontal="center" vertical="center"/>
    </xf>
    <xf numFmtId="167" fontId="38" fillId="25" borderId="14" xfId="113" applyNumberFormat="1" applyFont="1" applyFill="1" applyBorder="1" applyAlignment="1">
      <alignment vertical="center"/>
    </xf>
    <xf numFmtId="164" fontId="38" fillId="25" borderId="14" xfId="113" applyFont="1" applyFill="1" applyBorder="1" applyAlignment="1">
      <alignment vertical="center"/>
    </xf>
    <xf numFmtId="0" fontId="38" fillId="25" borderId="15" xfId="0" applyFont="1" applyFill="1" applyBorder="1" applyAlignment="1">
      <alignment horizontal="center" vertical="center"/>
    </xf>
    <xf numFmtId="0" fontId="38" fillId="25" borderId="24" xfId="0" applyFont="1" applyFill="1" applyBorder="1"/>
    <xf numFmtId="0" fontId="38" fillId="25" borderId="0" xfId="0" applyFont="1" applyFill="1" applyBorder="1"/>
    <xf numFmtId="0" fontId="38" fillId="25" borderId="0" xfId="0" applyFont="1" applyFill="1" applyBorder="1" applyAlignment="1">
      <alignment horizontal="center"/>
    </xf>
    <xf numFmtId="167" fontId="38" fillId="25" borderId="0" xfId="113" applyNumberFormat="1" applyFont="1" applyFill="1" applyBorder="1"/>
    <xf numFmtId="0" fontId="38" fillId="25" borderId="25" xfId="0" applyFont="1" applyFill="1" applyBorder="1"/>
    <xf numFmtId="0" fontId="37" fillId="25" borderId="26" xfId="0" applyFont="1" applyFill="1" applyBorder="1" applyAlignment="1">
      <alignment horizontal="left" vertical="center"/>
    </xf>
    <xf numFmtId="0" fontId="38" fillId="25" borderId="12" xfId="0" applyFont="1" applyFill="1" applyBorder="1" applyAlignment="1">
      <alignment horizontal="center" vertical="center"/>
    </xf>
    <xf numFmtId="167" fontId="38" fillId="25" borderId="12" xfId="113" applyNumberFormat="1" applyFont="1" applyFill="1" applyBorder="1" applyAlignment="1">
      <alignment vertical="center"/>
    </xf>
    <xf numFmtId="164" fontId="38" fillId="25" borderId="12" xfId="113" applyFont="1" applyFill="1" applyBorder="1" applyAlignment="1">
      <alignment vertical="center"/>
    </xf>
    <xf numFmtId="164" fontId="38" fillId="25" borderId="13" xfId="113" applyFont="1" applyFill="1" applyBorder="1" applyAlignment="1">
      <alignment vertical="center"/>
    </xf>
    <xf numFmtId="0" fontId="38" fillId="25" borderId="11" xfId="0" applyFont="1" applyFill="1" applyBorder="1" applyAlignment="1">
      <alignment horizontal="center" vertical="center"/>
    </xf>
    <xf numFmtId="167" fontId="38" fillId="25" borderId="11" xfId="113" applyNumberFormat="1" applyFont="1" applyFill="1" applyBorder="1" applyAlignment="1">
      <alignment vertical="center"/>
    </xf>
    <xf numFmtId="164" fontId="38" fillId="25" borderId="11" xfId="113" applyFont="1" applyFill="1" applyBorder="1" applyAlignment="1">
      <alignment vertical="center"/>
    </xf>
    <xf numFmtId="164" fontId="38" fillId="25" borderId="20" xfId="113" applyFont="1" applyFill="1" applyBorder="1" applyAlignment="1">
      <alignment vertical="center"/>
    </xf>
    <xf numFmtId="0" fontId="38" fillId="25" borderId="17" xfId="0" applyFont="1" applyFill="1" applyBorder="1"/>
    <xf numFmtId="0" fontId="38" fillId="25" borderId="16" xfId="0" applyFont="1" applyFill="1" applyBorder="1"/>
    <xf numFmtId="0" fontId="38" fillId="25" borderId="16" xfId="0" applyFont="1" applyFill="1" applyBorder="1" applyAlignment="1">
      <alignment horizontal="center"/>
    </xf>
    <xf numFmtId="167" fontId="37" fillId="25" borderId="15" xfId="113" applyNumberFormat="1" applyFont="1" applyFill="1" applyBorder="1" applyAlignment="1">
      <alignment horizontal="left"/>
    </xf>
    <xf numFmtId="0" fontId="37" fillId="25" borderId="11" xfId="0" applyFont="1" applyFill="1" applyBorder="1" applyAlignment="1">
      <alignment horizontal="left"/>
    </xf>
    <xf numFmtId="165" fontId="38" fillId="25" borderId="14" xfId="31" applyFont="1" applyFill="1" applyBorder="1"/>
    <xf numFmtId="0" fontId="38" fillId="25" borderId="26" xfId="0" applyFont="1" applyFill="1" applyBorder="1"/>
    <xf numFmtId="0" fontId="38" fillId="25" borderId="12" xfId="0" applyFont="1" applyFill="1" applyBorder="1"/>
    <xf numFmtId="0" fontId="38" fillId="25" borderId="12" xfId="0" applyFont="1" applyFill="1" applyBorder="1" applyAlignment="1">
      <alignment horizontal="center"/>
    </xf>
    <xf numFmtId="167" fontId="37" fillId="25" borderId="15" xfId="113" applyNumberFormat="1" applyFont="1" applyFill="1" applyBorder="1"/>
    <xf numFmtId="0" fontId="37" fillId="25" borderId="11" xfId="0" applyFont="1" applyFill="1" applyBorder="1"/>
    <xf numFmtId="165" fontId="37" fillId="25" borderId="14" xfId="31" applyFont="1" applyFill="1" applyBorder="1"/>
    <xf numFmtId="0" fontId="37" fillId="25" borderId="17" xfId="0" applyFont="1" applyFill="1" applyBorder="1" applyAlignment="1">
      <alignment horizontal="left"/>
    </xf>
    <xf numFmtId="0" fontId="37" fillId="25" borderId="16" xfId="0" applyFont="1" applyFill="1" applyBorder="1"/>
    <xf numFmtId="167" fontId="38" fillId="25" borderId="16" xfId="113" applyNumberFormat="1" applyFont="1" applyFill="1" applyBorder="1"/>
    <xf numFmtId="0" fontId="38" fillId="25" borderId="27" xfId="0" applyFont="1" applyFill="1" applyBorder="1"/>
    <xf numFmtId="0" fontId="37" fillId="25" borderId="24" xfId="0" applyFont="1" applyFill="1" applyBorder="1"/>
    <xf numFmtId="0" fontId="37" fillId="25" borderId="0" xfId="0" applyFont="1" applyFill="1" applyBorder="1"/>
    <xf numFmtId="0" fontId="37" fillId="25" borderId="24" xfId="0" applyFont="1" applyFill="1" applyBorder="1" applyAlignment="1">
      <alignment horizontal="center"/>
    </xf>
    <xf numFmtId="0" fontId="37" fillId="25" borderId="0" xfId="0" applyFont="1" applyFill="1" applyBorder="1" applyAlignment="1">
      <alignment horizontal="center"/>
    </xf>
    <xf numFmtId="167" fontId="37" fillId="25" borderId="0" xfId="113" applyNumberFormat="1" applyFont="1" applyFill="1" applyBorder="1"/>
    <xf numFmtId="0" fontId="37" fillId="25" borderId="25" xfId="0" applyFont="1" applyFill="1" applyBorder="1" applyAlignment="1">
      <alignment horizontal="center"/>
    </xf>
    <xf numFmtId="0" fontId="38" fillId="25" borderId="12" xfId="0" applyFont="1" applyFill="1" applyBorder="1" applyAlignment="1">
      <alignment vertical="center" wrapText="1"/>
    </xf>
    <xf numFmtId="0" fontId="37" fillId="25" borderId="11" xfId="0" applyFont="1" applyFill="1" applyBorder="1" applyAlignment="1">
      <alignment horizontal="right"/>
    </xf>
    <xf numFmtId="164" fontId="37" fillId="25" borderId="20" xfId="113" applyFont="1" applyFill="1" applyBorder="1" applyAlignment="1">
      <alignment vertical="center"/>
    </xf>
    <xf numFmtId="0" fontId="37" fillId="25" borderId="26" xfId="0" applyFont="1" applyFill="1" applyBorder="1"/>
    <xf numFmtId="0" fontId="37" fillId="25" borderId="12" xfId="0" applyFont="1" applyFill="1" applyBorder="1"/>
    <xf numFmtId="0" fontId="37" fillId="25" borderId="12" xfId="0" applyFont="1" applyFill="1" applyBorder="1" applyAlignment="1">
      <alignment horizontal="center"/>
    </xf>
    <xf numFmtId="167" fontId="37" fillId="25" borderId="12" xfId="113" applyNumberFormat="1" applyFont="1" applyFill="1" applyBorder="1"/>
    <xf numFmtId="0" fontId="37" fillId="25" borderId="13" xfId="0" applyFont="1" applyFill="1" applyBorder="1" applyAlignment="1">
      <alignment horizontal="right"/>
    </xf>
    <xf numFmtId="0" fontId="38" fillId="25" borderId="16" xfId="0" applyFont="1" applyFill="1" applyBorder="1" applyAlignment="1">
      <alignment horizontal="left"/>
    </xf>
    <xf numFmtId="0" fontId="37" fillId="25" borderId="16" xfId="0" applyFont="1" applyFill="1" applyBorder="1" applyAlignment="1">
      <alignment horizontal="right"/>
    </xf>
    <xf numFmtId="165" fontId="37" fillId="25" borderId="16" xfId="0" applyNumberFormat="1" applyFont="1" applyFill="1" applyBorder="1" applyAlignment="1">
      <alignment horizontal="center"/>
    </xf>
    <xf numFmtId="0" fontId="38" fillId="25" borderId="0" xfId="0" applyFont="1" applyFill="1" applyBorder="1" applyAlignment="1">
      <alignment horizontal="left"/>
    </xf>
    <xf numFmtId="165" fontId="37" fillId="25" borderId="0" xfId="0" applyNumberFormat="1" applyFont="1" applyFill="1" applyBorder="1" applyAlignment="1">
      <alignment horizontal="center"/>
    </xf>
    <xf numFmtId="165" fontId="38" fillId="25" borderId="28" xfId="31" applyFont="1" applyFill="1" applyBorder="1"/>
    <xf numFmtId="0" fontId="38" fillId="25" borderId="12" xfId="0" applyFont="1" applyFill="1" applyBorder="1" applyAlignment="1">
      <alignment horizontal="right"/>
    </xf>
    <xf numFmtId="0" fontId="37" fillId="25" borderId="12" xfId="0" applyFont="1" applyFill="1" applyBorder="1" applyAlignment="1">
      <alignment horizontal="right"/>
    </xf>
    <xf numFmtId="165" fontId="37" fillId="25" borderId="12" xfId="0" applyNumberFormat="1" applyFont="1" applyFill="1" applyBorder="1" applyAlignment="1">
      <alignment horizontal="center"/>
    </xf>
    <xf numFmtId="43" fontId="38" fillId="25" borderId="0" xfId="0" applyNumberFormat="1" applyFont="1" applyFill="1"/>
    <xf numFmtId="0" fontId="37" fillId="25" borderId="0" xfId="0" applyFont="1" applyFill="1" applyBorder="1" applyAlignment="1">
      <alignment horizontal="right"/>
    </xf>
    <xf numFmtId="164" fontId="37" fillId="25" borderId="25" xfId="113" applyFont="1" applyFill="1" applyBorder="1" applyAlignment="1">
      <alignment horizontal="right"/>
    </xf>
    <xf numFmtId="0" fontId="37" fillId="25" borderId="17" xfId="0" applyFont="1" applyFill="1" applyBorder="1" applyAlignment="1">
      <alignment horizontal="left" vertical="center"/>
    </xf>
    <xf numFmtId="0" fontId="37" fillId="25" borderId="16" xfId="0" applyFont="1" applyFill="1" applyBorder="1" applyAlignment="1">
      <alignment horizontal="center" vertical="center"/>
    </xf>
    <xf numFmtId="0" fontId="38" fillId="25" borderId="29" xfId="0" applyFont="1" applyFill="1" applyBorder="1"/>
    <xf numFmtId="0" fontId="38" fillId="25" borderId="18" xfId="0" applyFont="1" applyFill="1" applyBorder="1"/>
    <xf numFmtId="0" fontId="37" fillId="25" borderId="18" xfId="0" applyFont="1" applyFill="1" applyBorder="1" applyAlignment="1">
      <alignment horizontal="center"/>
    </xf>
    <xf numFmtId="0" fontId="37" fillId="25" borderId="29" xfId="0" applyFont="1" applyFill="1" applyBorder="1" applyAlignment="1">
      <alignment horizontal="center"/>
    </xf>
    <xf numFmtId="0" fontId="37" fillId="25" borderId="30" xfId="0" applyFont="1" applyFill="1" applyBorder="1" applyAlignment="1">
      <alignment horizontal="left" vertical="center"/>
    </xf>
    <xf numFmtId="164" fontId="38" fillId="25" borderId="31" xfId="113" applyFont="1" applyFill="1" applyBorder="1" applyAlignment="1">
      <alignment vertical="center"/>
    </xf>
    <xf numFmtId="0" fontId="37" fillId="25" borderId="30" xfId="0" applyFont="1" applyFill="1" applyBorder="1"/>
    <xf numFmtId="0" fontId="37" fillId="25" borderId="31" xfId="0" applyFont="1" applyFill="1" applyBorder="1" applyAlignment="1">
      <alignment horizontal="right"/>
    </xf>
    <xf numFmtId="165" fontId="37" fillId="25" borderId="28" xfId="31" applyFont="1" applyFill="1" applyBorder="1"/>
    <xf numFmtId="14" fontId="26" fillId="0" borderId="0" xfId="108" quotePrefix="1" applyNumberFormat="1" applyFont="1" applyFill="1" applyBorder="1" applyAlignment="1">
      <alignment horizontal="right" vertical="center"/>
    </xf>
    <xf numFmtId="167" fontId="37" fillId="25" borderId="16" xfId="113" applyNumberFormat="1" applyFont="1" applyFill="1" applyBorder="1" applyAlignment="1">
      <alignment horizontal="left"/>
    </xf>
    <xf numFmtId="0" fontId="37" fillId="25" borderId="16" xfId="0" applyFont="1" applyFill="1" applyBorder="1" applyAlignment="1">
      <alignment horizontal="left"/>
    </xf>
    <xf numFmtId="0" fontId="38" fillId="25" borderId="0" xfId="0" applyFont="1" applyFill="1" applyAlignment="1">
      <alignment horizontal="left" vertical="top"/>
    </xf>
    <xf numFmtId="167" fontId="37" fillId="25" borderId="15" xfId="113" applyNumberFormat="1" applyFont="1" applyFill="1" applyBorder="1" applyAlignment="1">
      <alignment horizontal="left" vertical="center"/>
    </xf>
    <xf numFmtId="0" fontId="37" fillId="25" borderId="11" xfId="0" applyFont="1" applyFill="1" applyBorder="1" applyAlignment="1">
      <alignment horizontal="left" vertical="center"/>
    </xf>
    <xf numFmtId="165" fontId="38" fillId="25" borderId="14" xfId="31" applyFont="1" applyFill="1" applyBorder="1" applyAlignment="1">
      <alignment vertical="center"/>
    </xf>
    <xf numFmtId="167" fontId="37" fillId="25" borderId="15" xfId="113" applyNumberFormat="1" applyFont="1" applyFill="1" applyBorder="1" applyAlignment="1">
      <alignment vertical="center"/>
    </xf>
    <xf numFmtId="0" fontId="37" fillId="25" borderId="11" xfId="0" applyFont="1" applyFill="1" applyBorder="1" applyAlignment="1">
      <alignment vertical="center"/>
    </xf>
    <xf numFmtId="165" fontId="37" fillId="25" borderId="14" xfId="31" applyFont="1" applyFill="1" applyBorder="1" applyAlignment="1">
      <alignment vertical="center"/>
    </xf>
    <xf numFmtId="14" fontId="26" fillId="0" borderId="0" xfId="108" applyNumberFormat="1" applyFont="1" applyFill="1" applyBorder="1" applyAlignment="1">
      <alignment horizontal="right" vertical="center"/>
    </xf>
    <xf numFmtId="0" fontId="38" fillId="25" borderId="14" xfId="113" applyNumberFormat="1" applyFont="1" applyFill="1" applyBorder="1" applyAlignment="1">
      <alignment vertical="center"/>
    </xf>
    <xf numFmtId="0" fontId="34" fillId="25" borderId="0" xfId="53" applyFont="1" applyFill="1" applyBorder="1" applyAlignment="1">
      <alignment vertical="center"/>
    </xf>
    <xf numFmtId="0" fontId="34" fillId="25" borderId="0" xfId="53" applyFont="1" applyFill="1" applyBorder="1" applyAlignment="1">
      <alignment horizontal="center" vertical="center"/>
    </xf>
    <xf numFmtId="0" fontId="40" fillId="25" borderId="0" xfId="53" applyFont="1" applyFill="1" applyBorder="1" applyAlignment="1">
      <alignment vertical="center"/>
    </xf>
    <xf numFmtId="0" fontId="41" fillId="25" borderId="0" xfId="53" applyFont="1" applyFill="1" applyBorder="1" applyAlignment="1">
      <alignment horizontal="center" vertical="center"/>
    </xf>
    <xf numFmtId="0" fontId="41" fillId="25" borderId="0" xfId="53" applyFont="1" applyFill="1" applyBorder="1" applyAlignment="1">
      <alignment vertical="center"/>
    </xf>
    <xf numFmtId="0" fontId="36" fillId="25" borderId="0" xfId="53" applyFont="1" applyFill="1" applyBorder="1" applyAlignment="1">
      <alignment vertical="center"/>
    </xf>
    <xf numFmtId="0" fontId="41" fillId="25" borderId="0" xfId="53" applyFont="1" applyFill="1" applyBorder="1" applyAlignment="1">
      <alignment vertical="center" wrapText="1"/>
    </xf>
    <xf numFmtId="0" fontId="42" fillId="25" borderId="0" xfId="53" applyFont="1" applyFill="1" applyBorder="1" applyAlignment="1">
      <alignment horizontal="center" vertical="center"/>
    </xf>
    <xf numFmtId="10" fontId="42" fillId="25" borderId="0" xfId="71" applyNumberFormat="1" applyFont="1" applyFill="1" applyBorder="1" applyAlignment="1">
      <alignment vertical="center"/>
    </xf>
    <xf numFmtId="10" fontId="42" fillId="25" borderId="0" xfId="71" applyNumberFormat="1" applyFont="1" applyFill="1" applyBorder="1" applyAlignment="1">
      <alignment horizontal="center" vertical="center"/>
    </xf>
    <xf numFmtId="10" fontId="41" fillId="25" borderId="0" xfId="71" applyNumberFormat="1" applyFont="1" applyFill="1" applyBorder="1" applyAlignment="1">
      <alignment horizontal="center" vertical="center"/>
    </xf>
    <xf numFmtId="10" fontId="42" fillId="25" borderId="0" xfId="71" applyNumberFormat="1" applyFont="1" applyFill="1" applyBorder="1" applyAlignment="1">
      <alignment vertical="center" wrapText="1"/>
    </xf>
    <xf numFmtId="10" fontId="41" fillId="25" borderId="0" xfId="73" applyNumberFormat="1" applyFont="1" applyFill="1" applyBorder="1" applyAlignment="1">
      <alignment horizontal="center" vertical="center"/>
    </xf>
    <xf numFmtId="0" fontId="43" fillId="25" borderId="0" xfId="53" applyFont="1" applyFill="1" applyBorder="1" applyAlignment="1">
      <alignment vertical="center"/>
    </xf>
    <xf numFmtId="0" fontId="28" fillId="0" borderId="0" xfId="0" applyFont="1"/>
    <xf numFmtId="0" fontId="44" fillId="25" borderId="0" xfId="43" applyFont="1" applyFill="1" applyAlignment="1">
      <alignment vertical="center"/>
    </xf>
    <xf numFmtId="0" fontId="45" fillId="25" borderId="32" xfId="43" applyFont="1" applyFill="1" applyBorder="1" applyAlignment="1">
      <alignment horizontal="center" vertical="center"/>
    </xf>
    <xf numFmtId="0" fontId="29" fillId="24" borderId="0" xfId="59" applyFont="1" applyFill="1" applyBorder="1" applyAlignment="1">
      <alignment horizontal="center" vertical="center" wrapText="1"/>
    </xf>
    <xf numFmtId="0" fontId="38" fillId="25" borderId="15" xfId="0" applyFont="1" applyFill="1" applyBorder="1" applyAlignment="1">
      <alignment vertical="center" wrapText="1"/>
    </xf>
    <xf numFmtId="0" fontId="36" fillId="0" borderId="0" xfId="53" applyFont="1" applyFill="1" applyBorder="1" applyAlignment="1">
      <alignment horizontal="center" vertical="center"/>
    </xf>
    <xf numFmtId="0" fontId="34" fillId="0" borderId="0" xfId="53" applyFont="1" applyFill="1" applyBorder="1" applyAlignment="1">
      <alignment vertical="center"/>
    </xf>
    <xf numFmtId="0" fontId="38" fillId="0" borderId="0" xfId="0" applyFont="1" applyFill="1" applyBorder="1" applyAlignment="1">
      <alignment horizontal="left"/>
    </xf>
    <xf numFmtId="0" fontId="34" fillId="0" borderId="0" xfId="53" applyFont="1" applyFill="1" applyBorder="1" applyAlignment="1">
      <alignment horizontal="center" vertical="center"/>
    </xf>
    <xf numFmtId="0" fontId="38" fillId="25" borderId="14" xfId="107" applyNumberFormat="1" applyFont="1" applyFill="1" applyBorder="1" applyAlignment="1">
      <alignment vertical="center"/>
    </xf>
    <xf numFmtId="43" fontId="27" fillId="0" borderId="14" xfId="43" applyNumberFormat="1" applyFont="1" applyFill="1" applyBorder="1" applyAlignment="1">
      <alignment vertical="center"/>
    </xf>
    <xf numFmtId="43" fontId="27" fillId="0" borderId="0" xfId="107" applyFont="1" applyFill="1" applyAlignment="1">
      <alignment vertical="center"/>
    </xf>
    <xf numFmtId="165" fontId="27" fillId="0" borderId="0" xfId="43" applyNumberFormat="1" applyFont="1" applyFill="1" applyBorder="1" applyAlignment="1">
      <alignment vertical="center"/>
    </xf>
    <xf numFmtId="165" fontId="37" fillId="0" borderId="14" xfId="31" applyFont="1" applyFill="1" applyBorder="1" applyAlignment="1" applyProtection="1">
      <alignment horizontal="center" vertical="center"/>
    </xf>
    <xf numFmtId="0" fontId="37" fillId="25" borderId="24" xfId="0" applyFont="1" applyFill="1" applyBorder="1" applyAlignment="1">
      <alignment horizontal="left"/>
    </xf>
    <xf numFmtId="0" fontId="37" fillId="25" borderId="25" xfId="0" applyFont="1" applyFill="1" applyBorder="1" applyAlignment="1">
      <alignment horizontal="right"/>
    </xf>
    <xf numFmtId="0" fontId="38" fillId="25" borderId="33" xfId="0" applyFont="1" applyFill="1" applyBorder="1" applyAlignment="1">
      <alignment horizontal="center" vertical="center"/>
    </xf>
    <xf numFmtId="164" fontId="38" fillId="25" borderId="28" xfId="113" applyFont="1" applyFill="1" applyBorder="1" applyAlignment="1">
      <alignment vertical="center"/>
    </xf>
    <xf numFmtId="165" fontId="37" fillId="25" borderId="34" xfId="31" applyFont="1" applyFill="1" applyBorder="1"/>
    <xf numFmtId="0" fontId="37" fillId="0" borderId="0" xfId="56" applyFont="1" applyFill="1" applyBorder="1" applyAlignment="1" applyProtection="1">
      <alignment horizontal="center" vertical="center"/>
      <protection locked="0"/>
    </xf>
    <xf numFmtId="0" fontId="37" fillId="0" borderId="0" xfId="56" applyFont="1" applyFill="1" applyBorder="1" applyAlignment="1">
      <alignment horizontal="center" vertical="center"/>
    </xf>
    <xf numFmtId="164" fontId="37" fillId="0" borderId="14" xfId="108" applyFont="1" applyFill="1" applyBorder="1" applyAlignment="1" applyProtection="1">
      <alignment horizontal="center" vertical="center"/>
    </xf>
    <xf numFmtId="169" fontId="38" fillId="0" borderId="0" xfId="108" applyNumberFormat="1" applyFont="1" applyFill="1" applyBorder="1" applyAlignment="1" applyProtection="1">
      <alignment horizontal="center" vertical="center"/>
    </xf>
    <xf numFmtId="0" fontId="26" fillId="0" borderId="0" xfId="43" applyFont="1" applyFill="1" applyBorder="1" applyAlignment="1">
      <alignment horizontal="right" vertical="center"/>
    </xf>
    <xf numFmtId="166" fontId="26" fillId="0" borderId="0" xfId="44" applyNumberFormat="1" applyFont="1" applyFill="1" applyBorder="1" applyAlignment="1">
      <alignment horizontal="right" vertical="center"/>
    </xf>
    <xf numFmtId="10" fontId="23" fillId="0" borderId="0" xfId="64" applyNumberFormat="1" applyFont="1" applyFill="1" applyBorder="1" applyAlignment="1">
      <alignment horizontal="center" vertical="center"/>
    </xf>
    <xf numFmtId="0" fontId="23" fillId="0" borderId="0" xfId="53" applyFont="1" applyFill="1" applyBorder="1" applyAlignment="1">
      <alignment horizontal="right" vertical="center"/>
    </xf>
    <xf numFmtId="10" fontId="23" fillId="0" borderId="0" xfId="53" applyNumberFormat="1" applyFont="1" applyFill="1" applyBorder="1" applyAlignment="1">
      <alignment horizontal="center" vertical="center"/>
    </xf>
    <xf numFmtId="10" fontId="24" fillId="0" borderId="0" xfId="53" applyNumberFormat="1" applyFont="1" applyFill="1" applyBorder="1" applyAlignment="1">
      <alignment horizontal="center" vertical="center"/>
    </xf>
    <xf numFmtId="10" fontId="23" fillId="0" borderId="14" xfId="68" applyNumberFormat="1" applyFont="1" applyFill="1" applyBorder="1" applyAlignment="1">
      <alignment horizontal="center" vertical="center"/>
    </xf>
    <xf numFmtId="10" fontId="23" fillId="0" borderId="14" xfId="53" applyNumberFormat="1" applyFont="1" applyFill="1" applyBorder="1" applyAlignment="1">
      <alignment horizontal="center" vertical="center"/>
    </xf>
    <xf numFmtId="0" fontId="23" fillId="0" borderId="0" xfId="44" applyFont="1" applyFill="1" applyBorder="1" applyAlignment="1" applyProtection="1"/>
    <xf numFmtId="164" fontId="37" fillId="0" borderId="14" xfId="108" applyFont="1" applyFill="1" applyBorder="1" applyAlignment="1" applyProtection="1">
      <alignment horizontal="right" vertical="center"/>
    </xf>
    <xf numFmtId="166" fontId="27" fillId="0" borderId="14" xfId="60" applyNumberFormat="1" applyFont="1" applyFill="1" applyBorder="1" applyAlignment="1">
      <alignment horizontal="center" vertical="center" wrapText="1"/>
    </xf>
    <xf numFmtId="0" fontId="27" fillId="0" borderId="14" xfId="60" applyFont="1" applyFill="1" applyBorder="1" applyAlignment="1">
      <alignment vertical="center" wrapText="1"/>
    </xf>
    <xf numFmtId="0" fontId="27" fillId="0" borderId="14" xfId="60" applyFont="1" applyFill="1" applyBorder="1" applyAlignment="1">
      <alignment horizontal="center" vertical="center"/>
    </xf>
    <xf numFmtId="164" fontId="27" fillId="0" borderId="14" xfId="108" applyFont="1" applyFill="1" applyBorder="1" applyAlignment="1">
      <alignment vertical="center"/>
    </xf>
    <xf numFmtId="165" fontId="27" fillId="0" borderId="14" xfId="31" applyFont="1" applyFill="1" applyBorder="1" applyAlignment="1">
      <alignment vertical="center"/>
    </xf>
    <xf numFmtId="0" fontId="27" fillId="0" borderId="14" xfId="108" applyNumberFormat="1" applyFont="1" applyFill="1" applyBorder="1" applyAlignment="1">
      <alignment horizontal="right" vertical="center"/>
    </xf>
    <xf numFmtId="164" fontId="38" fillId="25" borderId="14" xfId="113" applyFont="1" applyFill="1" applyBorder="1" applyAlignment="1">
      <alignment horizontal="right" vertical="center"/>
    </xf>
    <xf numFmtId="0" fontId="27" fillId="0" borderId="14" xfId="43" applyFont="1" applyFill="1" applyBorder="1" applyAlignment="1">
      <alignment vertical="center"/>
    </xf>
    <xf numFmtId="0" fontId="30" fillId="0" borderId="0" xfId="59" applyFont="1" applyFill="1" applyBorder="1" applyAlignment="1">
      <alignment horizontal="center" vertical="center" wrapText="1"/>
    </xf>
    <xf numFmtId="43" fontId="46" fillId="0" borderId="32" xfId="107" applyFont="1" applyFill="1" applyBorder="1" applyAlignment="1">
      <alignment vertical="center"/>
    </xf>
    <xf numFmtId="43" fontId="46" fillId="0" borderId="35" xfId="107" applyFont="1" applyFill="1" applyBorder="1" applyAlignment="1">
      <alignment vertical="center"/>
    </xf>
    <xf numFmtId="0" fontId="1" fillId="0" borderId="0" xfId="0" applyFont="1" applyFill="1"/>
    <xf numFmtId="0" fontId="37" fillId="25" borderId="27" xfId="0" applyFont="1" applyFill="1" applyBorder="1" applyAlignment="1">
      <alignment horizontal="right" vertical="center"/>
    </xf>
    <xf numFmtId="0" fontId="37" fillId="25" borderId="18" xfId="0" applyFont="1" applyFill="1" applyBorder="1" applyAlignment="1">
      <alignment horizontal="left"/>
    </xf>
    <xf numFmtId="0" fontId="37" fillId="25" borderId="29" xfId="0" applyFont="1" applyFill="1" applyBorder="1" applyAlignment="1">
      <alignment horizontal="right"/>
    </xf>
    <xf numFmtId="0" fontId="37" fillId="0" borderId="12" xfId="0" applyFont="1" applyFill="1" applyBorder="1" applyAlignment="1">
      <alignment horizontal="right"/>
    </xf>
    <xf numFmtId="167" fontId="37" fillId="25" borderId="0" xfId="113" applyNumberFormat="1" applyFont="1" applyFill="1" applyBorder="1" applyAlignment="1">
      <alignment horizontal="left"/>
    </xf>
    <xf numFmtId="0" fontId="37" fillId="25" borderId="0" xfId="0" applyFont="1" applyFill="1" applyBorder="1" applyAlignment="1">
      <alignment horizontal="left"/>
    </xf>
    <xf numFmtId="165" fontId="37" fillId="25" borderId="29" xfId="31" applyFont="1" applyFill="1" applyBorder="1"/>
    <xf numFmtId="43" fontId="45" fillId="25" borderId="36" xfId="107" applyFont="1" applyFill="1" applyBorder="1" applyAlignment="1">
      <alignment horizontal="right" vertical="center"/>
    </xf>
    <xf numFmtId="43" fontId="45" fillId="25" borderId="32" xfId="107" applyFont="1" applyFill="1" applyBorder="1" applyAlignment="1">
      <alignment horizontal="right" vertical="center"/>
    </xf>
    <xf numFmtId="43" fontId="37" fillId="0" borderId="36" xfId="107" applyFont="1" applyFill="1" applyBorder="1" applyAlignment="1">
      <alignment horizontal="right" vertical="center"/>
    </xf>
    <xf numFmtId="43" fontId="37" fillId="0" borderId="32" xfId="107" applyFont="1" applyFill="1" applyBorder="1" applyAlignment="1">
      <alignment horizontal="right" vertical="center"/>
    </xf>
    <xf numFmtId="43" fontId="38" fillId="25" borderId="0" xfId="107" applyFont="1" applyFill="1" applyAlignment="1">
      <alignment horizontal="right"/>
    </xf>
    <xf numFmtId="43" fontId="38" fillId="25" borderId="0" xfId="107" applyFont="1" applyFill="1" applyAlignment="1">
      <alignment horizontal="right" vertical="center"/>
    </xf>
    <xf numFmtId="43" fontId="38" fillId="25" borderId="0" xfId="107" applyFont="1" applyFill="1" applyAlignment="1">
      <alignment horizontal="right" vertical="top"/>
    </xf>
    <xf numFmtId="171" fontId="38" fillId="25" borderId="14" xfId="107" applyNumberFormat="1" applyFont="1" applyFill="1" applyBorder="1" applyAlignment="1">
      <alignment vertical="center"/>
    </xf>
    <xf numFmtId="175" fontId="38" fillId="25" borderId="14" xfId="107" applyNumberFormat="1" applyFont="1" applyFill="1" applyBorder="1" applyAlignment="1">
      <alignment vertical="center"/>
    </xf>
    <xf numFmtId="0" fontId="37" fillId="25" borderId="0" xfId="0" applyNumberFormat="1" applyFont="1" applyFill="1" applyBorder="1"/>
    <xf numFmtId="166" fontId="26" fillId="0" borderId="15" xfId="60" applyNumberFormat="1" applyFont="1" applyFill="1" applyBorder="1" applyAlignment="1">
      <alignment horizontal="center" vertical="center"/>
    </xf>
    <xf numFmtId="0" fontId="26" fillId="0" borderId="14" xfId="108" applyNumberFormat="1" applyFont="1" applyFill="1" applyBorder="1" applyAlignment="1">
      <alignment horizontal="right" vertical="center" wrapText="1"/>
    </xf>
    <xf numFmtId="1" fontId="26" fillId="0" borderId="26" xfId="60" applyNumberFormat="1" applyFont="1" applyFill="1" applyBorder="1" applyAlignment="1">
      <alignment horizontal="center" vertical="center" wrapText="1"/>
    </xf>
    <xf numFmtId="0" fontId="27" fillId="0" borderId="37" xfId="108" applyNumberFormat="1" applyFont="1" applyFill="1" applyBorder="1" applyAlignment="1">
      <alignment horizontal="right" vertical="center"/>
    </xf>
    <xf numFmtId="0" fontId="26" fillId="0" borderId="15" xfId="60" applyFont="1" applyFill="1" applyBorder="1" applyAlignment="1">
      <alignment vertical="center"/>
    </xf>
    <xf numFmtId="0" fontId="26" fillId="0" borderId="14" xfId="108" applyNumberFormat="1" applyFont="1" applyFill="1" applyBorder="1" applyAlignment="1">
      <alignment horizontal="right" vertical="center"/>
    </xf>
    <xf numFmtId="1" fontId="26" fillId="0" borderId="15" xfId="60" applyNumberFormat="1" applyFont="1" applyFill="1" applyBorder="1" applyAlignment="1">
      <alignment horizontal="center" vertical="center" wrapText="1"/>
    </xf>
    <xf numFmtId="0" fontId="26" fillId="0" borderId="19" xfId="108" applyNumberFormat="1" applyFont="1" applyFill="1" applyBorder="1" applyAlignment="1">
      <alignment horizontal="right" vertical="center"/>
    </xf>
    <xf numFmtId="0" fontId="26" fillId="0" borderId="20" xfId="108" applyNumberFormat="1" applyFont="1" applyFill="1" applyBorder="1" applyAlignment="1">
      <alignment horizontal="right" vertical="center" wrapText="1"/>
    </xf>
    <xf numFmtId="43" fontId="38" fillId="25" borderId="14" xfId="107" applyNumberFormat="1" applyFont="1" applyFill="1" applyBorder="1" applyAlignment="1">
      <alignment vertical="center"/>
    </xf>
    <xf numFmtId="43" fontId="26" fillId="0" borderId="0" xfId="107" applyFont="1" applyFill="1" applyBorder="1" applyAlignment="1">
      <alignment vertical="center"/>
    </xf>
    <xf numFmtId="43" fontId="27" fillId="0" borderId="0" xfId="43" applyNumberFormat="1" applyFont="1" applyFill="1" applyAlignment="1">
      <alignment vertical="center"/>
    </xf>
    <xf numFmtId="9" fontId="37" fillId="0" borderId="15" xfId="64" applyFont="1" applyFill="1" applyBorder="1" applyAlignment="1">
      <alignment horizontal="center" vertical="center"/>
    </xf>
    <xf numFmtId="0" fontId="37" fillId="0" borderId="0" xfId="58" applyFont="1" applyFill="1" applyBorder="1" applyAlignment="1" applyProtection="1">
      <alignment horizontal="center" vertical="center"/>
    </xf>
    <xf numFmtId="165" fontId="37" fillId="0" borderId="0" xfId="31" applyFont="1" applyFill="1" applyBorder="1" applyAlignment="1" applyProtection="1">
      <alignment horizontal="center" vertical="center"/>
    </xf>
    <xf numFmtId="43" fontId="37" fillId="0" borderId="28" xfId="107" applyFont="1" applyFill="1" applyBorder="1" applyAlignment="1">
      <alignment horizontal="center" vertical="center"/>
    </xf>
    <xf numFmtId="1" fontId="37" fillId="0" borderId="38" xfId="43" applyNumberFormat="1" applyFont="1" applyFill="1" applyBorder="1" applyAlignment="1">
      <alignment horizontal="center" vertical="center"/>
    </xf>
    <xf numFmtId="43" fontId="38" fillId="0" borderId="34" xfId="107" applyFont="1" applyFill="1" applyBorder="1" applyAlignment="1">
      <alignment vertical="center"/>
    </xf>
    <xf numFmtId="0" fontId="38" fillId="0" borderId="39" xfId="43" applyFont="1" applyFill="1" applyBorder="1" applyAlignment="1">
      <alignment horizontal="center" vertical="center"/>
    </xf>
    <xf numFmtId="43" fontId="38" fillId="0" borderId="40" xfId="107" applyFont="1" applyFill="1" applyBorder="1" applyAlignment="1">
      <alignment horizontal="center" vertical="center"/>
    </xf>
    <xf numFmtId="0" fontId="38" fillId="0" borderId="41" xfId="43" applyFont="1" applyFill="1" applyBorder="1" applyAlignment="1">
      <alignment horizontal="center" vertical="center"/>
    </xf>
    <xf numFmtId="43" fontId="38" fillId="0" borderId="42" xfId="107" applyFont="1" applyFill="1" applyBorder="1" applyAlignment="1">
      <alignment horizontal="center" vertical="center"/>
    </xf>
    <xf numFmtId="0" fontId="38" fillId="0" borderId="43" xfId="43" applyFont="1" applyFill="1" applyBorder="1" applyAlignment="1">
      <alignment horizontal="center" vertical="center"/>
    </xf>
    <xf numFmtId="43" fontId="38" fillId="0" borderId="44" xfId="107" applyFont="1" applyFill="1" applyBorder="1" applyAlignment="1">
      <alignment horizontal="center" vertical="center"/>
    </xf>
    <xf numFmtId="0" fontId="37" fillId="0" borderId="38" xfId="43" applyFont="1" applyFill="1" applyBorder="1" applyAlignment="1">
      <alignment vertical="center"/>
    </xf>
    <xf numFmtId="43" fontId="37" fillId="0" borderId="45" xfId="107" applyFont="1" applyFill="1" applyBorder="1" applyAlignment="1">
      <alignment vertical="center"/>
    </xf>
    <xf numFmtId="0" fontId="37" fillId="0" borderId="46" xfId="43" applyFont="1" applyFill="1" applyBorder="1" applyAlignment="1">
      <alignment horizontal="center" vertical="center"/>
    </xf>
    <xf numFmtId="0" fontId="37" fillId="0" borderId="38" xfId="43" applyFont="1" applyFill="1" applyBorder="1" applyAlignment="1">
      <alignment horizontal="center" vertical="center"/>
    </xf>
    <xf numFmtId="43" fontId="38" fillId="0" borderId="28" xfId="107" applyFont="1" applyFill="1" applyBorder="1" applyAlignment="1">
      <alignment horizontal="center" vertical="center"/>
    </xf>
    <xf numFmtId="0" fontId="37" fillId="0" borderId="47" xfId="43" applyFont="1" applyFill="1" applyBorder="1" applyAlignment="1">
      <alignment vertical="center"/>
    </xf>
    <xf numFmtId="43" fontId="37" fillId="0" borderId="28" xfId="107" applyFont="1" applyFill="1" applyBorder="1" applyAlignment="1">
      <alignment vertical="center"/>
    </xf>
    <xf numFmtId="0" fontId="37" fillId="0" borderId="48" xfId="43" applyFont="1" applyFill="1" applyBorder="1" applyAlignment="1">
      <alignment vertical="center"/>
    </xf>
    <xf numFmtId="0" fontId="37" fillId="0" borderId="49" xfId="43" applyFont="1" applyFill="1" applyBorder="1" applyAlignment="1">
      <alignment vertical="center"/>
    </xf>
    <xf numFmtId="0" fontId="37" fillId="0" borderId="50" xfId="43" applyFont="1" applyFill="1" applyBorder="1" applyAlignment="1">
      <alignment vertical="center"/>
    </xf>
    <xf numFmtId="0" fontId="37" fillId="0" borderId="51" xfId="43" applyFont="1" applyFill="1" applyBorder="1" applyAlignment="1">
      <alignment vertical="center"/>
    </xf>
    <xf numFmtId="0" fontId="37" fillId="0" borderId="52" xfId="43" applyFont="1" applyFill="1" applyBorder="1" applyAlignment="1">
      <alignment vertical="center"/>
    </xf>
    <xf numFmtId="0" fontId="38" fillId="0" borderId="53" xfId="43" applyFont="1" applyFill="1" applyBorder="1" applyAlignment="1">
      <alignment vertical="center"/>
    </xf>
    <xf numFmtId="172" fontId="37" fillId="0" borderId="53" xfId="43" applyNumberFormat="1" applyFont="1" applyFill="1" applyBorder="1" applyAlignment="1">
      <alignment horizontal="center" vertical="center"/>
    </xf>
    <xf numFmtId="43" fontId="37" fillId="0" borderId="53" xfId="107" applyFont="1" applyFill="1" applyBorder="1" applyAlignment="1">
      <alignment vertical="center"/>
    </xf>
    <xf numFmtId="172" fontId="37" fillId="0" borderId="53" xfId="64" applyNumberFormat="1" applyFont="1" applyFill="1" applyBorder="1" applyAlignment="1">
      <alignment horizontal="center" vertical="center"/>
    </xf>
    <xf numFmtId="172" fontId="37" fillId="0" borderId="53" xfId="64" applyNumberFormat="1" applyFont="1" applyFill="1" applyBorder="1" applyAlignment="1">
      <alignment vertical="center"/>
    </xf>
    <xf numFmtId="164" fontId="37" fillId="0" borderId="53" xfId="108" applyFont="1" applyFill="1" applyBorder="1" applyAlignment="1">
      <alignment horizontal="center" vertical="center"/>
    </xf>
    <xf numFmtId="43" fontId="37" fillId="0" borderId="54" xfId="107" applyFont="1" applyFill="1" applyBorder="1" applyAlignment="1">
      <alignment vertical="center"/>
    </xf>
    <xf numFmtId="0" fontId="36" fillId="25" borderId="0" xfId="53" applyFont="1" applyFill="1" applyBorder="1" applyAlignment="1">
      <alignment horizontal="center" vertical="center"/>
    </xf>
    <xf numFmtId="0" fontId="47" fillId="0" borderId="0" xfId="56" applyFont="1" applyFill="1" applyBorder="1"/>
    <xf numFmtId="43" fontId="38" fillId="0" borderId="0" xfId="56" applyNumberFormat="1" applyFont="1" applyFill="1" applyBorder="1"/>
    <xf numFmtId="166" fontId="37" fillId="0" borderId="0" xfId="44" applyNumberFormat="1" applyFont="1" applyFill="1" applyBorder="1" applyAlignment="1">
      <alignment horizontal="left" vertical="center"/>
    </xf>
    <xf numFmtId="0" fontId="37" fillId="0" borderId="0" xfId="43" applyFont="1" applyFill="1" applyBorder="1" applyAlignment="1">
      <alignment horizontal="left" vertical="center"/>
    </xf>
    <xf numFmtId="43" fontId="27" fillId="0" borderId="0" xfId="107" applyFont="1" applyFill="1" applyBorder="1" applyAlignment="1">
      <alignment vertical="center"/>
    </xf>
    <xf numFmtId="10" fontId="27" fillId="0" borderId="0" xfId="63" applyNumberFormat="1" applyFont="1" applyFill="1" applyAlignment="1">
      <alignment vertical="center"/>
    </xf>
    <xf numFmtId="167" fontId="37" fillId="25" borderId="11" xfId="113" applyNumberFormat="1" applyFont="1" applyFill="1" applyBorder="1" applyAlignment="1">
      <alignment horizontal="left"/>
    </xf>
    <xf numFmtId="165" fontId="26" fillId="0" borderId="19" xfId="31" applyFont="1" applyFill="1" applyBorder="1" applyAlignment="1">
      <alignment horizontal="center" vertical="center" wrapText="1"/>
    </xf>
    <xf numFmtId="165" fontId="26" fillId="0" borderId="37" xfId="31" applyFont="1" applyFill="1" applyBorder="1" applyAlignment="1">
      <alignment horizontal="center" vertical="center" wrapText="1"/>
    </xf>
    <xf numFmtId="0" fontId="26" fillId="0" borderId="19" xfId="108" applyNumberFormat="1" applyFont="1" applyFill="1" applyBorder="1" applyAlignment="1">
      <alignment horizontal="center" vertical="center" wrapText="1"/>
    </xf>
    <xf numFmtId="0" fontId="26" fillId="0" borderId="37" xfId="108" applyNumberFormat="1" applyFont="1" applyFill="1" applyBorder="1" applyAlignment="1">
      <alignment horizontal="center" vertical="center" wrapText="1"/>
    </xf>
    <xf numFmtId="0" fontId="26" fillId="0" borderId="19" xfId="60" applyFont="1" applyFill="1" applyBorder="1" applyAlignment="1">
      <alignment horizontal="center" vertical="center" wrapText="1"/>
    </xf>
    <xf numFmtId="0" fontId="26" fillId="0" borderId="37" xfId="60" applyFont="1" applyFill="1" applyBorder="1" applyAlignment="1">
      <alignment horizontal="center" vertical="center" wrapText="1"/>
    </xf>
    <xf numFmtId="166" fontId="26" fillId="0" borderId="14" xfId="60" applyNumberFormat="1" applyFont="1" applyFill="1" applyBorder="1" applyAlignment="1">
      <alignment horizontal="center" vertical="center"/>
    </xf>
    <xf numFmtId="166" fontId="26" fillId="0" borderId="19" xfId="60" applyNumberFormat="1" applyFont="1" applyFill="1" applyBorder="1" applyAlignment="1">
      <alignment horizontal="center" vertical="center"/>
    </xf>
    <xf numFmtId="0" fontId="26" fillId="0" borderId="19" xfId="60" applyFont="1" applyFill="1" applyBorder="1" applyAlignment="1">
      <alignment horizontal="left" vertical="center" wrapText="1"/>
    </xf>
    <xf numFmtId="0" fontId="26" fillId="0" borderId="55" xfId="60" applyFont="1" applyFill="1" applyBorder="1" applyAlignment="1">
      <alignment horizontal="left" vertical="center" wrapText="1"/>
    </xf>
    <xf numFmtId="0" fontId="26" fillId="0" borderId="14" xfId="60" applyFont="1" applyFill="1" applyBorder="1" applyAlignment="1">
      <alignment horizontal="center" vertical="center"/>
    </xf>
    <xf numFmtId="0" fontId="26" fillId="0" borderId="19" xfId="60" applyFont="1" applyFill="1" applyBorder="1" applyAlignment="1">
      <alignment horizontal="center" vertical="center"/>
    </xf>
    <xf numFmtId="0" fontId="26" fillId="0" borderId="14" xfId="43" applyFont="1" applyFill="1" applyBorder="1" applyAlignment="1">
      <alignment horizontal="center" vertical="center"/>
    </xf>
    <xf numFmtId="0" fontId="26" fillId="0" borderId="19" xfId="43" applyFont="1" applyFill="1" applyBorder="1" applyAlignment="1">
      <alignment horizontal="center" vertical="center"/>
    </xf>
    <xf numFmtId="166" fontId="26" fillId="0" borderId="19" xfId="108" applyNumberFormat="1" applyFont="1" applyFill="1" applyBorder="1" applyAlignment="1">
      <alignment horizontal="center" vertical="center" wrapText="1"/>
    </xf>
    <xf numFmtId="0" fontId="26" fillId="0" borderId="0" xfId="60" applyFont="1" applyFill="1" applyBorder="1" applyAlignment="1">
      <alignment horizontal="center" vertical="center"/>
    </xf>
    <xf numFmtId="0" fontId="37" fillId="0" borderId="61" xfId="43" applyFont="1" applyFill="1" applyBorder="1" applyAlignment="1">
      <alignment horizontal="center" vertical="center"/>
    </xf>
    <xf numFmtId="0" fontId="37" fillId="0" borderId="62" xfId="43" applyFont="1" applyFill="1" applyBorder="1" applyAlignment="1">
      <alignment horizontal="center" vertical="center"/>
    </xf>
    <xf numFmtId="0" fontId="37" fillId="0" borderId="36" xfId="43" applyFont="1" applyFill="1" applyBorder="1" applyAlignment="1">
      <alignment horizontal="center" vertical="center"/>
    </xf>
    <xf numFmtId="9" fontId="37" fillId="0" borderId="58" xfId="64" applyFont="1" applyFill="1" applyBorder="1" applyAlignment="1">
      <alignment horizontal="center" vertical="center"/>
    </xf>
    <xf numFmtId="9" fontId="37" fillId="0" borderId="59" xfId="64" applyFont="1" applyFill="1" applyBorder="1" applyAlignment="1">
      <alignment horizontal="center" vertical="center"/>
    </xf>
    <xf numFmtId="9" fontId="37" fillId="0" borderId="56" xfId="64" applyFont="1" applyFill="1" applyBorder="1" applyAlignment="1">
      <alignment horizontal="center" vertical="center"/>
    </xf>
    <xf numFmtId="0" fontId="37" fillId="0" borderId="63" xfId="43" applyFont="1" applyFill="1" applyBorder="1" applyAlignment="1">
      <alignment horizontal="center" vertical="center"/>
    </xf>
    <xf numFmtId="0" fontId="37" fillId="0" borderId="47" xfId="43" applyFont="1" applyFill="1" applyBorder="1" applyAlignment="1">
      <alignment horizontal="center" vertical="center"/>
    </xf>
    <xf numFmtId="0" fontId="37" fillId="0" borderId="64" xfId="60" applyFont="1" applyFill="1" applyBorder="1" applyAlignment="1">
      <alignment horizontal="center" vertical="center" wrapText="1"/>
    </xf>
    <xf numFmtId="0" fontId="37" fillId="0" borderId="26" xfId="60" applyFont="1" applyFill="1" applyBorder="1" applyAlignment="1">
      <alignment horizontal="center" vertical="center" wrapText="1"/>
    </xf>
    <xf numFmtId="10" fontId="37" fillId="0" borderId="56" xfId="108" applyNumberFormat="1" applyFont="1" applyFill="1" applyBorder="1" applyAlignment="1">
      <alignment horizontal="center" vertical="center"/>
    </xf>
    <xf numFmtId="10" fontId="37" fillId="0" borderId="20" xfId="108" applyNumberFormat="1" applyFont="1" applyFill="1" applyBorder="1" applyAlignment="1">
      <alignment horizontal="center" vertical="center"/>
    </xf>
    <xf numFmtId="164" fontId="37" fillId="0" borderId="57" xfId="108" applyFont="1" applyFill="1" applyBorder="1" applyAlignment="1">
      <alignment horizontal="center" vertical="center" wrapText="1"/>
    </xf>
    <xf numFmtId="164" fontId="37" fillId="0" borderId="14" xfId="108" applyFont="1" applyFill="1" applyBorder="1" applyAlignment="1">
      <alignment horizontal="center" vertical="center" wrapText="1"/>
    </xf>
    <xf numFmtId="0" fontId="37" fillId="0" borderId="57" xfId="43" applyFont="1" applyFill="1" applyBorder="1" applyAlignment="1">
      <alignment horizontal="center" vertical="center"/>
    </xf>
    <xf numFmtId="0" fontId="37" fillId="0" borderId="14" xfId="43" applyFont="1" applyFill="1" applyBorder="1" applyAlignment="1">
      <alignment horizontal="center" vertical="center"/>
    </xf>
    <xf numFmtId="9" fontId="37" fillId="0" borderId="60" xfId="64" applyFont="1" applyFill="1" applyBorder="1" applyAlignment="1">
      <alignment horizontal="center" vertical="center"/>
    </xf>
    <xf numFmtId="0" fontId="45" fillId="25" borderId="0" xfId="53" applyFont="1" applyFill="1" applyBorder="1" applyAlignment="1">
      <alignment horizontal="center" vertical="center"/>
    </xf>
    <xf numFmtId="0" fontId="36" fillId="25" borderId="0" xfId="53" applyFont="1" applyFill="1" applyBorder="1" applyAlignment="1">
      <alignment horizontal="center" vertical="center"/>
    </xf>
    <xf numFmtId="0" fontId="38" fillId="25" borderId="17" xfId="0" applyFont="1" applyFill="1" applyBorder="1" applyAlignment="1">
      <alignment horizontal="left" vertical="top" wrapText="1"/>
    </xf>
    <xf numFmtId="0" fontId="38" fillId="25" borderId="16" xfId="0" applyFont="1" applyFill="1" applyBorder="1" applyAlignment="1">
      <alignment horizontal="left" vertical="top" wrapText="1"/>
    </xf>
    <xf numFmtId="0" fontId="38" fillId="25" borderId="27" xfId="0" applyFont="1" applyFill="1" applyBorder="1" applyAlignment="1">
      <alignment horizontal="left" vertical="top" wrapText="1"/>
    </xf>
    <xf numFmtId="0" fontId="38" fillId="25" borderId="24" xfId="0" applyFont="1" applyFill="1" applyBorder="1" applyAlignment="1">
      <alignment horizontal="left" vertical="top" wrapText="1"/>
    </xf>
    <xf numFmtId="0" fontId="38" fillId="25" borderId="0" xfId="0" applyFont="1" applyFill="1" applyBorder="1" applyAlignment="1">
      <alignment horizontal="left" vertical="top" wrapText="1"/>
    </xf>
    <xf numFmtId="0" fontId="38" fillId="25" borderId="25" xfId="0" applyFont="1" applyFill="1" applyBorder="1" applyAlignment="1">
      <alignment horizontal="left" vertical="top" wrapText="1"/>
    </xf>
    <xf numFmtId="0" fontId="37" fillId="25" borderId="16" xfId="0" applyFont="1" applyFill="1" applyBorder="1" applyAlignment="1">
      <alignment horizontal="left" vertical="center" wrapText="1"/>
    </xf>
    <xf numFmtId="0" fontId="38" fillId="25" borderId="26" xfId="0" applyFont="1" applyFill="1" applyBorder="1" applyAlignment="1">
      <alignment horizontal="left" vertical="top" wrapText="1"/>
    </xf>
    <xf numFmtId="0" fontId="38" fillId="25" borderId="12" xfId="0" applyFont="1" applyFill="1" applyBorder="1" applyAlignment="1">
      <alignment horizontal="left" vertical="top" wrapText="1"/>
    </xf>
    <xf numFmtId="0" fontId="38" fillId="25" borderId="13" xfId="0" applyFont="1" applyFill="1" applyBorder="1" applyAlignment="1">
      <alignment horizontal="left" vertical="top" wrapText="1"/>
    </xf>
    <xf numFmtId="0" fontId="2" fillId="26" borderId="17" xfId="59" applyFont="1" applyFill="1" applyBorder="1" applyAlignment="1">
      <alignment horizontal="center" vertical="center" wrapText="1"/>
    </xf>
    <xf numFmtId="0" fontId="2" fillId="26" borderId="16" xfId="59" applyFont="1" applyFill="1" applyBorder="1" applyAlignment="1">
      <alignment horizontal="center" vertical="center" wrapText="1"/>
    </xf>
    <xf numFmtId="0" fontId="2" fillId="26" borderId="27" xfId="59" applyFont="1" applyFill="1" applyBorder="1" applyAlignment="1">
      <alignment horizontal="center" vertical="center" wrapText="1"/>
    </xf>
    <xf numFmtId="4" fontId="30" fillId="25" borderId="65" xfId="59" applyNumberFormat="1" applyFont="1" applyFill="1" applyBorder="1" applyAlignment="1">
      <alignment horizontal="center" vertical="center" wrapText="1"/>
    </xf>
    <xf numFmtId="4" fontId="30" fillId="25" borderId="7" xfId="59" applyNumberFormat="1" applyFont="1" applyFill="1" applyBorder="1" applyAlignment="1">
      <alignment horizontal="center" vertical="center" wrapText="1"/>
    </xf>
    <xf numFmtId="0" fontId="31" fillId="26" borderId="24" xfId="59" applyFont="1" applyFill="1" applyBorder="1" applyAlignment="1">
      <alignment horizontal="center" vertical="center" wrapText="1"/>
    </xf>
    <xf numFmtId="0" fontId="31" fillId="26" borderId="0" xfId="59" applyFont="1" applyFill="1" applyBorder="1" applyAlignment="1">
      <alignment horizontal="center" vertical="center" wrapText="1"/>
    </xf>
    <xf numFmtId="0" fontId="31" fillId="26" borderId="25" xfId="59" applyFont="1" applyFill="1" applyBorder="1" applyAlignment="1">
      <alignment horizontal="center" vertical="center" wrapText="1"/>
    </xf>
    <xf numFmtId="4" fontId="32" fillId="25" borderId="7" xfId="59" applyNumberFormat="1" applyFont="1" applyFill="1" applyBorder="1" applyAlignment="1">
      <alignment horizontal="center" vertical="center" wrapText="1"/>
    </xf>
    <xf numFmtId="4" fontId="32" fillId="25" borderId="66" xfId="59" applyNumberFormat="1" applyFont="1" applyFill="1" applyBorder="1" applyAlignment="1">
      <alignment horizontal="center" vertical="center" wrapText="1"/>
    </xf>
    <xf numFmtId="0" fontId="37" fillId="0" borderId="0" xfId="56" applyFont="1" applyFill="1" applyBorder="1" applyAlignment="1">
      <alignment horizontal="center"/>
    </xf>
    <xf numFmtId="0" fontId="37" fillId="0" borderId="0" xfId="58" applyFont="1" applyFill="1" applyBorder="1" applyAlignment="1" applyProtection="1">
      <alignment horizontal="center" vertical="center"/>
    </xf>
    <xf numFmtId="0" fontId="37" fillId="0" borderId="0" xfId="58" applyFont="1" applyFill="1" applyBorder="1" applyAlignment="1" applyProtection="1">
      <alignment horizontal="center" vertical="center" wrapText="1"/>
    </xf>
    <xf numFmtId="164" fontId="37" fillId="0" borderId="0" xfId="108" applyFont="1" applyFill="1" applyBorder="1" applyAlignment="1" applyProtection="1">
      <alignment horizontal="center" vertical="center" wrapText="1"/>
    </xf>
    <xf numFmtId="165" fontId="37" fillId="0" borderId="0" xfId="31" applyFont="1" applyFill="1" applyBorder="1" applyAlignment="1" applyProtection="1">
      <alignment horizontal="center" vertical="center"/>
    </xf>
  </cellXfs>
  <cellStyles count="115">
    <cellStyle name="20% - Ênfase1 2" xfId="1"/>
    <cellStyle name="20% - Ênfase2 2" xfId="2"/>
    <cellStyle name="20% - Ênfase3 2" xfId="3"/>
    <cellStyle name="20% - Ênfase4 2" xfId="4"/>
    <cellStyle name="20% - Ênfase5 2" xfId="5"/>
    <cellStyle name="20% - Ênfase6 2" xfId="6"/>
    <cellStyle name="40% - Ênfase1 2" xfId="7"/>
    <cellStyle name="40% - Ênfase2 2" xfId="8"/>
    <cellStyle name="40% - Ênfase3 2" xfId="9"/>
    <cellStyle name="40% - Ênfase4 2" xfId="10"/>
    <cellStyle name="40% - Ênfase5 2" xfId="11"/>
    <cellStyle name="40% - Ênfase6 2" xfId="12"/>
    <cellStyle name="60% - Ênfase1 2" xfId="13"/>
    <cellStyle name="60% - Ênfase2 2" xfId="14"/>
    <cellStyle name="60% - Ênfase3 2" xfId="15"/>
    <cellStyle name="60% - Ênfase4 2" xfId="16"/>
    <cellStyle name="60% - Ênfase5 2" xfId="17"/>
    <cellStyle name="60% - Ênfase6 2" xfId="18"/>
    <cellStyle name="Bom 2" xfId="19"/>
    <cellStyle name="Cálculo 2" xfId="20"/>
    <cellStyle name="Célula de Verificação 2" xfId="21"/>
    <cellStyle name="Célula Vinculada 2" xfId="22"/>
    <cellStyle name="Ênfase1 2" xfId="23"/>
    <cellStyle name="Ênfase2 2" xfId="24"/>
    <cellStyle name="Ênfase3 2" xfId="25"/>
    <cellStyle name="Ênfase4 2" xfId="26"/>
    <cellStyle name="Ênfase5 2" xfId="27"/>
    <cellStyle name="Ênfase6 2" xfId="28"/>
    <cellStyle name="Entrada 2" xfId="29"/>
    <cellStyle name="Incorreto 2" xfId="30"/>
    <cellStyle name="Moeda" xfId="31" builtinId="4"/>
    <cellStyle name="Moeda 2" xfId="32"/>
    <cellStyle name="Moeda 2 2" xfId="33"/>
    <cellStyle name="Moeda 2 3" xfId="34"/>
    <cellStyle name="Moeda 3" xfId="35"/>
    <cellStyle name="Moeda 3 2" xfId="36"/>
    <cellStyle name="Moeda 4" xfId="37"/>
    <cellStyle name="Moeda 5" xfId="38"/>
    <cellStyle name="Moeda 5 2" xfId="39"/>
    <cellStyle name="Moeda 6" xfId="40"/>
    <cellStyle name="Neutra 2" xfId="41"/>
    <cellStyle name="Normal" xfId="0" builtinId="0"/>
    <cellStyle name="Normal 10" xfId="42"/>
    <cellStyle name="Normal 16" xfId="43"/>
    <cellStyle name="Normal 16 2" xfId="44"/>
    <cellStyle name="Normal 16_DAER -  Pontal" xfId="45"/>
    <cellStyle name="Normal 2" xfId="46"/>
    <cellStyle name="Normal 2 2" xfId="47"/>
    <cellStyle name="Normal 2_cronogramas físico financeiro e histograma 2" xfId="48"/>
    <cellStyle name="Normal 3" xfId="49"/>
    <cellStyle name="Normal 4" xfId="50"/>
    <cellStyle name="Normal 5" xfId="51"/>
    <cellStyle name="Normal 6" xfId="52"/>
    <cellStyle name="Normal 7" xfId="53"/>
    <cellStyle name="Normal 7 2" xfId="54"/>
    <cellStyle name="Normal 8" xfId="55"/>
    <cellStyle name="Normal 8 2" xfId="56"/>
    <cellStyle name="Normal 9" xfId="57"/>
    <cellStyle name="Normal_Demonstrativo da Composição do Custo Unitário" xfId="58"/>
    <cellStyle name="Normal_Pesquisa no referencial 10 de maio de 2013" xfId="59"/>
    <cellStyle name="Normal_Planilha de Preços Unitários 2000-2001 2" xfId="60"/>
    <cellStyle name="Nota 2" xfId="61"/>
    <cellStyle name="planilhas" xfId="62"/>
    <cellStyle name="Porcentagem" xfId="63" builtinId="5"/>
    <cellStyle name="Porcentagem 2" xfId="64"/>
    <cellStyle name="Porcentagem 2 2" xfId="65"/>
    <cellStyle name="Porcentagem 2 3" xfId="66"/>
    <cellStyle name="Porcentagem 3" xfId="67"/>
    <cellStyle name="Porcentagem 3 2" xfId="68"/>
    <cellStyle name="Porcentagem 3 2 2" xfId="69"/>
    <cellStyle name="Porcentagem 4" xfId="70"/>
    <cellStyle name="Porcentagem 4 2" xfId="71"/>
    <cellStyle name="Porcentagem 4 3" xfId="72"/>
    <cellStyle name="Porcentagem 5" xfId="73"/>
    <cellStyle name="Porcentagem 5 2" xfId="74"/>
    <cellStyle name="Porcentagem 6" xfId="75"/>
    <cellStyle name="Porcentagem 6 2" xfId="76"/>
    <cellStyle name="Porcentagem 7" xfId="77"/>
    <cellStyle name="Porcentagem 8" xfId="78"/>
    <cellStyle name="Porcentagem 8 2" xfId="79"/>
    <cellStyle name="Porcentagem 9" xfId="80"/>
    <cellStyle name="Porcentagem 9 2" xfId="81"/>
    <cellStyle name="Saída 2" xfId="82"/>
    <cellStyle name="Separador de milhares" xfId="107" builtinId="3"/>
    <cellStyle name="Separador de milhares 2" xfId="83"/>
    <cellStyle name="Separador de milhares 2 2" xfId="84"/>
    <cellStyle name="Separador de milhares 2 3" xfId="85"/>
    <cellStyle name="Separador de milhares 2 4" xfId="86"/>
    <cellStyle name="Separador de milhares 2 4 2" xfId="87"/>
    <cellStyle name="Separador de milhares 3" xfId="88"/>
    <cellStyle name="Separador de milhares 3 2" xfId="89"/>
    <cellStyle name="Separador de milhares 3 2 2" xfId="90"/>
    <cellStyle name="Separador de milhares 4" xfId="91"/>
    <cellStyle name="Separador de milhares 4 2" xfId="92"/>
    <cellStyle name="Separador de milhares 4 2 2" xfId="93"/>
    <cellStyle name="Separador de milhares 4 3" xfId="94"/>
    <cellStyle name="Separador de milhares 5" xfId="95"/>
    <cellStyle name="Separador de milhares 5 2" xfId="96"/>
    <cellStyle name="Separador de milhares 6" xfId="97"/>
    <cellStyle name="Separador de milhares 6 2" xfId="98"/>
    <cellStyle name="Texto de Aviso 2" xfId="99"/>
    <cellStyle name="Texto Explicativo 2" xfId="100"/>
    <cellStyle name="Título 1 2" xfId="101"/>
    <cellStyle name="Título 2 2" xfId="102"/>
    <cellStyle name="Título 3 2" xfId="103"/>
    <cellStyle name="Título 4 2" xfId="104"/>
    <cellStyle name="Título 5" xfId="105"/>
    <cellStyle name="Total 2" xfId="106"/>
    <cellStyle name="Vírgula 2" xfId="108"/>
    <cellStyle name="Vírgula 2 2" xfId="109"/>
    <cellStyle name="Vírgula 3" xfId="110"/>
    <cellStyle name="Vírgula 3 2" xfId="111"/>
    <cellStyle name="Vírgula 4" xfId="112"/>
    <cellStyle name="Vírgula 5" xfId="113"/>
    <cellStyle name="Vírgula 5 2" xfId="114"/>
  </cellStyles>
  <dxfs count="61">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font>
    </dxf>
    <dxf>
      <font>
        <b val="0"/>
        <i val="0"/>
        <condense val="0"/>
        <extend val="0"/>
        <color auto="1"/>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ile:///C:/Resources/directory/11c5cf12-3780-4c62-984e-b63c25a84e59.ExcelAutomationServiceFrontend.WorkingDir/NoAVScans/0f4e389f-be16-4162-9dbf-c552dff06701/in/usuarios/Delcino/VELOPARK_PAVIMENTA&#199;&#195;O/COMPOSI&#199;&#213;ES/Or&#231;amento%20-%20Velopark%20-%20Pavimenta&#231;&#227;o%20ExternaV2.xls?7FD4B8F8" TargetMode="External"/><Relationship Id="rId1" Type="http://schemas.openxmlformats.org/officeDocument/2006/relationships/externalLinkPath" Target="file:///\\7FD4B8F8\Or&#231;amento%20-%20Velopark%20-%20Pavimenta&#231;&#227;o%20Externa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2\tecnico\Setor%20de%20Projetos\01_&#193;GUA\001-AG_ADUTORA,%20CAPTA&#199;&#195;O%20E%20AMPLIA&#199;&#195;O%20ETA\F%20-%20PROJETO%20BECK%20SOUZA%20-%20junho.2011\DDCU%2000%20-AG-%20EBAB-AD-R00\001-AG-PE-EBAB-OR-R02%20-%20Bec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Novo%20Hamburgo\Beck%20de%20Souza%2025-11-2013\ETE\VOLUME%20IV%20-%20ESPECIFICA&#199;&#195;O%20E%20OR&#199;AMENTO\032-EG-PE-SES-OR-R03%20soma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0.2\tecnico\Aeroporto\SP-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0.2\tecnico\Documents%20and%20Settings\Usuario.DESKTOP\Local%20Settings\Temporary%20Internet%20Files\Content.IE5\IOBWVQLM\013-EG-PE-SES-OR-002-R00-INTERCEPTO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0.2\tecnico\Setor%20de%20Projetos\02_ESGOTO\012-EG_SES%20LUIZ%20RAU\BD-INSU-SERV-PRE&#199;OS-R00.xls"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file:///192.168.0.2/tecnico/Setor%20de%20Projetos/02_ESGOTO/012-EG_SES%20LUIZ%20RAU/D%20-%20EG_ETE%20LUIZ%20RAU/06%20-%20PROJETO%20EXECUTIVO/Vers&#227;o%20final%20preliminar%202/B%20-%20FINANCIAMENTO%20CAIXA/Or&#231;amento%20e%20Especifica&#231;&#245;es/Or&#231;amento%20ETE%20Luiz%20Rau-PAC%20CAIXA-R03.xls?F74C696D" TargetMode="External"/><Relationship Id="rId1" Type="http://schemas.openxmlformats.org/officeDocument/2006/relationships/externalLinkPath" Target="file:///\\F74C696D\Or&#231;amento%20ETE%20Luiz%20Rau-PAC%20CAIXA-R0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sumoGeral"/>
      <sheetName val="ServGerais"/>
      <sheetName val="2.1"/>
      <sheetName val="2.2"/>
      <sheetName val="2.3"/>
    </sheetNames>
    <sheetDataSet>
      <sheetData sheetId="0" refreshError="1"/>
      <sheetData sheetId="1"/>
      <sheetData sheetId="2" refreshError="1">
        <row r="8">
          <cell r="I8">
            <v>0</v>
          </cell>
        </row>
        <row r="33">
          <cell r="I33">
            <v>0</v>
          </cell>
        </row>
      </sheetData>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D_SERVICO"/>
      <sheetName val="BD_SINAPI"/>
      <sheetName val="CCU_PLEO"/>
      <sheetName val="DCCU - Resumo"/>
      <sheetName val="Custos-cronog"/>
      <sheetName val="BD_ELETRICA - SINAPI"/>
      <sheetName val="I- SERV INICIAIS"/>
      <sheetName val="II-Captação"/>
      <sheetName val="III- EBAB"/>
      <sheetName val="IV - Subestação"/>
      <sheetName val="V - CASA DO COMPRESSOR"/>
      <sheetName val="VI - CASA MEDIÇÃO"/>
      <sheetName val="VII - RHO"/>
      <sheetName val="VIII - ADUTORA"/>
      <sheetName val="IX - INSTALAÇÕES ELÉTRICAS"/>
      <sheetName val="X - URBANIZAÇÃO"/>
      <sheetName val="Banco Dados"/>
      <sheetName val="Cron Fis-Financ"/>
      <sheetName val="Canteir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BD_SERVICO"/>
      <sheetName val="BD_SINAPI"/>
      <sheetName val="CCU_PLEO"/>
      <sheetName val="Custos-cronog"/>
      <sheetName val="BD_ELETRICA - SINAPI"/>
      <sheetName val="Resumo "/>
      <sheetName val="Resumo Aberto"/>
      <sheetName val="01.01- SERV INICIAIS"/>
      <sheetName val="01.02-TERRAPLBanrisul"/>
      <sheetName val="01.03-TERRAPLCEF"/>
      <sheetName val="01.04 ELÉTRICO - IMPLANTAÇÃO"/>
      <sheetName val="01.05 - CASA DE MEDIÇÃO"/>
      <sheetName val="01.06 - URBANIZAÇÃO"/>
      <sheetName val="02.01-Linha de recalque"/>
      <sheetName val="02.02-EMISSÁRIO FINAL"/>
      <sheetName val="03.01-PÓRTICO"/>
      <sheetName val="03.02 - OPERAÇÃO E CONTR"/>
      <sheetName val="03.03-LABORATÓRIO"/>
      <sheetName val="03.04 - PRÉDIO DE MANUTENÇÃO"/>
      <sheetName val="04.01 - Pré-tratamento"/>
      <sheetName val="04.02 - CS01"/>
      <sheetName val="04.03 - CÂMARA DE MANOBRAS"/>
      <sheetName val="04.04-Canal 1-Banrisul"/>
      <sheetName val="04.05-Canal 1 CEF"/>
      <sheetName val="04.06 - LAGOA DCD-h 1A"/>
      <sheetName val="04.07 - SD LODO E EBE 01"/>
      <sheetName val="04.08 - LAGOA DCD-h 2A "/>
      <sheetName val="04.09 - SD LODO E EBE 02"/>
      <sheetName val="04.10 - LAGOA DCD-h 3A "/>
      <sheetName val="04.11 - SD LODO E EBE 03"/>
      <sheetName val="04.12- Canal 2 - BANRISSUL"/>
      <sheetName val="04.13- Canal 2 -CEF"/>
      <sheetName val="04.14 - LAGOA DCD4-fmf-2A "/>
      <sheetName val="04.15 - AR - LAGOA DCD4-FMF 2A"/>
      <sheetName val="04.16 - LAGOA DCD4-fmf-2B"/>
      <sheetName val="04.17 - AR - LAGOA DCD4-FMF 2B"/>
      <sheetName val="04.18 - LAGOA DCD4-fmf-2C"/>
      <sheetName val="04.19 - AR - LAGOA DCD4-FMF 2C"/>
      <sheetName val="04.20 - EBE2"/>
      <sheetName val="04.21- Canal 3 - BANRISUL"/>
      <sheetName val="04.22- Canal 3 - CEF"/>
      <sheetName val="04.23-CS02"/>
      <sheetName val="04.24 - LAGOADCD3-FMF 3A"/>
      <sheetName val="04.25 - LAGOADCD3-FMF 3B"/>
      <sheetName val="04.26 - LAGOADCD3-FMF 3C"/>
      <sheetName val="04.27 Canal 4 - BANRISUL"/>
      <sheetName val="04.28 Canal 4 - CEF"/>
      <sheetName val="04.29 - EBE 3"/>
      <sheetName val="04.30 -RES. EMERGÊNCIA"/>
      <sheetName val="04.31 - EBE 1"/>
      <sheetName val="04.32 - AUTOMAÇÃO"/>
      <sheetName val="Banco Dados"/>
      <sheetName val="Cron Fis-Financ"/>
      <sheetName val="Canteiro"/>
      <sheetName val="Plan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row r="5">
          <cell r="B5" t="str">
            <v>Administração Local da Obra</v>
          </cell>
          <cell r="C5" t="str">
            <v/>
          </cell>
          <cell r="D5" t="str">
            <v>mês</v>
          </cell>
          <cell r="E5">
            <v>38329</v>
          </cell>
        </row>
        <row r="6">
          <cell r="B6" t="str">
            <v>Alvenaria de pedra de grês</v>
          </cell>
          <cell r="C6">
            <v>11077</v>
          </cell>
          <cell r="D6" t="str">
            <v>m²</v>
          </cell>
          <cell r="E6">
            <v>0</v>
          </cell>
        </row>
        <row r="7">
          <cell r="B7" t="str">
            <v>Alvenaria de tijolo furado  e = 15 cm</v>
          </cell>
          <cell r="C7" t="str">
            <v>73935/002</v>
          </cell>
          <cell r="D7" t="str">
            <v>m²</v>
          </cell>
          <cell r="E7">
            <v>0</v>
          </cell>
        </row>
        <row r="8">
          <cell r="B8" t="str">
            <v>Alvenaria de tijolo furado  e = 20 cm</v>
          </cell>
          <cell r="C8" t="str">
            <v>73935/002</v>
          </cell>
          <cell r="D8" t="str">
            <v>m²</v>
          </cell>
          <cell r="E8">
            <v>0</v>
          </cell>
        </row>
        <row r="9">
          <cell r="B9" t="str">
            <v>Alvenaria de tijolo furado  e = 25 cm</v>
          </cell>
          <cell r="C9" t="str">
            <v>73935/001</v>
          </cell>
          <cell r="D9" t="str">
            <v>m²</v>
          </cell>
          <cell r="E9">
            <v>0</v>
          </cell>
        </row>
        <row r="10">
          <cell r="B10" t="str">
            <v>Armadura CA - 50 (16,0mm a 25,0mm)</v>
          </cell>
          <cell r="C10" t="str">
            <v>74254/001</v>
          </cell>
          <cell r="D10" t="str">
            <v>kg</v>
          </cell>
          <cell r="E10">
            <v>5.21</v>
          </cell>
        </row>
        <row r="11">
          <cell r="B11" t="str">
            <v>Armadura CA - 50 (6,3mm a 12,5mm)</v>
          </cell>
          <cell r="C11" t="str">
            <v>74254/002</v>
          </cell>
          <cell r="D11" t="str">
            <v>kg</v>
          </cell>
          <cell r="E11">
            <v>5.98</v>
          </cell>
        </row>
        <row r="12">
          <cell r="B12" t="str">
            <v>Armadura CA - 60 (3,4mm a 6,0mm)</v>
          </cell>
          <cell r="C12" t="str">
            <v>73942/002</v>
          </cell>
          <cell r="D12" t="str">
            <v>kg</v>
          </cell>
          <cell r="E12">
            <v>6.36</v>
          </cell>
        </row>
        <row r="13">
          <cell r="B13" t="str">
            <v>Assentamento de tubos de concreto JE DN 400</v>
          </cell>
          <cell r="C13" t="str">
            <v>73879/002 + 73519</v>
          </cell>
          <cell r="D13" t="str">
            <v>m</v>
          </cell>
          <cell r="E13">
            <v>0</v>
          </cell>
        </row>
        <row r="14">
          <cell r="B14" t="str">
            <v>Assentamento de tubos de concreto JE DN 500</v>
          </cell>
          <cell r="C14" t="str">
            <v>73879/003 + 73517</v>
          </cell>
          <cell r="D14" t="str">
            <v>m</v>
          </cell>
          <cell r="E14">
            <v>0</v>
          </cell>
        </row>
        <row r="15">
          <cell r="B15" t="str">
            <v>Assentamento de tubos de concreto JE DN 600</v>
          </cell>
          <cell r="C15" t="str">
            <v>73879/004 + 73516</v>
          </cell>
          <cell r="D15" t="str">
            <v>m</v>
          </cell>
          <cell r="E15">
            <v>0</v>
          </cell>
        </row>
        <row r="16">
          <cell r="B16" t="str">
            <v>Assentamento de tubos de concreto JE DN 700</v>
          </cell>
          <cell r="C16" t="str">
            <v>73879/005 + 73515</v>
          </cell>
          <cell r="D16" t="str">
            <v>m</v>
          </cell>
          <cell r="E16">
            <v>0</v>
          </cell>
        </row>
        <row r="17">
          <cell r="B17" t="str">
            <v>Assentamento de tubos de FºFº DN 150</v>
          </cell>
          <cell r="C17" t="str">
            <v>73887/003</v>
          </cell>
          <cell r="D17" t="str">
            <v>m</v>
          </cell>
          <cell r="E17">
            <v>0</v>
          </cell>
        </row>
        <row r="18">
          <cell r="B18" t="str">
            <v>Assentamento de tubos de FºFº DN 300</v>
          </cell>
          <cell r="C18" t="str">
            <v>73887/006</v>
          </cell>
          <cell r="D18" t="str">
            <v>m</v>
          </cell>
          <cell r="E18">
            <v>0</v>
          </cell>
        </row>
        <row r="19">
          <cell r="B19" t="str">
            <v>Assentamento de tubos de FºFº DN 600</v>
          </cell>
          <cell r="C19" t="str">
            <v>73887/011 + 73516</v>
          </cell>
          <cell r="D19" t="str">
            <v>m</v>
          </cell>
          <cell r="E19">
            <v>19.23</v>
          </cell>
        </row>
        <row r="20">
          <cell r="B20" t="str">
            <v xml:space="preserve">Assentamento de tubos de PVC JE DN 100 </v>
          </cell>
          <cell r="D20" t="str">
            <v>m</v>
          </cell>
          <cell r="E20">
            <v>0</v>
          </cell>
        </row>
        <row r="21">
          <cell r="B21" t="str">
            <v xml:space="preserve">Assentamento de tubos de PVC JE DN 150 </v>
          </cell>
          <cell r="C21" t="str">
            <v>73840/003 + 73591</v>
          </cell>
          <cell r="D21" t="str">
            <v>m</v>
          </cell>
          <cell r="E21">
            <v>0</v>
          </cell>
        </row>
        <row r="22">
          <cell r="B22" t="str">
            <v>Assentamento de tubos de PVC JE DN 250</v>
          </cell>
          <cell r="C22" t="str">
            <v>73940/005 + 73589</v>
          </cell>
          <cell r="D22" t="str">
            <v>m</v>
          </cell>
          <cell r="E22">
            <v>0</v>
          </cell>
        </row>
        <row r="23">
          <cell r="B23" t="str">
            <v>Assentamento de tubos de PVC JE DN 300</v>
          </cell>
          <cell r="C23" t="str">
            <v>73940/006 + 73588</v>
          </cell>
          <cell r="D23" t="str">
            <v>m</v>
          </cell>
          <cell r="E23">
            <v>0</v>
          </cell>
        </row>
        <row r="24">
          <cell r="B24" t="str">
            <v>Assentamento de tubos de concreto EA2, PB, JE,  DN 1000</v>
          </cell>
          <cell r="C24" t="str">
            <v>73879/008</v>
          </cell>
          <cell r="D24" t="str">
            <v>m</v>
          </cell>
          <cell r="E24">
            <v>104.07</v>
          </cell>
        </row>
        <row r="25">
          <cell r="B25" t="str">
            <v>Azulejo 20x20, com argamassa colante e rejuntamento</v>
          </cell>
          <cell r="C25" t="str">
            <v/>
          </cell>
          <cell r="D25" t="str">
            <v>m²</v>
          </cell>
          <cell r="E25">
            <v>0</v>
          </cell>
        </row>
        <row r="26">
          <cell r="B26" t="str">
            <v>Bancada em granito preto</v>
          </cell>
          <cell r="C26" t="str">
            <v>74135/003</v>
          </cell>
          <cell r="D26" t="str">
            <v>m²</v>
          </cell>
          <cell r="E26">
            <v>0</v>
          </cell>
        </row>
        <row r="28">
          <cell r="B28" t="str">
            <v>Base de Brita Graduada e = 20 cm</v>
          </cell>
          <cell r="C28">
            <v>73710</v>
          </cell>
          <cell r="D28" t="str">
            <v>m³</v>
          </cell>
          <cell r="E28">
            <v>79.41</v>
          </cell>
        </row>
        <row r="29">
          <cell r="B29" t="str">
            <v>Alvenaria de tijolos maciços a chato</v>
          </cell>
          <cell r="C29">
            <v>72131</v>
          </cell>
          <cell r="D29" t="str">
            <v>m²</v>
          </cell>
          <cell r="E29">
            <v>62.48</v>
          </cell>
        </row>
        <row r="30">
          <cell r="B30" t="str">
            <v>Pavimentação em pedrisco, espessura 5 cm</v>
          </cell>
          <cell r="C30">
            <v>73710</v>
          </cell>
          <cell r="D30" t="str">
            <v>m²</v>
          </cell>
          <cell r="E30">
            <v>79.41</v>
          </cell>
        </row>
        <row r="31">
          <cell r="B31" t="str">
            <v>Alvenaria de tijolos maciço a um tijolo</v>
          </cell>
          <cell r="C31">
            <v>6519</v>
          </cell>
          <cell r="D31" t="str">
            <v>m²</v>
          </cell>
          <cell r="E31">
            <v>95.9</v>
          </cell>
        </row>
        <row r="32">
          <cell r="B32" t="str">
            <v>Alvenaria de tijolos maciço a 1/2 tijolo</v>
          </cell>
          <cell r="C32">
            <v>68049</v>
          </cell>
          <cell r="D32" t="str">
            <v>m²</v>
          </cell>
          <cell r="E32">
            <v>73.05</v>
          </cell>
        </row>
        <row r="33">
          <cell r="B33" t="str">
            <v>Registro de gaveta com flanges e cabeçote, PN 10, DN 100</v>
          </cell>
          <cell r="C33" t="str">
            <v/>
          </cell>
          <cell r="D33" t="str">
            <v>pç</v>
          </cell>
          <cell r="E33">
            <v>607.91999999999996</v>
          </cell>
        </row>
        <row r="34">
          <cell r="B34" t="str">
            <v>Toco com flanges, PN 10, FN 100, L= 250 mm</v>
          </cell>
          <cell r="C34" t="str">
            <v/>
          </cell>
          <cell r="D34" t="str">
            <v>pç</v>
          </cell>
          <cell r="E34">
            <v>841.52</v>
          </cell>
        </row>
        <row r="35">
          <cell r="B35" t="str">
            <v>Curva 90º com flanges, PN 10, DN 100</v>
          </cell>
          <cell r="C35" t="str">
            <v/>
          </cell>
          <cell r="D35" t="str">
            <v>pç</v>
          </cell>
          <cell r="E35">
            <v>196.49</v>
          </cell>
        </row>
        <row r="36">
          <cell r="B36" t="str">
            <v>Junta de desmontagem tipo Gibaut, DN 600</v>
          </cell>
          <cell r="C36" t="str">
            <v/>
          </cell>
          <cell r="D36" t="str">
            <v>pç</v>
          </cell>
          <cell r="E36">
            <v>25845.9</v>
          </cell>
        </row>
        <row r="37">
          <cell r="B37" t="str">
            <v>Tubo com flange e ponta, PN 10, DN 600, L= 250 mm</v>
          </cell>
          <cell r="C37" t="str">
            <v/>
          </cell>
          <cell r="D37" t="str">
            <v>pç</v>
          </cell>
          <cell r="E37">
            <v>4457.9399999999996</v>
          </cell>
        </row>
        <row r="38">
          <cell r="B38" t="str">
            <v>Curva 45º com flanges, PN 10, DN 600</v>
          </cell>
          <cell r="C38" t="str">
            <v/>
          </cell>
          <cell r="D38" t="str">
            <v>pç</v>
          </cell>
          <cell r="E38">
            <v>6549.89</v>
          </cell>
        </row>
        <row r="39">
          <cell r="B39" t="str">
            <v>Tubo para esgoto predial, DN 100</v>
          </cell>
          <cell r="C39">
            <v>6516</v>
          </cell>
          <cell r="D39" t="str">
            <v>m</v>
          </cell>
          <cell r="E39">
            <v>14.08</v>
          </cell>
        </row>
        <row r="40">
          <cell r="B40" t="str">
            <v>Alvenaria de pedra Miracena</v>
          </cell>
          <cell r="C40">
            <v>73710</v>
          </cell>
          <cell r="D40" t="str">
            <v>m²</v>
          </cell>
          <cell r="E40">
            <v>120</v>
          </cell>
        </row>
        <row r="41">
          <cell r="B41" t="str">
            <v>Alvanria de pedra Miracena</v>
          </cell>
          <cell r="C41">
            <v>73710</v>
          </cell>
          <cell r="D41" t="str">
            <v>m²</v>
          </cell>
          <cell r="E41">
            <v>126.4</v>
          </cell>
        </row>
        <row r="42">
          <cell r="B42" t="str">
            <v>Equipamentos fornecidos pela CONTRATADA - Lagoa DCD3-fmf</v>
          </cell>
          <cell r="D42" t="str">
            <v>cj</v>
          </cell>
          <cell r="E42">
            <v>16566.55</v>
          </cell>
        </row>
        <row r="44">
          <cell r="B44" t="str">
            <v>Redução concêntrica com flanges, PN 10, DN 700x600</v>
          </cell>
          <cell r="C44" t="str">
            <v/>
          </cell>
          <cell r="D44" t="str">
            <v>pç</v>
          </cell>
          <cell r="E44">
            <v>4810.8599999999997</v>
          </cell>
        </row>
        <row r="45">
          <cell r="B45" t="str">
            <v>Tê com flanges, PN 10, DN 700</v>
          </cell>
          <cell r="C45" t="str">
            <v/>
          </cell>
          <cell r="D45" t="str">
            <v>pç</v>
          </cell>
          <cell r="E45">
            <v>9817.84</v>
          </cell>
        </row>
        <row r="46">
          <cell r="B46" t="str">
            <v>Flange cego, PN 10, DN 700</v>
          </cell>
          <cell r="C46" t="str">
            <v/>
          </cell>
          <cell r="D46" t="str">
            <v>pç</v>
          </cell>
          <cell r="E46">
            <v>1440.44</v>
          </cell>
        </row>
        <row r="47">
          <cell r="B47" t="str">
            <v>Tubo com flanges, PN 10, DN 700, L= 1.250 mm</v>
          </cell>
          <cell r="C47" t="str">
            <v/>
          </cell>
          <cell r="D47" t="str">
            <v>pç</v>
          </cell>
          <cell r="E47">
            <v>3940.44</v>
          </cell>
        </row>
        <row r="48">
          <cell r="B48" t="str">
            <v>Tubo com flange e ponta e anel de engaste, PN 10, DN 700, L= 1.900 mm</v>
          </cell>
          <cell r="C48" t="str">
            <v/>
          </cell>
          <cell r="D48" t="str">
            <v>pç</v>
          </cell>
          <cell r="E48">
            <v>6431.43</v>
          </cell>
        </row>
        <row r="49">
          <cell r="B49" t="str">
            <v>Tubo com ponta e bolsa, DN 700</v>
          </cell>
          <cell r="C49" t="str">
            <v/>
          </cell>
          <cell r="D49" t="str">
            <v>pç</v>
          </cell>
          <cell r="E49">
            <v>1366.56</v>
          </cell>
        </row>
        <row r="50">
          <cell r="B50" t="str">
            <v>Curva 90º com bolsa DN 700</v>
          </cell>
          <cell r="C50" t="str">
            <v/>
          </cell>
          <cell r="D50" t="str">
            <v>pç</v>
          </cell>
          <cell r="E50">
            <v>6299.51</v>
          </cell>
        </row>
        <row r="51">
          <cell r="B51" t="str">
            <v>Curva 45º com bolsa DN 700</v>
          </cell>
          <cell r="C51" t="str">
            <v/>
          </cell>
          <cell r="D51" t="str">
            <v>pç</v>
          </cell>
          <cell r="E51">
            <v>5675.58</v>
          </cell>
        </row>
        <row r="52">
          <cell r="B52" t="str">
            <v>Válvula de gaveta com flanges e cabeçote, PN 10, DN 700</v>
          </cell>
          <cell r="C52" t="str">
            <v/>
          </cell>
          <cell r="D52" t="str">
            <v>pç</v>
          </cell>
          <cell r="E52">
            <v>16248.46</v>
          </cell>
        </row>
        <row r="53">
          <cell r="B53" t="str">
            <v>Toco com flanges e anel de engaste, PN 10, DN 700, L= 250 mm</v>
          </cell>
          <cell r="C53" t="str">
            <v/>
          </cell>
          <cell r="D53" t="str">
            <v>pç</v>
          </cell>
          <cell r="E53">
            <v>3450.5</v>
          </cell>
        </row>
        <row r="54">
          <cell r="B54" t="str">
            <v>Junta de desmontagem, DN700</v>
          </cell>
          <cell r="E54">
            <v>2051.59</v>
          </cell>
        </row>
        <row r="55">
          <cell r="B55" t="str">
            <v>Tubo cilíndrico, DN 600, L= 1.540 mm</v>
          </cell>
          <cell r="D55" t="str">
            <v>pç</v>
          </cell>
          <cell r="E55">
            <v>2858.09</v>
          </cell>
        </row>
        <row r="56">
          <cell r="B56" t="str">
            <v>Curva 90º com bolsas, DN 600</v>
          </cell>
          <cell r="D56" t="str">
            <v>pç</v>
          </cell>
          <cell r="E56">
            <v>7204.8790000000008</v>
          </cell>
        </row>
        <row r="57">
          <cell r="D57" t="str">
            <v>pç</v>
          </cell>
          <cell r="E57">
            <v>7204.8790000000008</v>
          </cell>
        </row>
        <row r="58">
          <cell r="E58">
            <v>0</v>
          </cell>
        </row>
        <row r="59">
          <cell r="B59" t="str">
            <v>Equipamentos fornecidos pela CONTRATADA - RE</v>
          </cell>
          <cell r="E59">
            <v>16755.96</v>
          </cell>
        </row>
        <row r="66">
          <cell r="B66" t="str">
            <v>Cadastro e Desenho p/ Obras de Condutos Forçados</v>
          </cell>
          <cell r="C66">
            <v>73678</v>
          </cell>
          <cell r="D66" t="str">
            <v>m</v>
          </cell>
          <cell r="E66">
            <v>2.06</v>
          </cell>
        </row>
        <row r="67">
          <cell r="B67" t="str">
            <v>Cadastro e Desenho p/ Obras de Condutos Livres</v>
          </cell>
          <cell r="C67">
            <v>73678</v>
          </cell>
          <cell r="D67" t="str">
            <v>m</v>
          </cell>
          <cell r="E67">
            <v>2.06</v>
          </cell>
        </row>
        <row r="75">
          <cell r="B75" t="str">
            <v>Caixa Interceptora Tipo 1 (1,00x1,00m)</v>
          </cell>
          <cell r="C75" t="str">
            <v/>
          </cell>
          <cell r="D75" t="str">
            <v>un</v>
          </cell>
          <cell r="E75">
            <v>0</v>
          </cell>
        </row>
        <row r="76">
          <cell r="B76" t="str">
            <v>Caixa Interceptora Tipo 2 (1,50x1,50m)</v>
          </cell>
          <cell r="C76" t="str">
            <v/>
          </cell>
          <cell r="D76" t="str">
            <v>un</v>
          </cell>
          <cell r="E76">
            <v>0</v>
          </cell>
        </row>
        <row r="77">
          <cell r="B77" t="str">
            <v>Caixa Interceptora Tipo 3 (2,00x1,50m)</v>
          </cell>
          <cell r="C77" t="str">
            <v/>
          </cell>
          <cell r="D77" t="str">
            <v>un</v>
          </cell>
          <cell r="E77">
            <v>0</v>
          </cell>
        </row>
        <row r="78">
          <cell r="B78" t="str">
            <v>Caixa Interceptora Tipo 4 (2,50x1,50m)</v>
          </cell>
          <cell r="C78" t="str">
            <v/>
          </cell>
          <cell r="D78" t="str">
            <v>un</v>
          </cell>
          <cell r="E78">
            <v>0</v>
          </cell>
        </row>
        <row r="79">
          <cell r="B79" t="str">
            <v>Caixa Interceptora Tipo 5 (3,00x1,50m)</v>
          </cell>
          <cell r="C79" t="str">
            <v/>
          </cell>
          <cell r="D79" t="str">
            <v>un</v>
          </cell>
          <cell r="E79">
            <v>0</v>
          </cell>
        </row>
        <row r="83">
          <cell r="B83" t="str">
            <v>Canteiro de Obras</v>
          </cell>
          <cell r="C83" t="str">
            <v/>
          </cell>
          <cell r="D83" t="str">
            <v>un</v>
          </cell>
          <cell r="E83">
            <v>44836.61</v>
          </cell>
        </row>
        <row r="85">
          <cell r="B85" t="str">
            <v>Flange a vulsa com rosca DN 50</v>
          </cell>
          <cell r="C85">
            <v>3266</v>
          </cell>
          <cell r="D85" t="str">
            <v>un</v>
          </cell>
          <cell r="E85">
            <v>2182</v>
          </cell>
        </row>
        <row r="86">
          <cell r="B86" t="str">
            <v>Tubo com rosca macho e ponta DN 50, L= 1.200 mm</v>
          </cell>
          <cell r="C86">
            <v>21013</v>
          </cell>
          <cell r="D86" t="str">
            <v>un</v>
          </cell>
          <cell r="E86">
            <v>37.199999999999996</v>
          </cell>
        </row>
        <row r="87">
          <cell r="B87" t="str">
            <v>Tubo com rosca macho e ponta DN 50, L= 1.900 mm</v>
          </cell>
          <cell r="C87">
            <v>21013</v>
          </cell>
          <cell r="D87" t="str">
            <v>un</v>
          </cell>
          <cell r="E87">
            <v>58.9</v>
          </cell>
        </row>
        <row r="88">
          <cell r="B88" t="str">
            <v>Tubo com rosca macho, DN 50, L= 700 mm</v>
          </cell>
          <cell r="C88">
            <v>21013</v>
          </cell>
          <cell r="D88" t="str">
            <v>un</v>
          </cell>
          <cell r="E88">
            <v>21.7</v>
          </cell>
        </row>
        <row r="89">
          <cell r="B89" t="str">
            <v>Curva 90º com rosca macho DN 50</v>
          </cell>
          <cell r="C89">
            <v>1798</v>
          </cell>
          <cell r="D89" t="str">
            <v>un</v>
          </cell>
          <cell r="E89">
            <v>57.42</v>
          </cell>
        </row>
        <row r="90">
          <cell r="B90" t="str">
            <v>Tubo com rosca macho, DN 50, L= 3.290 mm</v>
          </cell>
          <cell r="C90">
            <v>21013</v>
          </cell>
          <cell r="D90" t="str">
            <v>un</v>
          </cell>
          <cell r="E90">
            <v>101.99</v>
          </cell>
        </row>
        <row r="91">
          <cell r="B91" t="str">
            <v>Tubo com rosca macho, DN 50, L= 600 mm</v>
          </cell>
          <cell r="C91">
            <v>21013</v>
          </cell>
          <cell r="D91" t="str">
            <v>un</v>
          </cell>
          <cell r="E91">
            <v>18.599999999999998</v>
          </cell>
        </row>
        <row r="93">
          <cell r="B93" t="str">
            <v>Cerca de tela padrão, com cordão de concreto</v>
          </cell>
          <cell r="C93" t="str">
            <v>composição</v>
          </cell>
          <cell r="D93" t="str">
            <v>un</v>
          </cell>
          <cell r="E93">
            <v>58.97</v>
          </cell>
        </row>
        <row r="94">
          <cell r="B94" t="str">
            <v xml:space="preserve">Cerca em gradil de concreto pré-moldado </v>
          </cell>
          <cell r="D94" t="str">
            <v>m²</v>
          </cell>
          <cell r="E94">
            <v>146</v>
          </cell>
        </row>
        <row r="95">
          <cell r="B95" t="str">
            <v>Chapisco c/ argamassa de cimento e areia 1:4, espessura 5 mm</v>
          </cell>
          <cell r="C95">
            <v>5974</v>
          </cell>
          <cell r="D95" t="str">
            <v>m²</v>
          </cell>
          <cell r="E95">
            <v>3.25</v>
          </cell>
        </row>
        <row r="96">
          <cell r="B96" t="str">
            <v>Chapa xadrez para piso 1/4" L= 0,4 m e C= 5,0 m</v>
          </cell>
          <cell r="C96" t="str">
            <v/>
          </cell>
          <cell r="D96" t="str">
            <v>un</v>
          </cell>
          <cell r="E96">
            <v>0</v>
          </cell>
        </row>
        <row r="98">
          <cell r="B98" t="str">
            <v>Espalhamento mecanizado</v>
          </cell>
          <cell r="C98" t="str">
            <v>74153/001</v>
          </cell>
          <cell r="D98" t="str">
            <v>m³</v>
          </cell>
          <cell r="E98">
            <v>0.22</v>
          </cell>
        </row>
        <row r="99">
          <cell r="B99" t="str">
            <v>Guarda-corpo Pultrudado (h=1,2m)</v>
          </cell>
          <cell r="C99" t="str">
            <v/>
          </cell>
          <cell r="D99" t="str">
            <v>un</v>
          </cell>
          <cell r="E99">
            <v>450</v>
          </cell>
        </row>
        <row r="100">
          <cell r="B100" t="str">
            <v>Corrimão Pultrudado Padrão COMUSA</v>
          </cell>
          <cell r="C100" t="str">
            <v/>
          </cell>
          <cell r="D100" t="str">
            <v>un</v>
          </cell>
          <cell r="E100">
            <v>199.06700000000001</v>
          </cell>
        </row>
        <row r="101">
          <cell r="B101" t="str">
            <v>Impermeabilização de massa, para concreto</v>
          </cell>
          <cell r="C101">
            <v>83735</v>
          </cell>
          <cell r="D101" t="str">
            <v>m²</v>
          </cell>
          <cell r="E101">
            <v>31.63</v>
          </cell>
        </row>
        <row r="102">
          <cell r="B102" t="str">
            <v>Impermeabilização rigida c/arg. Cristalizante</v>
          </cell>
          <cell r="C102" t="str">
            <v>737692/003</v>
          </cell>
          <cell r="D102" t="str">
            <v>m²</v>
          </cell>
          <cell r="E102">
            <v>64.489999999999995</v>
          </cell>
        </row>
        <row r="104">
          <cell r="B104" t="str">
            <v>Cobertura com telha cerâmica</v>
          </cell>
          <cell r="C104" t="str">
            <v>73931/003 + 73938/004</v>
          </cell>
          <cell r="D104" t="str">
            <v>m²</v>
          </cell>
          <cell r="E104">
            <v>0</v>
          </cell>
        </row>
        <row r="107">
          <cell r="B107" t="str">
            <v>Concreto bombeado 40MPa, incluindo preparo, lançamento e cura</v>
          </cell>
          <cell r="C107" t="str">
            <v>74138/003</v>
          </cell>
          <cell r="D107" t="str">
            <v>m³</v>
          </cell>
          <cell r="E107">
            <v>450.43</v>
          </cell>
        </row>
        <row r="108">
          <cell r="B108" t="str">
            <v>Concreto armado 15MPa, preparo em betoneira, incluindo lançamento e cura</v>
          </cell>
          <cell r="C108">
            <v>5619</v>
          </cell>
          <cell r="D108" t="str">
            <v>m³</v>
          </cell>
          <cell r="E108">
            <v>0</v>
          </cell>
        </row>
        <row r="109">
          <cell r="B109" t="str">
            <v>Concreto Betuminoso Usinado a Quente (CBUQ) e = 8 cm</v>
          </cell>
          <cell r="C109">
            <v>72965</v>
          </cell>
          <cell r="D109" t="str">
            <v>m²</v>
          </cell>
          <cell r="E109">
            <v>160.49</v>
          </cell>
        </row>
        <row r="110">
          <cell r="B110" t="str">
            <v>Concreto bombeado 15MPa, incluindo preparo, lançamento e cura</v>
          </cell>
          <cell r="C110" t="str">
            <v>74138/001</v>
          </cell>
          <cell r="D110" t="str">
            <v>m³</v>
          </cell>
          <cell r="E110">
            <v>356.04</v>
          </cell>
        </row>
        <row r="111">
          <cell r="B111" t="str">
            <v>Concreto bombeado 20MPa, incluindo preparo, lançamento e cura</v>
          </cell>
          <cell r="C111" t="str">
            <v>74138/002</v>
          </cell>
          <cell r="D111" t="str">
            <v>m³</v>
          </cell>
          <cell r="E111">
            <v>373.21</v>
          </cell>
        </row>
        <row r="112">
          <cell r="B112" t="str">
            <v>Concreto bombeado 25MPa, incluindo preparo, lançamento e cura</v>
          </cell>
          <cell r="C112" t="str">
            <v>74138/003</v>
          </cell>
          <cell r="D112" t="str">
            <v>m³</v>
          </cell>
          <cell r="E112">
            <v>398.96</v>
          </cell>
        </row>
        <row r="113">
          <cell r="B113" t="str">
            <v>Concreto bombeado 30MPa, incluindo preparo, lançamento e cura</v>
          </cell>
          <cell r="C113" t="str">
            <v>74138/004</v>
          </cell>
          <cell r="D113" t="str">
            <v>m³</v>
          </cell>
          <cell r="E113">
            <v>431.75</v>
          </cell>
        </row>
        <row r="114">
          <cell r="B114" t="str">
            <v>Concreto ciclópico</v>
          </cell>
          <cell r="C114">
            <v>73361</v>
          </cell>
          <cell r="D114" t="str">
            <v>m³</v>
          </cell>
          <cell r="E114">
            <v>0</v>
          </cell>
        </row>
        <row r="116">
          <cell r="D116" t="str">
            <v>pç</v>
          </cell>
          <cell r="E116">
            <v>0</v>
          </cell>
        </row>
        <row r="117">
          <cell r="B117" t="str">
            <v>TUBO COM FLANGES L=5800m DN 400</v>
          </cell>
          <cell r="D117" t="str">
            <v>pç</v>
          </cell>
          <cell r="E117">
            <v>4535.25</v>
          </cell>
        </row>
        <row r="118">
          <cell r="B118" t="str">
            <v>TUBO COM FLANGE E PONTA L=3000mm DN 400</v>
          </cell>
          <cell r="D118" t="str">
            <v>pç</v>
          </cell>
          <cell r="E118">
            <v>2530.9299999999998</v>
          </cell>
        </row>
        <row r="119">
          <cell r="B119" t="str">
            <v>CURVA 90° COM FLANGES DN 400</v>
          </cell>
          <cell r="D119" t="str">
            <v>pç</v>
          </cell>
          <cell r="E119">
            <v>3701.91</v>
          </cell>
        </row>
        <row r="120">
          <cell r="B120" t="str">
            <v>TOCO COM FLANGES L=500mm DN 400</v>
          </cell>
          <cell r="D120" t="str">
            <v>pç</v>
          </cell>
          <cell r="E120">
            <v>1064.4949999999999</v>
          </cell>
        </row>
        <row r="121">
          <cell r="B121" t="str">
            <v>CURVA 90º COM BOLSAS DN 400</v>
          </cell>
          <cell r="D121" t="str">
            <v>pç</v>
          </cell>
          <cell r="E121">
            <v>2529.69</v>
          </cell>
        </row>
        <row r="122">
          <cell r="B122" t="str">
            <v>TUBO COM FLANGES, DN 400, L=5.800 mm</v>
          </cell>
          <cell r="D122" t="str">
            <v>pç</v>
          </cell>
          <cell r="E122">
            <v>4535.25</v>
          </cell>
        </row>
        <row r="123">
          <cell r="B123" t="str">
            <v>TUBO COM FLANGE E PONTA, PN10, DN 400 L=3.000  mm</v>
          </cell>
          <cell r="D123" t="str">
            <v>pç</v>
          </cell>
          <cell r="E123">
            <v>2530.9299999999998</v>
          </cell>
        </row>
        <row r="124">
          <cell r="D124" t="str">
            <v>pç</v>
          </cell>
          <cell r="E124">
            <v>0</v>
          </cell>
        </row>
        <row r="125">
          <cell r="B125" t="str">
            <v>TOCO COM FLANGES, PN 10, DN 400, L=500 mm</v>
          </cell>
          <cell r="D125" t="str">
            <v>pç</v>
          </cell>
          <cell r="E125">
            <v>1064.4949999999999</v>
          </cell>
        </row>
        <row r="128">
          <cell r="B128" t="str">
            <v>Tubo com ponta e bolsa, DN 600, L= 1.150 mm</v>
          </cell>
          <cell r="C128" t="str">
            <v/>
          </cell>
          <cell r="D128" t="str">
            <v>pç</v>
          </cell>
          <cell r="E128">
            <v>863.41999999999985</v>
          </cell>
        </row>
        <row r="129">
          <cell r="B129" t="str">
            <v>Tubo com flange e ponta, PN 10, DN 600, L= 1.300 mm</v>
          </cell>
          <cell r="C129" t="str">
            <v/>
          </cell>
          <cell r="D129" t="str">
            <v>pç</v>
          </cell>
          <cell r="E129">
            <v>4457.9399999999996</v>
          </cell>
        </row>
        <row r="130">
          <cell r="B130" t="str">
            <v>Tê com flanges, PN 10, DN 600</v>
          </cell>
          <cell r="C130" t="str">
            <v/>
          </cell>
          <cell r="D130" t="str">
            <v>pç</v>
          </cell>
          <cell r="E130">
            <v>5887.59</v>
          </cell>
        </row>
        <row r="131">
          <cell r="B131" t="str">
            <v>Válvula de gaveta com flanges e cabeçote, PN 10, DN 600</v>
          </cell>
          <cell r="C131" t="str">
            <v/>
          </cell>
          <cell r="D131" t="str">
            <v>pç</v>
          </cell>
          <cell r="E131">
            <v>4374.03</v>
          </cell>
        </row>
        <row r="132">
          <cell r="B132" t="str">
            <v>Tubo com flange e ponta, PN 10, DN 600, L= 500 mm</v>
          </cell>
          <cell r="C132" t="str">
            <v/>
          </cell>
          <cell r="D132" t="str">
            <v>pç</v>
          </cell>
          <cell r="E132">
            <v>2858.09</v>
          </cell>
        </row>
        <row r="133">
          <cell r="B133" t="str">
            <v>Junta de desmontagem tipo Gibault DN 600</v>
          </cell>
          <cell r="C133" t="str">
            <v/>
          </cell>
          <cell r="D133" t="str">
            <v>pç</v>
          </cell>
          <cell r="E133">
            <v>25845.9</v>
          </cell>
        </row>
        <row r="134">
          <cell r="B134" t="str">
            <v>Tubo cilíndrico, DN 600, L= 2.000 mm</v>
          </cell>
          <cell r="C134" t="str">
            <v/>
          </cell>
          <cell r="D134" t="str">
            <v>pç</v>
          </cell>
          <cell r="E134">
            <v>3858.04</v>
          </cell>
        </row>
        <row r="135">
          <cell r="B135" t="str">
            <v>Tubo com ponta e bolsa, DN 600</v>
          </cell>
          <cell r="C135" t="str">
            <v/>
          </cell>
          <cell r="D135" t="str">
            <v>pç</v>
          </cell>
          <cell r="E135">
            <v>750.8</v>
          </cell>
        </row>
        <row r="136">
          <cell r="B136" t="str">
            <v>Curva 45º com bolsas, DN 600</v>
          </cell>
          <cell r="C136" t="str">
            <v/>
          </cell>
          <cell r="D136" t="str">
            <v>pç</v>
          </cell>
          <cell r="E136">
            <v>6549.89</v>
          </cell>
        </row>
        <row r="137">
          <cell r="B137" t="str">
            <v>Tubo cilíndrico , DN 600, L= 1.050 mm</v>
          </cell>
          <cell r="C137" t="str">
            <v/>
          </cell>
          <cell r="D137" t="str">
            <v>pç</v>
          </cell>
          <cell r="E137">
            <v>2858.05</v>
          </cell>
        </row>
        <row r="138">
          <cell r="B138" t="str">
            <v>Tubo cilíndrico , DN 600, L= 450 mm</v>
          </cell>
          <cell r="C138" t="str">
            <v/>
          </cell>
          <cell r="D138" t="str">
            <v>pç</v>
          </cell>
          <cell r="E138">
            <v>1858.05</v>
          </cell>
        </row>
        <row r="139">
          <cell r="B139" t="str">
            <v>Curva 90º com flanges, PN 10, DN 600</v>
          </cell>
          <cell r="C139" t="str">
            <v/>
          </cell>
          <cell r="D139" t="str">
            <v>pç</v>
          </cell>
          <cell r="E139">
            <v>8229.7099999999991</v>
          </cell>
        </row>
        <row r="140">
          <cell r="B140" t="str">
            <v>Tubo com flanges, PN 10, DN 600, L= 1.200 mm</v>
          </cell>
          <cell r="C140" t="str">
            <v/>
          </cell>
          <cell r="D140" t="str">
            <v>pç</v>
          </cell>
          <cell r="E140">
            <v>4457.9399999999996</v>
          </cell>
        </row>
        <row r="141">
          <cell r="B141" t="str">
            <v>Tubo com ponta e flange, PN 10, DN 600, L= 1.800 mm</v>
          </cell>
          <cell r="C141" t="str">
            <v/>
          </cell>
          <cell r="D141" t="str">
            <v>pç</v>
          </cell>
          <cell r="E141">
            <v>2858.09</v>
          </cell>
        </row>
        <row r="142">
          <cell r="B142" t="str">
            <v>Tubo com ponta e flange, PN 10, DN 600, L= 2.600 mm</v>
          </cell>
          <cell r="C142" t="str">
            <v/>
          </cell>
          <cell r="D142" t="str">
            <v>pç</v>
          </cell>
          <cell r="E142">
            <v>2858.09</v>
          </cell>
        </row>
        <row r="143">
          <cell r="B143" t="str">
            <v>Curva 90º com bolsa, DN 600</v>
          </cell>
          <cell r="C143" t="str">
            <v/>
          </cell>
          <cell r="D143" t="str">
            <v>pç</v>
          </cell>
          <cell r="E143">
            <v>6564.89</v>
          </cell>
        </row>
        <row r="144">
          <cell r="B144" t="str">
            <v>Equipamentos fornecidos pela CONTRATADA - CÂMARA DE MANOBRAS</v>
          </cell>
          <cell r="E144">
            <v>12541.5</v>
          </cell>
        </row>
        <row r="146">
          <cell r="B146" t="str">
            <v>Grupo motor bomba centrifuga horizontal Q= 367,84 L/s amt= 18,16 mca</v>
          </cell>
          <cell r="D146" t="str">
            <v>cj</v>
          </cell>
          <cell r="E146">
            <v>119625</v>
          </cell>
        </row>
        <row r="148">
          <cell r="B148" t="str">
            <v>Contrapiso/ lastro de concreto 1:3:6 espessura 5 cm</v>
          </cell>
          <cell r="C148" t="str">
            <v>73907/003</v>
          </cell>
          <cell r="D148" t="str">
            <v>m²</v>
          </cell>
          <cell r="E148">
            <v>0</v>
          </cell>
        </row>
        <row r="150">
          <cell r="B150" t="str">
            <v>Contrapiso em concreto magro espessura 7 cm</v>
          </cell>
          <cell r="C150" t="str">
            <v/>
          </cell>
          <cell r="D150" t="str">
            <v>m²</v>
          </cell>
          <cell r="E150">
            <v>0</v>
          </cell>
        </row>
        <row r="152">
          <cell r="B152" t="str">
            <v>Grade Grosseira de limpeza manual</v>
          </cell>
          <cell r="C152" t="str">
            <v/>
          </cell>
          <cell r="D152" t="str">
            <v>CJ</v>
          </cell>
          <cell r="E152">
            <v>16800</v>
          </cell>
        </row>
        <row r="153">
          <cell r="B153" t="str">
            <v xml:space="preserve">Grade Mecanizada de Canal </v>
          </cell>
          <cell r="C153" t="str">
            <v/>
          </cell>
          <cell r="D153" t="str">
            <v>CJ</v>
          </cell>
          <cell r="E153">
            <v>270000</v>
          </cell>
        </row>
        <row r="154">
          <cell r="B154" t="str">
            <v>Comportas em aço inoxidável AISI 304, com acionamento manual por volante, para canal com altura de 2,0 m e largura de 2,0 m</v>
          </cell>
          <cell r="C154" t="str">
            <v/>
          </cell>
          <cell r="D154" t="str">
            <v>CJ</v>
          </cell>
          <cell r="E154">
            <v>62700</v>
          </cell>
        </row>
        <row r="155">
          <cell r="B155" t="str">
            <v>Comportas em aço inoxidável AISI 304, com acionamento manual por volante, para canal com altura de 2,0 m e largura de 1,0 m</v>
          </cell>
          <cell r="C155" t="str">
            <v/>
          </cell>
          <cell r="D155" t="str">
            <v>CJ</v>
          </cell>
          <cell r="E155">
            <v>45900</v>
          </cell>
        </row>
        <row r="156">
          <cell r="B156" t="str">
            <v>Comportas em aço inoxidável AISI 304, com acionamento manual por volante, para canal com altura de 2,0 m e largura de 2,2 m</v>
          </cell>
          <cell r="C156" t="str">
            <v/>
          </cell>
          <cell r="D156" t="str">
            <v>CJ</v>
          </cell>
          <cell r="E156">
            <v>66900</v>
          </cell>
        </row>
        <row r="157">
          <cell r="B157" t="str">
            <v>Comportas em aço inoxidável AISI 304, com acionamento manual por volante, tipo vertedora com altura de 1,1 m e largura de 2,2 m</v>
          </cell>
          <cell r="C157" t="str">
            <v/>
          </cell>
          <cell r="D157" t="str">
            <v>CJ</v>
          </cell>
          <cell r="E157">
            <v>45900</v>
          </cell>
        </row>
        <row r="158">
          <cell r="B158" t="str">
            <v>Ponte removedora de areia tipo ponte rolante com bomba para desarenador horizontal aerado por gravidade</v>
          </cell>
          <cell r="C158" t="str">
            <v/>
          </cell>
          <cell r="D158" t="str">
            <v>CJ</v>
          </cell>
          <cell r="E158">
            <v>599400</v>
          </cell>
        </row>
        <row r="159">
          <cell r="B159" t="str">
            <v>Classificador de areia helicoidal para vazão de entrada 50 m³/h</v>
          </cell>
          <cell r="C159" t="str">
            <v/>
          </cell>
          <cell r="D159" t="str">
            <v>CJ</v>
          </cell>
          <cell r="E159">
            <v>56800</v>
          </cell>
        </row>
        <row r="160">
          <cell r="B160" t="str">
            <v>Caçamba para transporte Lodo 5 m³</v>
          </cell>
          <cell r="C160" t="str">
            <v/>
          </cell>
          <cell r="D160" t="str">
            <v>CJ</v>
          </cell>
          <cell r="E160">
            <v>1020</v>
          </cell>
        </row>
        <row r="162">
          <cell r="B162" t="str">
            <v>TUBO COM FLANGES L=5800m DN 200</v>
          </cell>
          <cell r="C162" t="str">
            <v/>
          </cell>
          <cell r="D162" t="str">
            <v>CJ</v>
          </cell>
          <cell r="E162">
            <v>2646.02</v>
          </cell>
        </row>
        <row r="163">
          <cell r="B163" t="str">
            <v>TUBO COM FLANGE E PONTA L=3000mm DN 200</v>
          </cell>
          <cell r="C163" t="str">
            <v/>
          </cell>
          <cell r="D163" t="str">
            <v>CJ</v>
          </cell>
          <cell r="E163">
            <v>1434.69</v>
          </cell>
        </row>
        <row r="164">
          <cell r="B164" t="str">
            <v>CURVA 90° COM FLANGES DN 200</v>
          </cell>
          <cell r="C164" t="str">
            <v/>
          </cell>
          <cell r="D164" t="str">
            <v>CJ</v>
          </cell>
          <cell r="E164">
            <v>467.04</v>
          </cell>
        </row>
        <row r="165">
          <cell r="B165" t="str">
            <v>TOCO COM FLANGES L=500mm DN 200</v>
          </cell>
          <cell r="C165" t="str">
            <v/>
          </cell>
          <cell r="D165" t="str">
            <v>CJ</v>
          </cell>
          <cell r="E165">
            <v>496.57</v>
          </cell>
        </row>
        <row r="166">
          <cell r="B166" t="str">
            <v>CURVA 90° COM BOLSAS DN 600</v>
          </cell>
          <cell r="C166" t="str">
            <v/>
          </cell>
          <cell r="D166" t="str">
            <v>CJ</v>
          </cell>
          <cell r="E166">
            <v>6565.89</v>
          </cell>
        </row>
        <row r="167">
          <cell r="B167" t="str">
            <v>TUBO COM FLANGE E PONTA L=1100mm DN 600</v>
          </cell>
          <cell r="C167" t="str">
            <v/>
          </cell>
          <cell r="D167" t="str">
            <v>CJ</v>
          </cell>
          <cell r="E167">
            <v>2858.04</v>
          </cell>
        </row>
        <row r="168">
          <cell r="B168" t="str">
            <v>CURVA 90° COM FLANGES DN 600</v>
          </cell>
          <cell r="C168" t="str">
            <v/>
          </cell>
          <cell r="D168" t="str">
            <v>CJ</v>
          </cell>
          <cell r="E168">
            <v>8229.7099999999991</v>
          </cell>
        </row>
        <row r="169">
          <cell r="B169" t="str">
            <v>TUBO COM FLANGE E PONTA L=5000mm DN 600</v>
          </cell>
          <cell r="C169" t="str">
            <v/>
          </cell>
          <cell r="D169" t="str">
            <v>CJ</v>
          </cell>
          <cell r="E169">
            <v>5887.09</v>
          </cell>
        </row>
        <row r="170">
          <cell r="B170" t="str">
            <v>TUBO COM FLANGES L=1600mm DN 600</v>
          </cell>
          <cell r="C170" t="str">
            <v/>
          </cell>
          <cell r="D170" t="str">
            <v>CJ</v>
          </cell>
          <cell r="E170">
            <v>4457.9399999999996</v>
          </cell>
        </row>
        <row r="171">
          <cell r="B171" t="str">
            <v>TÊ COM BOLSAS E FLANGE DN 200x200</v>
          </cell>
          <cell r="C171" t="str">
            <v/>
          </cell>
          <cell r="D171" t="str">
            <v>CJ</v>
          </cell>
          <cell r="E171">
            <v>582.75</v>
          </cell>
        </row>
        <row r="172">
          <cell r="B172" t="str">
            <v>CURVA 90° COM BOLSAS DN 200</v>
          </cell>
          <cell r="C172" t="str">
            <v/>
          </cell>
          <cell r="D172" t="str">
            <v>CJ</v>
          </cell>
          <cell r="E172">
            <v>443.58</v>
          </cell>
        </row>
        <row r="173">
          <cell r="B173" t="str">
            <v>EXTREMIDADE FLANGE E BOLSA DN 200</v>
          </cell>
          <cell r="C173" t="str">
            <v/>
          </cell>
          <cell r="D173" t="str">
            <v>CJ</v>
          </cell>
          <cell r="E173">
            <v>297.11</v>
          </cell>
        </row>
        <row r="174">
          <cell r="B174" t="str">
            <v xml:space="preserve">CURVA 90° COM BOLSAS PARA PBA DN 50 </v>
          </cell>
          <cell r="C174" t="str">
            <v/>
          </cell>
          <cell r="D174" t="str">
            <v>CJ</v>
          </cell>
          <cell r="E174">
            <v>74.58</v>
          </cell>
        </row>
        <row r="175">
          <cell r="B175" t="str">
            <v>TUBO CILÍNDRICO L=6000mm DN 200</v>
          </cell>
          <cell r="C175" t="str">
            <v/>
          </cell>
          <cell r="D175" t="str">
            <v>CJ</v>
          </cell>
          <cell r="E175">
            <v>2128.85</v>
          </cell>
        </row>
        <row r="176">
          <cell r="B176" t="str">
            <v>Tubos e conexões em Aço Inóx</v>
          </cell>
          <cell r="C176" t="str">
            <v/>
          </cell>
        </row>
        <row r="177">
          <cell r="B177" t="str">
            <v>CURVA 90° COM PONTAS DN 150</v>
          </cell>
          <cell r="C177" t="str">
            <v/>
          </cell>
          <cell r="D177" t="str">
            <v>CJ</v>
          </cell>
          <cell r="E177">
            <v>289</v>
          </cell>
        </row>
        <row r="178">
          <cell r="B178" t="str">
            <v>TUBO COM PONTAS  DN 150</v>
          </cell>
          <cell r="C178" t="str">
            <v/>
          </cell>
          <cell r="D178" t="str">
            <v>CJ</v>
          </cell>
          <cell r="E178">
            <v>662</v>
          </cell>
        </row>
        <row r="179">
          <cell r="B179" t="str">
            <v>FLANGE AVULSO + TELA INÓX 304 MALHA ABERTURA  10 mm DN 200</v>
          </cell>
          <cell r="C179" t="str">
            <v/>
          </cell>
          <cell r="D179" t="str">
            <v>CJ</v>
          </cell>
          <cell r="E179">
            <v>897</v>
          </cell>
        </row>
        <row r="180">
          <cell r="B180" t="str">
            <v>Tubos e conexões em Aço Carbono</v>
          </cell>
          <cell r="C180" t="str">
            <v/>
          </cell>
        </row>
        <row r="181">
          <cell r="B181" t="str">
            <v>TUBO COM PONTA, FLANGE E ANEL DE ENGASTE L=550mm DN 600</v>
          </cell>
          <cell r="C181" t="str">
            <v/>
          </cell>
          <cell r="D181" t="str">
            <v>CJ</v>
          </cell>
          <cell r="E181">
            <v>2877.98</v>
          </cell>
        </row>
        <row r="182">
          <cell r="B182" t="str">
            <v>TUBO COM PONTA, FLANGE E ANEL DE ENGASTE L=1300mm DN 200</v>
          </cell>
          <cell r="C182" t="str">
            <v/>
          </cell>
          <cell r="D182" t="str">
            <v>CJ</v>
          </cell>
          <cell r="E182">
            <v>786.9</v>
          </cell>
        </row>
        <row r="183">
          <cell r="B183" t="str">
            <v>REDUÇÃO COM PONTAS DN 200x50</v>
          </cell>
          <cell r="C183" t="str">
            <v/>
          </cell>
          <cell r="D183" t="str">
            <v>CJ</v>
          </cell>
          <cell r="E183">
            <v>222.04</v>
          </cell>
        </row>
        <row r="184">
          <cell r="B184" t="str">
            <v>TUBO COM FLANGES E ANEL DE ENGASTE L=1470mm DN 200</v>
          </cell>
          <cell r="C184" t="str">
            <v/>
          </cell>
          <cell r="D184" t="str">
            <v>CJ</v>
          </cell>
          <cell r="E184">
            <v>1150.46</v>
          </cell>
        </row>
        <row r="185">
          <cell r="B185" t="str">
            <v>TUBO COM FLANGES E ANEL DE ENGASTE L=1650mm DN 200</v>
          </cell>
          <cell r="C185" t="str">
            <v/>
          </cell>
          <cell r="D185" t="str">
            <v>CJ</v>
          </cell>
          <cell r="E185">
            <v>1218.78</v>
          </cell>
        </row>
        <row r="186">
          <cell r="B186" t="str">
            <v>TUBO COM FLANGES E ANEL DE ENGASTE L=1830mm DN 200</v>
          </cell>
          <cell r="C186" t="str">
            <v/>
          </cell>
          <cell r="D186" t="str">
            <v>CJ</v>
          </cell>
          <cell r="E186">
            <v>1287.0999999999999</v>
          </cell>
        </row>
        <row r="187">
          <cell r="B187" t="str">
            <v>TUBO COM FLANGES E ANEL DE ENGASTE L=2550mm DN 200</v>
          </cell>
          <cell r="C187" t="str">
            <v/>
          </cell>
          <cell r="D187" t="str">
            <v>CJ</v>
          </cell>
          <cell r="E187">
            <v>1560.38</v>
          </cell>
        </row>
        <row r="188">
          <cell r="B188" t="str">
            <v>TUBO COM PONTA FLANGE E ANEL DE ENGASTE L=550 DN 400</v>
          </cell>
          <cell r="C188" t="str">
            <v/>
          </cell>
          <cell r="D188" t="str">
            <v>CJ</v>
          </cell>
          <cell r="E188">
            <v>1226.0999999999999</v>
          </cell>
        </row>
        <row r="189">
          <cell r="B189" t="str">
            <v>FLANGE CEGO DN 400</v>
          </cell>
          <cell r="C189" t="str">
            <v/>
          </cell>
          <cell r="D189" t="str">
            <v>CJ</v>
          </cell>
          <cell r="E189">
            <v>824.72</v>
          </cell>
        </row>
        <row r="190">
          <cell r="B190" t="str">
            <v>FLANGE COM ROSCA INTERNA DN 200 - PADRÃO ABNT</v>
          </cell>
          <cell r="C190" t="str">
            <v/>
          </cell>
          <cell r="D190" t="str">
            <v>CJ</v>
          </cell>
          <cell r="E190">
            <v>358.68</v>
          </cell>
        </row>
        <row r="191">
          <cell r="B191" t="str">
            <v>FLANGE COM ROSCA INTERNA DN 200 - PADRÃO ANSI</v>
          </cell>
          <cell r="C191" t="str">
            <v/>
          </cell>
          <cell r="D191" t="str">
            <v>CJ</v>
          </cell>
          <cell r="E191">
            <v>358.68</v>
          </cell>
        </row>
        <row r="192">
          <cell r="B192" t="str">
            <v>Tubos e conexões em Ferro Galvanizado</v>
          </cell>
          <cell r="C192" t="str">
            <v/>
          </cell>
          <cell r="D192" t="str">
            <v>CJ</v>
          </cell>
          <cell r="E192">
            <v>0</v>
          </cell>
        </row>
        <row r="193">
          <cell r="B193" t="str">
            <v>FLANGE COM SEXTAVADO DN 1.1/4"</v>
          </cell>
          <cell r="C193">
            <v>3265</v>
          </cell>
          <cell r="D193" t="str">
            <v>CJ</v>
          </cell>
          <cell r="E193">
            <v>11.87</v>
          </cell>
        </row>
        <row r="194">
          <cell r="B194" t="str">
            <v>Tubos e conexões em PVC</v>
          </cell>
          <cell r="D194" t="str">
            <v>CJ</v>
          </cell>
          <cell r="E194">
            <v>0</v>
          </cell>
        </row>
        <row r="195">
          <cell r="B195" t="str">
            <v>JOELHO 90° DN 32</v>
          </cell>
          <cell r="C195" t="str">
            <v>72579</v>
          </cell>
          <cell r="D195" t="str">
            <v>CJ</v>
          </cell>
          <cell r="E195">
            <v>8.69</v>
          </cell>
        </row>
        <row r="196">
          <cell r="B196" t="str">
            <v>TUBO SOLDÁVEL DN 32</v>
          </cell>
          <cell r="C196" t="str">
            <v>75030/002</v>
          </cell>
          <cell r="D196" t="str">
            <v>CJ</v>
          </cell>
          <cell r="E196">
            <v>17.3</v>
          </cell>
        </row>
        <row r="197">
          <cell r="B197" t="str">
            <v>REGISTRO ESFERA SOLDÁVEL DN 32</v>
          </cell>
          <cell r="C197">
            <v>11675</v>
          </cell>
          <cell r="D197" t="str">
            <v>CJ</v>
          </cell>
          <cell r="E197">
            <v>16.78</v>
          </cell>
        </row>
        <row r="198">
          <cell r="B198" t="str">
            <v>TUBO COM PONTA E BOLSA DN 50</v>
          </cell>
          <cell r="C198">
            <v>20068</v>
          </cell>
          <cell r="D198" t="str">
            <v>CJ</v>
          </cell>
          <cell r="E198">
            <v>7.61</v>
          </cell>
        </row>
        <row r="199">
          <cell r="B199" t="str">
            <v>TUBO COM PONTA E BOLSA DN 400 DEFoFo esgoto</v>
          </cell>
          <cell r="C199" t="str">
            <v/>
          </cell>
          <cell r="D199" t="str">
            <v>CJ</v>
          </cell>
          <cell r="E199">
            <v>267.74</v>
          </cell>
        </row>
        <row r="200">
          <cell r="B200" t="str">
            <v>ADAPTADOR SOLDÁVEL CURTO COM BOLSA E ROSCA DN 40x1.1/4"</v>
          </cell>
          <cell r="C200">
            <v>98</v>
          </cell>
          <cell r="D200" t="str">
            <v>CJ</v>
          </cell>
          <cell r="E200">
            <v>16.95</v>
          </cell>
        </row>
        <row r="201">
          <cell r="B201" t="str">
            <v>BUCHA DE REDUÇÃO SOLDÁVEL CURTA DN 40x32</v>
          </cell>
          <cell r="C201">
            <v>812</v>
          </cell>
          <cell r="D201" t="str">
            <v>CJ</v>
          </cell>
          <cell r="E201">
            <v>1</v>
          </cell>
        </row>
        <row r="202">
          <cell r="B202" t="str">
            <v>CURVA 90° COM PONTA E BOLSA PVC RÍGIDO DN 100</v>
          </cell>
          <cell r="C202">
            <v>1968</v>
          </cell>
          <cell r="D202" t="str">
            <v>CJ</v>
          </cell>
          <cell r="E202">
            <v>11.69</v>
          </cell>
        </row>
        <row r="203">
          <cell r="B203" t="str">
            <v>TUBO COM PONTA E BOLSA PVC RÍGIDO DN 100</v>
          </cell>
          <cell r="C203">
            <v>9841</v>
          </cell>
          <cell r="D203" t="str">
            <v>CJ</v>
          </cell>
          <cell r="E203">
            <v>13.28</v>
          </cell>
        </row>
        <row r="204">
          <cell r="B204" t="str">
            <v xml:space="preserve">TUBO COM PONTA E BOLSA PVC RÍGIDO  DN 200 </v>
          </cell>
          <cell r="C204">
            <v>9880</v>
          </cell>
          <cell r="D204" t="str">
            <v>CJ</v>
          </cell>
          <cell r="E204">
            <v>22.07</v>
          </cell>
        </row>
        <row r="205">
          <cell r="B205" t="str">
            <v>Dispositivos de Proteção e Segurança</v>
          </cell>
          <cell r="C205" t="str">
            <v/>
          </cell>
          <cell r="D205" t="str">
            <v>CJ</v>
          </cell>
          <cell r="E205">
            <v>0</v>
          </cell>
        </row>
        <row r="206">
          <cell r="B206" t="str">
            <v>REGISTRO CHATO COM FLANGES DN 200 FD</v>
          </cell>
          <cell r="C206" t="str">
            <v/>
          </cell>
          <cell r="D206" t="str">
            <v>CJ</v>
          </cell>
          <cell r="E206">
            <v>1252.8699999999999</v>
          </cell>
        </row>
        <row r="207">
          <cell r="B207" t="str">
            <v>REGISTRO COM BOLSAS DN 50 FD</v>
          </cell>
          <cell r="C207" t="str">
            <v/>
          </cell>
          <cell r="D207" t="str">
            <v>CJ</v>
          </cell>
          <cell r="E207">
            <v>325.08999999999997</v>
          </cell>
        </row>
        <row r="209">
          <cell r="B209" t="str">
            <v>Equipamentos fornecidos pela COMUSA - SP</v>
          </cell>
          <cell r="C209" t="str">
            <v/>
          </cell>
          <cell r="D209" t="str">
            <v>VB</v>
          </cell>
          <cell r="E209">
            <v>44123</v>
          </cell>
        </row>
        <row r="210">
          <cell r="B210" t="str">
            <v>Equipamentos fornecidos pela CONTRATADA - SP</v>
          </cell>
          <cell r="C210" t="str">
            <v/>
          </cell>
          <cell r="D210" t="str">
            <v>VB</v>
          </cell>
          <cell r="E210">
            <v>6444.6</v>
          </cell>
        </row>
        <row r="219">
          <cell r="B219" t="str">
            <v>Demolição de Estrutura de Concreto</v>
          </cell>
          <cell r="C219">
            <v>73616</v>
          </cell>
          <cell r="D219" t="str">
            <v>m³</v>
          </cell>
          <cell r="E219">
            <v>122.19</v>
          </cell>
        </row>
        <row r="220">
          <cell r="B220" t="str">
            <v>Destocamento Mecânico D&lt; 30cm</v>
          </cell>
          <cell r="C220" t="str">
            <v>73871/002</v>
          </cell>
          <cell r="D220" t="str">
            <v>un</v>
          </cell>
          <cell r="E220">
            <v>25.38</v>
          </cell>
        </row>
        <row r="223">
          <cell r="B223" t="str">
            <v>Tampa em chapa xadréz pultrudada</v>
          </cell>
          <cell r="C223" t="str">
            <v/>
          </cell>
          <cell r="D223" t="str">
            <v>m²</v>
          </cell>
          <cell r="E223">
            <v>851</v>
          </cell>
        </row>
        <row r="227">
          <cell r="B227" t="str">
            <v>Divisória leve com painel de vidro</v>
          </cell>
          <cell r="C227" t="str">
            <v>73862/012</v>
          </cell>
          <cell r="D227" t="str">
            <v>m²</v>
          </cell>
          <cell r="E227">
            <v>0</v>
          </cell>
        </row>
        <row r="229">
          <cell r="B229" t="str">
            <v>Enchimento com pedra-de-mão de gabiões tipo caixa</v>
          </cell>
          <cell r="D229" t="str">
            <v>m³</v>
          </cell>
          <cell r="E229">
            <v>70.94</v>
          </cell>
        </row>
        <row r="230">
          <cell r="B230" t="str">
            <v>Enrocamento com pedra-de-mão arrumada</v>
          </cell>
          <cell r="D230" t="str">
            <v>m³</v>
          </cell>
          <cell r="E230">
            <v>65.14</v>
          </cell>
        </row>
        <row r="232">
          <cell r="B232" t="str">
            <v>Aterreo mecamizado com 100% PN</v>
          </cell>
          <cell r="D232" t="str">
            <v>m³</v>
          </cell>
          <cell r="E232">
            <v>2.58</v>
          </cell>
        </row>
        <row r="233">
          <cell r="B233" t="str">
            <v>Aterreo mecamizado com 95% PN</v>
          </cell>
          <cell r="C233" t="str">
            <v>76444/002</v>
          </cell>
          <cell r="D233" t="str">
            <v>m³</v>
          </cell>
          <cell r="E233">
            <v>11.24</v>
          </cell>
        </row>
        <row r="235">
          <cell r="B235" t="str">
            <v>Escavação de matrial de 1º categoria</v>
          </cell>
          <cell r="C235" t="str">
            <v>74151/001</v>
          </cell>
          <cell r="D235" t="str">
            <v>m³</v>
          </cell>
          <cell r="E235">
            <v>3.03</v>
          </cell>
        </row>
        <row r="236">
          <cell r="B236" t="str">
            <v>Escavação de matrial de 2º categoria</v>
          </cell>
          <cell r="C236" t="str">
            <v>79505/001</v>
          </cell>
          <cell r="D236" t="str">
            <v>m³</v>
          </cell>
          <cell r="E236">
            <v>69.14</v>
          </cell>
        </row>
        <row r="237">
          <cell r="B237" t="str">
            <v>Escavação de matrial de 3º categoria</v>
          </cell>
          <cell r="C237" t="str">
            <v>79505/002</v>
          </cell>
          <cell r="D237" t="str">
            <v>m³</v>
          </cell>
          <cell r="E237">
            <v>150.41999999999999</v>
          </cell>
        </row>
        <row r="238">
          <cell r="B238" t="str">
            <v>Escavação maual localizada 0-4 m</v>
          </cell>
          <cell r="C238" t="str">
            <v/>
          </cell>
          <cell r="D238" t="str">
            <v>m³</v>
          </cell>
          <cell r="E238">
            <v>31.31</v>
          </cell>
        </row>
        <row r="239">
          <cell r="B239" t="str">
            <v>Escavação mecâmica localizada 0-4 m</v>
          </cell>
          <cell r="C239" t="str">
            <v/>
          </cell>
          <cell r="D239" t="str">
            <v>m³</v>
          </cell>
          <cell r="E239">
            <v>8.91</v>
          </cell>
        </row>
        <row r="240">
          <cell r="C240" t="str">
            <v/>
          </cell>
          <cell r="D240" t="str">
            <v>m³</v>
          </cell>
          <cell r="E240">
            <v>0</v>
          </cell>
        </row>
        <row r="241">
          <cell r="B241" t="str">
            <v>Material de empréstimo - jazida local</v>
          </cell>
          <cell r="C241">
            <v>6081</v>
          </cell>
          <cell r="D241" t="str">
            <v>m³</v>
          </cell>
          <cell r="E241">
            <v>14.57</v>
          </cell>
        </row>
        <row r="242">
          <cell r="B242" t="str">
            <v>Embasamento com material granular - rachão</v>
          </cell>
          <cell r="C242" t="str">
            <v>73817/002</v>
          </cell>
          <cell r="D242" t="str">
            <v>m³</v>
          </cell>
          <cell r="E242">
            <v>0</v>
          </cell>
        </row>
        <row r="243">
          <cell r="B243" t="str">
            <v>Emboço c/ argamassa de cimento, cal e areia 1:1:4, com aditivo imperm., esp. 20 mm</v>
          </cell>
          <cell r="C243">
            <v>5984</v>
          </cell>
          <cell r="D243" t="str">
            <v>m²</v>
          </cell>
          <cell r="E243">
            <v>21.56</v>
          </cell>
        </row>
        <row r="244">
          <cell r="B244" t="str">
            <v>Ensecadeira com sacos de areia</v>
          </cell>
          <cell r="C244" t="str">
            <v/>
          </cell>
          <cell r="D244" t="str">
            <v>m³</v>
          </cell>
          <cell r="E244">
            <v>0</v>
          </cell>
        </row>
        <row r="245">
          <cell r="B245" t="str">
            <v>Escada tipo marinheiro pultrudada (5,50 m)</v>
          </cell>
          <cell r="C245" t="str">
            <v/>
          </cell>
          <cell r="D245" t="str">
            <v>un</v>
          </cell>
          <cell r="E245">
            <v>0</v>
          </cell>
        </row>
        <row r="246">
          <cell r="B246" t="str">
            <v>Escavação manual de valas, terra até 1,5 m</v>
          </cell>
          <cell r="C246" t="str">
            <v>76443/001</v>
          </cell>
          <cell r="D246" t="str">
            <v>m³</v>
          </cell>
          <cell r="E246">
            <v>34.61</v>
          </cell>
        </row>
        <row r="247">
          <cell r="B247" t="str">
            <v>Escavação manual localizada, terra até 2,0 m</v>
          </cell>
          <cell r="C247">
            <v>79478</v>
          </cell>
          <cell r="D247" t="str">
            <v>m³</v>
          </cell>
          <cell r="E247">
            <v>24.15</v>
          </cell>
        </row>
        <row r="248">
          <cell r="B248" t="str">
            <v>Escavação mecânica de vala em material de 2º categoria até 2,0 m</v>
          </cell>
          <cell r="C248">
            <v>72915</v>
          </cell>
          <cell r="D248" t="str">
            <v>m³</v>
          </cell>
          <cell r="E248">
            <v>0</v>
          </cell>
        </row>
        <row r="249">
          <cell r="B249" t="str">
            <v>Escavação mecânica de vala em material de 2º categoria, 2,01 até 4,0 m</v>
          </cell>
          <cell r="C249">
            <v>72917</v>
          </cell>
          <cell r="D249" t="str">
            <v>m³</v>
          </cell>
          <cell r="E249">
            <v>0</v>
          </cell>
        </row>
        <row r="250">
          <cell r="B250" t="str">
            <v>Escavação mecânica de valas, terra até 1,5 m</v>
          </cell>
          <cell r="C250">
            <v>3061</v>
          </cell>
          <cell r="D250" t="str">
            <v>m³</v>
          </cell>
          <cell r="E250">
            <v>5.26</v>
          </cell>
        </row>
        <row r="251">
          <cell r="B251" t="str">
            <v>Escavação mecânica de valas, terra de 1,5 m até 3,0 m</v>
          </cell>
          <cell r="C251">
            <v>3062</v>
          </cell>
          <cell r="D251" t="str">
            <v>m³</v>
          </cell>
          <cell r="E251">
            <v>6.37</v>
          </cell>
        </row>
        <row r="252">
          <cell r="B252" t="str">
            <v>Escavação mecânica de valas, terra de 3,0 m até 4,5 m</v>
          </cell>
          <cell r="C252" t="str">
            <v/>
          </cell>
          <cell r="D252" t="str">
            <v>m³</v>
          </cell>
          <cell r="E252">
            <v>0</v>
          </cell>
        </row>
        <row r="253">
          <cell r="B253" t="str">
            <v>Escavação mecânica de valas, terra de 4,5 m até 6,0 m</v>
          </cell>
          <cell r="C253" t="str">
            <v/>
          </cell>
          <cell r="D253" t="str">
            <v>m³</v>
          </cell>
          <cell r="E253">
            <v>0</v>
          </cell>
        </row>
        <row r="254">
          <cell r="B254" t="str">
            <v>Escavação mecânica localizada, terra até 2,0 m</v>
          </cell>
          <cell r="C254" t="str">
            <v/>
          </cell>
          <cell r="D254" t="str">
            <v>m³</v>
          </cell>
          <cell r="E254">
            <v>7.71</v>
          </cell>
        </row>
        <row r="255">
          <cell r="B255" t="str">
            <v>Escavação mecâmica localizada 0-2 m, solo</v>
          </cell>
          <cell r="C255" t="str">
            <v/>
          </cell>
          <cell r="D255" t="str">
            <v>m³</v>
          </cell>
          <cell r="E255">
            <v>7.71</v>
          </cell>
        </row>
        <row r="256">
          <cell r="B256" t="str">
            <v>Escavação mecâmica localizada 0-3 m, solo</v>
          </cell>
          <cell r="C256" t="str">
            <v/>
          </cell>
          <cell r="D256" t="str">
            <v>m³</v>
          </cell>
          <cell r="E256">
            <v>8.24</v>
          </cell>
        </row>
        <row r="257">
          <cell r="B257" t="str">
            <v>Escavação mecâmica localizada 0-5 m, solo</v>
          </cell>
          <cell r="C257" t="str">
            <v/>
          </cell>
          <cell r="D257" t="str">
            <v>m³</v>
          </cell>
          <cell r="E257">
            <v>12.99</v>
          </cell>
        </row>
        <row r="258">
          <cell r="B258" t="str">
            <v>Escoramento com estaca-prancha</v>
          </cell>
          <cell r="C258" t="str">
            <v>73877/001</v>
          </cell>
          <cell r="D258" t="str">
            <v>m²</v>
          </cell>
          <cell r="E258">
            <v>38.520000000000003</v>
          </cell>
        </row>
        <row r="259">
          <cell r="B259" t="str">
            <v>Esgotamento com bomba auto-escorvante 3,5 HP, a gasolina</v>
          </cell>
          <cell r="C259" t="str">
            <v>73891/001</v>
          </cell>
          <cell r="D259" t="str">
            <v>h</v>
          </cell>
          <cell r="E259">
            <v>4.4800000000000004</v>
          </cell>
        </row>
        <row r="260">
          <cell r="B260" t="str">
            <v>Estacas escavadas - concreto moldado in loco - 20 ton</v>
          </cell>
          <cell r="C260" t="str">
            <v/>
          </cell>
          <cell r="D260" t="str">
            <v>m</v>
          </cell>
          <cell r="E260">
            <v>0</v>
          </cell>
        </row>
        <row r="261">
          <cell r="B261" t="str">
            <v>Escavação mecânica em campo aberto, solo, profundidade até 2,00m</v>
          </cell>
          <cell r="C261">
            <v>79480</v>
          </cell>
          <cell r="D261" t="str">
            <v>m³</v>
          </cell>
          <cell r="E261">
            <v>2.5299999999999998</v>
          </cell>
        </row>
        <row r="262">
          <cell r="B262" t="str">
            <v>Escavação manual de valas, 1,5 a 3,0 m</v>
          </cell>
          <cell r="C262" t="str">
            <v>76443/001</v>
          </cell>
          <cell r="D262" t="str">
            <v>m³</v>
          </cell>
          <cell r="E262">
            <v>44.5</v>
          </cell>
        </row>
        <row r="263">
          <cell r="B263" t="str">
            <v>Estacas de concreto 76t</v>
          </cell>
          <cell r="C263">
            <v>11417</v>
          </cell>
          <cell r="D263" t="str">
            <v>m</v>
          </cell>
          <cell r="E263">
            <v>185.73</v>
          </cell>
        </row>
        <row r="264">
          <cell r="B264" t="str">
            <v>Extintor Água - 10 litros</v>
          </cell>
          <cell r="C264">
            <v>10886</v>
          </cell>
          <cell r="D264" t="str">
            <v>un</v>
          </cell>
          <cell r="E264">
            <v>0</v>
          </cell>
        </row>
        <row r="265">
          <cell r="B265" t="str">
            <v>Extintor CO2 6 kg</v>
          </cell>
          <cell r="C265">
            <v>10889</v>
          </cell>
          <cell r="D265" t="str">
            <v>un</v>
          </cell>
          <cell r="E265">
            <v>0</v>
          </cell>
        </row>
        <row r="266">
          <cell r="B266" t="str">
            <v>Extintor PQS 12 kg</v>
          </cell>
          <cell r="C266">
            <v>10890</v>
          </cell>
          <cell r="D266" t="str">
            <v>un</v>
          </cell>
          <cell r="E266">
            <v>0</v>
          </cell>
        </row>
        <row r="267">
          <cell r="B267" t="str">
            <v>Extintor PQS 6 kg</v>
          </cell>
          <cell r="C267">
            <v>10892</v>
          </cell>
          <cell r="D267" t="str">
            <v>un</v>
          </cell>
          <cell r="E267">
            <v>0</v>
          </cell>
        </row>
        <row r="268">
          <cell r="B268" t="str">
            <v>Extintor PQS 8 kg</v>
          </cell>
          <cell r="C268">
            <v>20977</v>
          </cell>
          <cell r="D268" t="str">
            <v>un</v>
          </cell>
          <cell r="E268">
            <v>0</v>
          </cell>
        </row>
        <row r="270">
          <cell r="B270" t="str">
            <v>Filtro anaeróbio D=1,20m, h = 190 cm</v>
          </cell>
          <cell r="C270" t="str">
            <v/>
          </cell>
          <cell r="D270" t="str">
            <v>un</v>
          </cell>
          <cell r="E270">
            <v>0</v>
          </cell>
        </row>
        <row r="271">
          <cell r="B271" t="str">
            <v xml:space="preserve">Piezômetro tipo casa grande </v>
          </cell>
          <cell r="D271" t="str">
            <v>m</v>
          </cell>
        </row>
        <row r="272">
          <cell r="B272" t="str">
            <v>Medidor de nível d`gua</v>
          </cell>
          <cell r="D272" t="str">
            <v>m</v>
          </cell>
        </row>
        <row r="273">
          <cell r="B273" t="str">
            <v>Marcos topográficos</v>
          </cell>
          <cell r="D273" t="str">
            <v>m</v>
          </cell>
        </row>
        <row r="274">
          <cell r="B274" t="str">
            <v>Poço de monitoramento</v>
          </cell>
          <cell r="D274" t="str">
            <v>un</v>
          </cell>
        </row>
        <row r="276">
          <cell r="B276" t="str">
            <v>Formas planas para concreto aparente, com escoramento</v>
          </cell>
          <cell r="C276">
            <v>73654</v>
          </cell>
          <cell r="D276" t="str">
            <v>m²</v>
          </cell>
          <cell r="E276">
            <v>0</v>
          </cell>
        </row>
        <row r="277">
          <cell r="B277" t="str">
            <v>Forma plana em chapa resinada espessura 10 mm</v>
          </cell>
          <cell r="C277">
            <v>73410</v>
          </cell>
          <cell r="D277" t="str">
            <v>m²</v>
          </cell>
          <cell r="E277">
            <v>36.770000000000003</v>
          </cell>
        </row>
        <row r="278">
          <cell r="D278" t="str">
            <v>m²</v>
          </cell>
          <cell r="E278">
            <v>0</v>
          </cell>
        </row>
        <row r="279">
          <cell r="B279" t="str">
            <v>Forro de Madeira</v>
          </cell>
          <cell r="C279">
            <v>9536</v>
          </cell>
          <cell r="D279" t="str">
            <v>m²</v>
          </cell>
          <cell r="E279">
            <v>0</v>
          </cell>
        </row>
        <row r="282">
          <cell r="B282" t="str">
            <v>Grade de piso pultrudada 1,96 x 1,46 mm</v>
          </cell>
          <cell r="C282" t="str">
            <v/>
          </cell>
          <cell r="D282" t="str">
            <v>un</v>
          </cell>
          <cell r="E282">
            <v>0</v>
          </cell>
        </row>
        <row r="284">
          <cell r="B284" t="str">
            <v>Grama em Leivas, transporte e plantio</v>
          </cell>
          <cell r="C284" t="str">
            <v>74236/001</v>
          </cell>
          <cell r="D284" t="str">
            <v>m²</v>
          </cell>
          <cell r="E284">
            <v>12.94</v>
          </cell>
        </row>
        <row r="286">
          <cell r="B286" t="str">
            <v>Guarda-corpo Pultrudado (h=1,20m)</v>
          </cell>
          <cell r="C286" t="str">
            <v/>
          </cell>
          <cell r="D286" t="str">
            <v>m</v>
          </cell>
          <cell r="E286">
            <v>0</v>
          </cell>
        </row>
        <row r="288">
          <cell r="B288" t="str">
            <v>Impermeabilização com manta asfáltica esp. 0,8 cm</v>
          </cell>
          <cell r="C288" t="str">
            <v>73753/002</v>
          </cell>
          <cell r="D288" t="str">
            <v>m²</v>
          </cell>
          <cell r="E288">
            <v>0</v>
          </cell>
        </row>
        <row r="289">
          <cell r="B289" t="str">
            <v>Impermeabilização com tinta betuminosa 2 demãos</v>
          </cell>
          <cell r="C289" t="str">
            <v>74106/001</v>
          </cell>
          <cell r="D289" t="str">
            <v>m²</v>
          </cell>
          <cell r="E289">
            <v>5.76</v>
          </cell>
        </row>
        <row r="290">
          <cell r="B290" t="str">
            <v>Imprimação com Emulsão CM-30</v>
          </cell>
          <cell r="C290">
            <v>72945</v>
          </cell>
          <cell r="D290" t="str">
            <v>m²</v>
          </cell>
          <cell r="E290">
            <v>2.84</v>
          </cell>
        </row>
        <row r="294">
          <cell r="B294" t="str">
            <v>Janela basculante com comando, em alumínio pintura eletrostática, cor grafite escuro, dimensões 1,00 x 0,50 m</v>
          </cell>
          <cell r="C294">
            <v>68052</v>
          </cell>
          <cell r="D294" t="str">
            <v>un</v>
          </cell>
          <cell r="E294">
            <v>0</v>
          </cell>
        </row>
        <row r="295">
          <cell r="B295" t="str">
            <v>Janela basculante com comando, em alumínio pintura eletrostática, cor grafite escuro, dimensões 2,20 x 0,40 m</v>
          </cell>
          <cell r="C295">
            <v>68052</v>
          </cell>
          <cell r="D295" t="str">
            <v>un</v>
          </cell>
          <cell r="E295">
            <v>0</v>
          </cell>
        </row>
        <row r="296">
          <cell r="B296" t="str">
            <v>Janela fixa com bandeira, em alumínio pintura eletrostática, cor grafite escuro, dimensões 1,50 x 1,30 m</v>
          </cell>
          <cell r="C296">
            <v>68052</v>
          </cell>
          <cell r="D296" t="str">
            <v>un</v>
          </cell>
          <cell r="E296">
            <v>0</v>
          </cell>
        </row>
        <row r="297">
          <cell r="B297" t="str">
            <v>Janela fixa, em alumínio pintura eletrostática, cor grafite escuro, dimensões 1,50 x 1,10 m</v>
          </cell>
          <cell r="C297" t="str">
            <v>73809/001</v>
          </cell>
          <cell r="D297" t="str">
            <v>un</v>
          </cell>
          <cell r="E297">
            <v>0</v>
          </cell>
        </row>
        <row r="298">
          <cell r="B298" t="str">
            <v>Janela de correr com comando em alumínio pintura eletrostática, cor grafite escuro, dimensões 2,00 x1,20 m</v>
          </cell>
          <cell r="C298" t="str">
            <v>73809/001</v>
          </cell>
          <cell r="D298" t="str">
            <v>un</v>
          </cell>
          <cell r="E298">
            <v>0</v>
          </cell>
        </row>
        <row r="299">
          <cell r="B299" t="str">
            <v>Janela metálica com veneziana 1,00 x 2,00 m</v>
          </cell>
          <cell r="C299" t="str">
            <v>73984/002</v>
          </cell>
          <cell r="D299" t="str">
            <v>un</v>
          </cell>
          <cell r="E299">
            <v>0</v>
          </cell>
        </row>
        <row r="300">
          <cell r="B300" t="str">
            <v>Janela metálica com veneziana 2,00 x 2,50 m</v>
          </cell>
          <cell r="C300" t="str">
            <v>73984/002</v>
          </cell>
          <cell r="D300" t="str">
            <v>un</v>
          </cell>
          <cell r="E300">
            <v>0</v>
          </cell>
        </row>
        <row r="301">
          <cell r="B301" t="str">
            <v>Janela metálica com veneziana dupla e invertida, 1,00 x 2,00 x 0,80 m, padrão AES Sul</v>
          </cell>
          <cell r="C301" t="str">
            <v>73984/002</v>
          </cell>
          <cell r="D301" t="str">
            <v>un</v>
          </cell>
          <cell r="E301">
            <v>0</v>
          </cell>
        </row>
        <row r="302">
          <cell r="B302" t="str">
            <v>Janela metálica com veneziana dupla e invertida, 2,50 x 2,35 x 0,80 m, padrão AES Sul</v>
          </cell>
          <cell r="C302" t="str">
            <v>73984/003</v>
          </cell>
          <cell r="D302" t="str">
            <v>un</v>
          </cell>
          <cell r="E302">
            <v>0</v>
          </cell>
        </row>
        <row r="303">
          <cell r="B303" t="str">
            <v>Janela metálica com veneziana dupla e invertida, 2,00 x 2,00 x 0,80 m, padrão AES Sul</v>
          </cell>
          <cell r="C303" t="str">
            <v>73984/002</v>
          </cell>
          <cell r="D303" t="str">
            <v>un</v>
          </cell>
          <cell r="E303">
            <v>0</v>
          </cell>
        </row>
        <row r="304">
          <cell r="B304" t="str">
            <v>Janela metálica com veneziana dupla e invertida, 2,90 x 2,00 x 0,80 m, padrão AES Sul</v>
          </cell>
          <cell r="C304" t="str">
            <v>73984/002</v>
          </cell>
          <cell r="D304" t="str">
            <v>un</v>
          </cell>
          <cell r="E304">
            <v>0</v>
          </cell>
        </row>
        <row r="305">
          <cell r="B305" t="str">
            <v>Janela tipo maxim-ar, em alumínio pintura eletrostática, cor grafite escuro, dimensões 3,00 x 0,50 m</v>
          </cell>
          <cell r="C305" t="str">
            <v>73809/001</v>
          </cell>
          <cell r="D305" t="str">
            <v>un</v>
          </cell>
          <cell r="E305">
            <v>0</v>
          </cell>
        </row>
        <row r="306">
          <cell r="B306" t="str">
            <v>Porta tipo veneziana de abrir em alumínio anodizado, 2 folhas, cada folha medindo 1,5 x 4,7 m</v>
          </cell>
          <cell r="C306" t="str">
            <v>74071/002+-74068/003</v>
          </cell>
          <cell r="D306" t="str">
            <v>un</v>
          </cell>
          <cell r="E306">
            <v>6720.1350000000002</v>
          </cell>
        </row>
        <row r="308">
          <cell r="B308" t="str">
            <v>Estrutura metálica vão 10 metros, espaçadas a cada 5 metros</v>
          </cell>
          <cell r="C308" t="str">
            <v>73866/001</v>
          </cell>
          <cell r="D308" t="str">
            <v>m²</v>
          </cell>
          <cell r="E308">
            <v>271.61</v>
          </cell>
        </row>
        <row r="309">
          <cell r="B309" t="str">
            <v>Telhas em aço galvanizado espessura 0,5mm, largura 980mm</v>
          </cell>
          <cell r="C309" t="str">
            <v>75381/001</v>
          </cell>
          <cell r="D309" t="str">
            <v>m²</v>
          </cell>
          <cell r="E309">
            <v>29.69</v>
          </cell>
        </row>
        <row r="311">
          <cell r="B311" t="str">
            <v>Estaca pré-moldada 17x17 cm</v>
          </cell>
          <cell r="C311">
            <v>2775</v>
          </cell>
          <cell r="D311" t="str">
            <v>m</v>
          </cell>
          <cell r="E311">
            <v>84</v>
          </cell>
        </row>
        <row r="312">
          <cell r="B312" t="str">
            <v>Estaca pré-moldada 23x23 cm</v>
          </cell>
          <cell r="C312">
            <v>2778</v>
          </cell>
          <cell r="D312" t="str">
            <v>m</v>
          </cell>
          <cell r="E312">
            <v>115.5</v>
          </cell>
        </row>
        <row r="313">
          <cell r="B313" t="str">
            <v>Lastro de areia média</v>
          </cell>
          <cell r="C313">
            <v>73692</v>
          </cell>
          <cell r="D313" t="str">
            <v>m³</v>
          </cell>
          <cell r="E313">
            <v>0</v>
          </cell>
        </row>
        <row r="314">
          <cell r="B314" t="str">
            <v>Lastro de pó-de-pedra</v>
          </cell>
          <cell r="C314" t="str">
            <v/>
          </cell>
          <cell r="D314" t="str">
            <v>m³</v>
          </cell>
          <cell r="E314">
            <v>0</v>
          </cell>
        </row>
        <row r="315">
          <cell r="B315" t="str">
            <v>Lastro de Brita</v>
          </cell>
          <cell r="C315" t="str">
            <v>74164/004</v>
          </cell>
          <cell r="D315" t="str">
            <v>m³</v>
          </cell>
          <cell r="E315">
            <v>63.73</v>
          </cell>
        </row>
        <row r="316">
          <cell r="B316" t="str">
            <v>Lastro de Concreto Magro</v>
          </cell>
          <cell r="C316" t="str">
            <v>74115/001</v>
          </cell>
          <cell r="D316" t="str">
            <v>m³</v>
          </cell>
          <cell r="E316">
            <v>250.92</v>
          </cell>
        </row>
        <row r="317">
          <cell r="B317" t="str">
            <v>Lavatório com coluna</v>
          </cell>
          <cell r="C317" t="str">
            <v>73947/006</v>
          </cell>
          <cell r="D317" t="str">
            <v>un</v>
          </cell>
          <cell r="E317">
            <v>0</v>
          </cell>
        </row>
        <row r="318">
          <cell r="B318" t="str">
            <v>Limpeza e Raspagem do terreno</v>
          </cell>
          <cell r="C318" t="str">
            <v>73948/016</v>
          </cell>
          <cell r="D318" t="str">
            <v>m²</v>
          </cell>
          <cell r="E318">
            <v>2.06</v>
          </cell>
        </row>
        <row r="319">
          <cell r="B319" t="str">
            <v>Locação e Nivelamento de Obras Localizadas</v>
          </cell>
          <cell r="C319" t="str">
            <v>74077/003</v>
          </cell>
          <cell r="D319" t="str">
            <v>m²</v>
          </cell>
          <cell r="E319">
            <v>3.15</v>
          </cell>
        </row>
        <row r="320">
          <cell r="B320" t="str">
            <v>Locação e Nivelamento de Obras p/ Condutos Forçados</v>
          </cell>
          <cell r="C320">
            <v>73679</v>
          </cell>
          <cell r="D320" t="str">
            <v>m</v>
          </cell>
          <cell r="E320">
            <v>0.64</v>
          </cell>
        </row>
        <row r="321">
          <cell r="B321" t="str">
            <v>Locação e Nivelamento de Obras p/ Condutos Livres</v>
          </cell>
          <cell r="C321">
            <v>73610</v>
          </cell>
          <cell r="D321" t="str">
            <v>m</v>
          </cell>
          <cell r="E321">
            <v>0.82</v>
          </cell>
        </row>
        <row r="323">
          <cell r="B323" t="str">
            <v>Comportas 600x650 inox</v>
          </cell>
          <cell r="C323" t="str">
            <v>cotação</v>
          </cell>
          <cell r="D323" t="str">
            <v>m</v>
          </cell>
          <cell r="E323">
            <v>5698.0000000000009</v>
          </cell>
        </row>
        <row r="324">
          <cell r="B324" t="str">
            <v>Vertedor Móvel em PRFV</v>
          </cell>
          <cell r="C324" t="str">
            <v>cotação</v>
          </cell>
          <cell r="D324" t="str">
            <v>m</v>
          </cell>
          <cell r="E324">
            <v>68.2</v>
          </cell>
        </row>
        <row r="325">
          <cell r="B325" t="str">
            <v>Stop-log</v>
          </cell>
          <cell r="C325" t="str">
            <v>cotação</v>
          </cell>
          <cell r="D325" t="str">
            <v>m</v>
          </cell>
          <cell r="E325">
            <v>1738.0000000000002</v>
          </cell>
        </row>
        <row r="326">
          <cell r="B326" t="str">
            <v>Plantas</v>
          </cell>
          <cell r="C326" t="str">
            <v>cotação</v>
          </cell>
          <cell r="D326" t="str">
            <v>m</v>
          </cell>
          <cell r="E326">
            <v>1.05</v>
          </cell>
        </row>
        <row r="327">
          <cell r="B327" t="str">
            <v>Flutuadores</v>
          </cell>
          <cell r="C327" t="str">
            <v>cotação</v>
          </cell>
          <cell r="D327" t="str">
            <v>m</v>
          </cell>
          <cell r="E327">
            <v>10.69</v>
          </cell>
        </row>
        <row r="328">
          <cell r="B328" t="str">
            <v>Cesto para plantas</v>
          </cell>
          <cell r="C328" t="str">
            <v>cotação</v>
          </cell>
          <cell r="D328" t="str">
            <v>m</v>
          </cell>
          <cell r="E328">
            <v>0.97</v>
          </cell>
        </row>
        <row r="329">
          <cell r="B329" t="str">
            <v>Geomembrana</v>
          </cell>
          <cell r="C329" t="str">
            <v>74033/01</v>
          </cell>
          <cell r="D329" t="str">
            <v>m</v>
          </cell>
          <cell r="E329">
            <v>19.63</v>
          </cell>
        </row>
        <row r="330">
          <cell r="B330" t="str">
            <v>Equipamentos fornecidos pela CONTRATADA - Lagoa</v>
          </cell>
          <cell r="C330" t="str">
            <v/>
          </cell>
          <cell r="D330" t="str">
            <v>vb</v>
          </cell>
          <cell r="E330">
            <v>79820</v>
          </cell>
        </row>
        <row r="331">
          <cell r="C331" t="str">
            <v/>
          </cell>
          <cell r="E331">
            <v>0</v>
          </cell>
        </row>
        <row r="332">
          <cell r="B332" t="str">
            <v xml:space="preserve">Tubo corrugado, perfurado DN 200 </v>
          </cell>
          <cell r="C332" t="str">
            <v/>
          </cell>
          <cell r="D332" t="str">
            <v>m</v>
          </cell>
          <cell r="E332">
            <v>80.64</v>
          </cell>
        </row>
        <row r="333">
          <cell r="B333" t="str">
            <v xml:space="preserve">Tubo JE DN 200 </v>
          </cell>
          <cell r="C333">
            <v>9819</v>
          </cell>
          <cell r="D333" t="str">
            <v>m</v>
          </cell>
          <cell r="E333">
            <v>37.270000000000003</v>
          </cell>
        </row>
        <row r="334">
          <cell r="B334" t="str">
            <v xml:space="preserve">Curva 90º com bolsas, JE DN 200 </v>
          </cell>
          <cell r="C334">
            <v>1866</v>
          </cell>
          <cell r="D334" t="str">
            <v>um</v>
          </cell>
          <cell r="E334">
            <v>284.31</v>
          </cell>
        </row>
        <row r="335">
          <cell r="B335" t="str">
            <v xml:space="preserve">Tê com bolsas, JE,DN 200 </v>
          </cell>
          <cell r="C335">
            <v>7070</v>
          </cell>
          <cell r="D335" t="str">
            <v>um</v>
          </cell>
          <cell r="E335">
            <v>201.25</v>
          </cell>
        </row>
        <row r="336">
          <cell r="B336" t="str">
            <v xml:space="preserve">Junção JE DN 200 </v>
          </cell>
          <cell r="C336">
            <v>3651</v>
          </cell>
          <cell r="D336" t="str">
            <v>um</v>
          </cell>
          <cell r="E336">
            <v>59.19</v>
          </cell>
        </row>
        <row r="337">
          <cell r="B337" t="str">
            <v xml:space="preserve">Luva de correr JE, BB DN 200 </v>
          </cell>
          <cell r="C337">
            <v>3936</v>
          </cell>
          <cell r="D337" t="str">
            <v>um</v>
          </cell>
          <cell r="E337">
            <v>103.31</v>
          </cell>
        </row>
        <row r="338">
          <cell r="B338" t="str">
            <v>Tubo ponta e bolsa PVC PBA N 50</v>
          </cell>
          <cell r="C338">
            <v>12609</v>
          </cell>
          <cell r="D338" t="str">
            <v>m</v>
          </cell>
          <cell r="E338">
            <v>12.03</v>
          </cell>
        </row>
        <row r="339">
          <cell r="B339" t="str">
            <v>Ferro Fundido</v>
          </cell>
          <cell r="C339" t="str">
            <v/>
          </cell>
          <cell r="E339">
            <v>0</v>
          </cell>
        </row>
        <row r="340">
          <cell r="B340" t="str">
            <v xml:space="preserve">Curva 90º DN 50 </v>
          </cell>
          <cell r="C340" t="str">
            <v/>
          </cell>
          <cell r="D340" t="str">
            <v>um</v>
          </cell>
          <cell r="E340">
            <v>0</v>
          </cell>
        </row>
        <row r="341">
          <cell r="C341" t="str">
            <v/>
          </cell>
          <cell r="E341">
            <v>0</v>
          </cell>
        </row>
        <row r="342">
          <cell r="B342" t="str">
            <v>Grupo motor bomba helicoidal Q= 2 L/s e amt=12 mca</v>
          </cell>
          <cell r="C342" t="str">
            <v/>
          </cell>
          <cell r="D342" t="str">
            <v>un</v>
          </cell>
          <cell r="E342">
            <v>4045</v>
          </cell>
        </row>
        <row r="343">
          <cell r="C343" t="str">
            <v/>
          </cell>
          <cell r="E343">
            <v>0</v>
          </cell>
        </row>
        <row r="344">
          <cell r="B344" t="str">
            <v>Junta de variação diametral, DN 200</v>
          </cell>
          <cell r="C344" t="str">
            <v/>
          </cell>
          <cell r="D344" t="str">
            <v>un</v>
          </cell>
          <cell r="E344">
            <v>652.28</v>
          </cell>
        </row>
        <row r="345">
          <cell r="B345" t="str">
            <v>Toco com flange e ponta e anel de engaste, PN 10, DN 200, L= 700 mm</v>
          </cell>
          <cell r="C345" t="str">
            <v/>
          </cell>
          <cell r="D345" t="str">
            <v>un</v>
          </cell>
          <cell r="E345">
            <v>1609.52</v>
          </cell>
        </row>
        <row r="346">
          <cell r="B346" t="str">
            <v>Válvula de gtaveta com flanges e volante, PN 10, DN 200</v>
          </cell>
          <cell r="D346" t="str">
            <v>un</v>
          </cell>
          <cell r="E346">
            <v>1043.8</v>
          </cell>
        </row>
        <row r="347">
          <cell r="B347" t="str">
            <v>Redução exêntrica com flanges, PN 10, DN 200x hold</v>
          </cell>
          <cell r="C347" t="str">
            <v/>
          </cell>
          <cell r="D347" t="str">
            <v>un</v>
          </cell>
          <cell r="E347">
            <v>449.13</v>
          </cell>
        </row>
        <row r="348">
          <cell r="B348" t="str">
            <v>Válvula de retenção portinhola dupla, PN 10, DN 50</v>
          </cell>
          <cell r="C348" t="str">
            <v/>
          </cell>
          <cell r="D348" t="str">
            <v>un</v>
          </cell>
          <cell r="E348">
            <v>693</v>
          </cell>
        </row>
        <row r="349">
          <cell r="B349" t="str">
            <v>Válvula de gtaveta com flanges e volante, PN 10, DN 50</v>
          </cell>
          <cell r="C349" t="str">
            <v/>
          </cell>
          <cell r="D349" t="str">
            <v>un</v>
          </cell>
          <cell r="E349">
            <v>285.14999999999998</v>
          </cell>
        </row>
        <row r="350">
          <cell r="B350" t="str">
            <v>Curva 90º com flanges, DN 50</v>
          </cell>
          <cell r="C350" t="str">
            <v/>
          </cell>
          <cell r="D350" t="str">
            <v>un</v>
          </cell>
          <cell r="E350">
            <v>87.07</v>
          </cell>
        </row>
        <row r="351">
          <cell r="B351" t="str">
            <v>Curva 90º com bolsas DN 50</v>
          </cell>
          <cell r="C351" t="str">
            <v/>
          </cell>
          <cell r="D351" t="str">
            <v>un</v>
          </cell>
          <cell r="E351">
            <v>155.59</v>
          </cell>
        </row>
        <row r="352">
          <cell r="B352" t="str">
            <v>Ferro Galvanizado</v>
          </cell>
        </row>
        <row r="353">
          <cell r="B353" t="str">
            <v>Tubo com flanges, PN 10, DN 50, L= 600 mm</v>
          </cell>
          <cell r="C353" t="str">
            <v/>
          </cell>
          <cell r="D353" t="str">
            <v>un</v>
          </cell>
          <cell r="E353">
            <v>0</v>
          </cell>
        </row>
        <row r="354">
          <cell r="B354" t="str">
            <v>Tubo com flanges, PN 10, DN 50, L= 3.290 mm</v>
          </cell>
          <cell r="C354" t="str">
            <v/>
          </cell>
          <cell r="D354" t="str">
            <v>un</v>
          </cell>
          <cell r="E354">
            <v>0</v>
          </cell>
        </row>
        <row r="355">
          <cell r="B355" t="str">
            <v>Toco com flanges e anel de engaste, PN 10, DN 50, L= 700 mm</v>
          </cell>
          <cell r="C355" t="str">
            <v/>
          </cell>
          <cell r="D355" t="str">
            <v>un</v>
          </cell>
          <cell r="E355">
            <v>0</v>
          </cell>
        </row>
        <row r="356">
          <cell r="B356" t="str">
            <v>Tubo com flange e ponta, PN 10, DN 50, L= 1.900 mm</v>
          </cell>
          <cell r="C356" t="str">
            <v/>
          </cell>
          <cell r="D356" t="str">
            <v>un</v>
          </cell>
          <cell r="E356">
            <v>0</v>
          </cell>
        </row>
        <row r="357">
          <cell r="B357" t="str">
            <v>Dipositivos de proteção a acesso</v>
          </cell>
          <cell r="C357" t="str">
            <v/>
          </cell>
          <cell r="D357" t="str">
            <v>un</v>
          </cell>
          <cell r="E357">
            <v>0</v>
          </cell>
        </row>
        <row r="358">
          <cell r="B358" t="str">
            <v>Escada tipo marinheiro, L= 400mm H= 5,2 m</v>
          </cell>
          <cell r="C358" t="str">
            <v/>
          </cell>
          <cell r="D358" t="str">
            <v>un</v>
          </cell>
          <cell r="E358">
            <v>1310.4000000000001</v>
          </cell>
        </row>
        <row r="359">
          <cell r="B359" t="str">
            <v>Tirante de aço L= 2,00 Ø 1/2"</v>
          </cell>
          <cell r="C359" t="str">
            <v/>
          </cell>
          <cell r="D359" t="str">
            <v>un</v>
          </cell>
          <cell r="E359">
            <v>176.58</v>
          </cell>
        </row>
        <row r="360">
          <cell r="C360" t="str">
            <v/>
          </cell>
          <cell r="D360" t="str">
            <v>un</v>
          </cell>
          <cell r="E360">
            <v>0</v>
          </cell>
        </row>
        <row r="361">
          <cell r="B361" t="str">
            <v>Comporta 600x600 mm, com haste de prolongamento</v>
          </cell>
          <cell r="D361" t="str">
            <v>un</v>
          </cell>
          <cell r="E361">
            <v>15000</v>
          </cell>
        </row>
        <row r="362">
          <cell r="B362" t="str">
            <v>Carga e descarga de solo, com empolamento de 30%</v>
          </cell>
          <cell r="C362" t="str">
            <v>72888</v>
          </cell>
          <cell r="D362" t="str">
            <v>m³</v>
          </cell>
          <cell r="E362">
            <v>0.74</v>
          </cell>
        </row>
        <row r="363">
          <cell r="B363" t="str">
            <v>Transporte em caminhão basculante 6 m³, em rodovia pavimentada -10 Km</v>
          </cell>
          <cell r="C363" t="str">
            <v>72881</v>
          </cell>
          <cell r="D363" t="str">
            <v>m³xkm</v>
          </cell>
          <cell r="E363">
            <v>0.94</v>
          </cell>
        </row>
        <row r="364">
          <cell r="B364" t="str">
            <v>Curva 45º com bolsas, JGS, DN 250</v>
          </cell>
          <cell r="D364" t="str">
            <v>pç</v>
          </cell>
          <cell r="E364">
            <v>652.28</v>
          </cell>
        </row>
        <row r="365">
          <cell r="B365" t="str">
            <v>Tubo cilíndrico, DN 250, L=1.000 mm</v>
          </cell>
          <cell r="D365" t="str">
            <v>pç</v>
          </cell>
          <cell r="E365">
            <v>705.94</v>
          </cell>
        </row>
        <row r="366">
          <cell r="B366" t="str">
            <v>Tê com bolsa, JGS, DN 250</v>
          </cell>
          <cell r="D366" t="str">
            <v>pç</v>
          </cell>
          <cell r="E366">
            <v>934.92</v>
          </cell>
        </row>
        <row r="367">
          <cell r="B367" t="str">
            <v>Tubo cilínrico, DN 250, L=1.640 mm</v>
          </cell>
          <cell r="D367" t="str">
            <v>pç</v>
          </cell>
          <cell r="E367">
            <v>1107.03</v>
          </cell>
        </row>
        <row r="368">
          <cell r="B368" t="str">
            <v>Curva 90º com bolsas, JGS, DN 250</v>
          </cell>
          <cell r="D368" t="str">
            <v>pç</v>
          </cell>
          <cell r="E368">
            <v>709.41</v>
          </cell>
        </row>
        <row r="369">
          <cell r="B369" t="str">
            <v>Tubo com flanges e anel de engaste, PN 10, DN 250, L= 780 mm</v>
          </cell>
          <cell r="D369" t="str">
            <v>pç</v>
          </cell>
          <cell r="E369">
            <v>1904.01</v>
          </cell>
        </row>
        <row r="370">
          <cell r="B370" t="str">
            <v>Tubo com flanges e anel de engaste, PN 10, DN 250, L= 700 mm</v>
          </cell>
          <cell r="D370" t="str">
            <v>pç</v>
          </cell>
          <cell r="E370">
            <v>1904.01</v>
          </cell>
        </row>
        <row r="371">
          <cell r="B371" t="str">
            <v>Curva 90º com flanges, PN 10, DN 250</v>
          </cell>
          <cell r="D371" t="str">
            <v>pç</v>
          </cell>
          <cell r="E371">
            <v>762</v>
          </cell>
        </row>
        <row r="372">
          <cell r="B372" t="str">
            <v>Tubo com flanges, PN 10, DN 250, L= 1.600 mm</v>
          </cell>
          <cell r="D372" t="str">
            <v>pç</v>
          </cell>
          <cell r="E372">
            <v>723.77</v>
          </cell>
        </row>
        <row r="373">
          <cell r="B373" t="str">
            <v>Redução concêntrica com flanges, PN 10, DN 250x150</v>
          </cell>
          <cell r="D373" t="str">
            <v>pç</v>
          </cell>
          <cell r="E373">
            <v>626.28</v>
          </cell>
        </row>
        <row r="374">
          <cell r="B374" t="str">
            <v>Comporta em PRFV 0,70 h= 1,50 m</v>
          </cell>
          <cell r="D374" t="str">
            <v>pç</v>
          </cell>
          <cell r="E374">
            <v>6923</v>
          </cell>
        </row>
        <row r="375">
          <cell r="B375" t="str">
            <v>Tampa 0,85 x 1,20 m</v>
          </cell>
          <cell r="D375" t="str">
            <v>pç</v>
          </cell>
          <cell r="E375">
            <v>2549</v>
          </cell>
        </row>
        <row r="376">
          <cell r="B376" t="str">
            <v>Tê com bolsas, JGS, DN 400</v>
          </cell>
          <cell r="D376" t="str">
            <v>pç</v>
          </cell>
          <cell r="E376">
            <v>2128.9899999999998</v>
          </cell>
        </row>
        <row r="377">
          <cell r="B377" t="str">
            <v>Tubo cilíndrico, DN 400, L=1.540 mm</v>
          </cell>
          <cell r="D377" t="str">
            <v>pç</v>
          </cell>
          <cell r="E377">
            <v>2387.42</v>
          </cell>
        </row>
        <row r="378">
          <cell r="B378" t="str">
            <v>Curva 90º com bolsas, JGS, DN 400</v>
          </cell>
          <cell r="D378" t="str">
            <v>pç</v>
          </cell>
          <cell r="E378">
            <v>2529.69</v>
          </cell>
        </row>
        <row r="379">
          <cell r="B379" t="str">
            <v>Tubo com flanges e anel de engaste, PN 10, DN 400, L= 780 mm</v>
          </cell>
          <cell r="D379" t="str">
            <v>pç</v>
          </cell>
          <cell r="E379">
            <v>2932.81</v>
          </cell>
        </row>
        <row r="380">
          <cell r="B380" t="str">
            <v>Tubo com flanges e anel de engaste, PN 10, DN 400, L= 700 mm</v>
          </cell>
          <cell r="D380" t="str">
            <v>pç</v>
          </cell>
          <cell r="E380">
            <v>2932.81</v>
          </cell>
        </row>
        <row r="381">
          <cell r="B381" t="str">
            <v>Curva 90º com flanges, PN 10, DN 400</v>
          </cell>
          <cell r="D381" t="str">
            <v>pç</v>
          </cell>
          <cell r="E381">
            <v>3701.91</v>
          </cell>
        </row>
        <row r="382">
          <cell r="B382" t="str">
            <v>Tubo com flanges, PN 10, DN 400, L= 1.600 mm</v>
          </cell>
          <cell r="D382" t="str">
            <v>pç</v>
          </cell>
          <cell r="E382">
            <v>2529.69</v>
          </cell>
        </row>
        <row r="383">
          <cell r="B383" t="str">
            <v>Redução concêntrica com flanges, PN 10, DN 400x150</v>
          </cell>
          <cell r="D383" t="str">
            <v>pç</v>
          </cell>
          <cell r="E383">
            <v>1188.96</v>
          </cell>
        </row>
        <row r="385">
          <cell r="B385" t="str">
            <v>Tubo DN 300</v>
          </cell>
          <cell r="D385" t="str">
            <v>m</v>
          </cell>
          <cell r="E385">
            <v>1311</v>
          </cell>
        </row>
        <row r="386">
          <cell r="B386" t="str">
            <v>Tubo Ø 3"</v>
          </cell>
          <cell r="D386" t="str">
            <v>m</v>
          </cell>
          <cell r="E386">
            <v>337</v>
          </cell>
        </row>
        <row r="387">
          <cell r="B387" t="str">
            <v>Tê soldável DN 300</v>
          </cell>
          <cell r="D387" t="str">
            <v>pç</v>
          </cell>
          <cell r="E387">
            <v>731</v>
          </cell>
        </row>
        <row r="388">
          <cell r="B388" t="str">
            <v>Curva 90º soldável DN 300</v>
          </cell>
          <cell r="D388" t="str">
            <v>pç</v>
          </cell>
          <cell r="E388">
            <v>1047</v>
          </cell>
        </row>
        <row r="389">
          <cell r="B389" t="str">
            <v>Cruzeta soldável DN 300</v>
          </cell>
          <cell r="D389" t="str">
            <v>pç</v>
          </cell>
          <cell r="E389">
            <v>1575</v>
          </cell>
        </row>
        <row r="390">
          <cell r="B390" t="str">
            <v>Tê soldável DN 300 x 3"</v>
          </cell>
          <cell r="D390" t="str">
            <v>pç</v>
          </cell>
          <cell r="E390">
            <v>731</v>
          </cell>
        </row>
        <row r="391">
          <cell r="B391" t="str">
            <v>Flange avulsa DN 300</v>
          </cell>
          <cell r="D391" t="str">
            <v>pç</v>
          </cell>
          <cell r="E391">
            <v>1575</v>
          </cell>
        </row>
        <row r="392">
          <cell r="B392" t="str">
            <v>Válvulas</v>
          </cell>
        </row>
        <row r="393">
          <cell r="B393" t="str">
            <v>Válvula borboleta com flanges, PN 10, DN 300</v>
          </cell>
          <cell r="D393" t="str">
            <v>pç</v>
          </cell>
          <cell r="E393">
            <v>8331.89</v>
          </cell>
        </row>
        <row r="394">
          <cell r="B394" t="str">
            <v>Válvula central de comando - eletroválvula, Ø 3"</v>
          </cell>
          <cell r="D394" t="str">
            <v>pç</v>
          </cell>
          <cell r="E394">
            <v>340.71</v>
          </cell>
        </row>
        <row r="396">
          <cell r="B396" t="str">
            <v>Equipamentos fornecidos pela CONTRATADA - Lagoa DCD-fmf-a 2A</v>
          </cell>
          <cell r="D396" t="str">
            <v>vb</v>
          </cell>
          <cell r="E396">
            <v>32223</v>
          </cell>
        </row>
        <row r="397">
          <cell r="B397" t="str">
            <v>Equipamentos fornecidos pela CONTRATADA - Lagoa DCD-fmf-a 2B</v>
          </cell>
          <cell r="D397" t="str">
            <v>vb</v>
          </cell>
          <cell r="E397">
            <v>32223</v>
          </cell>
        </row>
        <row r="398">
          <cell r="B398" t="str">
            <v>Equipamentos fornecidos pela CONTRATADA - Lagoa DCD-fmf-a 2C</v>
          </cell>
          <cell r="D398" t="str">
            <v>vb</v>
          </cell>
          <cell r="E398">
            <v>32223</v>
          </cell>
        </row>
        <row r="400">
          <cell r="B400" t="str">
            <v xml:space="preserve">Equipamentos fornecidos pela COMUSA- Lagoa DCD-fmf-a </v>
          </cell>
          <cell r="D400" t="str">
            <v>vb</v>
          </cell>
          <cell r="E400">
            <v>96236</v>
          </cell>
        </row>
        <row r="402">
          <cell r="B402" t="str">
            <v>FORNECIMENTO DE MATERIAIS PELA COMUSA</v>
          </cell>
        </row>
        <row r="403">
          <cell r="B403" t="str">
            <v>Equipamentos</v>
          </cell>
        </row>
        <row r="404">
          <cell r="B404" t="str">
            <v>Sistema de ar difuso</v>
          </cell>
          <cell r="D404" t="str">
            <v>cj</v>
          </cell>
          <cell r="E404">
            <v>787560</v>
          </cell>
        </row>
        <row r="406">
          <cell r="B406" t="str">
            <v>Grupo motor bomba submersível total de Q= 1.200 L/s amt= 5,04 mca, cada bomba com vazão mínima de Q=600 l/s</v>
          </cell>
          <cell r="D406" t="str">
            <v>cj</v>
          </cell>
          <cell r="E406">
            <v>280500</v>
          </cell>
        </row>
        <row r="407">
          <cell r="B407" t="str">
            <v>Grupo motor bomba submersível Q= 600 L/s amt= 5,1 mca</v>
          </cell>
          <cell r="D407" t="str">
            <v>cj</v>
          </cell>
          <cell r="E407">
            <v>280500</v>
          </cell>
        </row>
        <row r="409">
          <cell r="B409" t="str">
            <v>Alvenaria em pedra, argamassa traco 1:6</v>
          </cell>
          <cell r="D409" t="str">
            <v>m²</v>
          </cell>
          <cell r="E409">
            <v>249.58</v>
          </cell>
        </row>
        <row r="411">
          <cell r="B411" t="str">
            <v>Redução concêntrica com flanges, PN 10, DN 600xhold</v>
          </cell>
          <cell r="D411" t="str">
            <v>um</v>
          </cell>
          <cell r="E411">
            <v>3750</v>
          </cell>
        </row>
        <row r="412">
          <cell r="B412" t="str">
            <v>Ferro Fundido</v>
          </cell>
        </row>
        <row r="414">
          <cell r="B414" t="str">
            <v>Tobo com flanges e anel de engaste, PN 10, DN 600, L= 700 mm</v>
          </cell>
          <cell r="D414" t="str">
            <v>un</v>
          </cell>
          <cell r="E414">
            <v>4457.9399999999996</v>
          </cell>
        </row>
        <row r="415">
          <cell r="B415" t="str">
            <v>Válvula de retenção portinhola simples, PN 10, DN 600</v>
          </cell>
          <cell r="C415" t="str">
            <v/>
          </cell>
          <cell r="D415" t="str">
            <v>un</v>
          </cell>
          <cell r="E415">
            <v>8560</v>
          </cell>
        </row>
        <row r="416">
          <cell r="B416" t="str">
            <v>Toco com flanges, PN 10, DN 600, L= 250 mm</v>
          </cell>
          <cell r="D416" t="str">
            <v>un</v>
          </cell>
          <cell r="E416">
            <v>2858.04</v>
          </cell>
        </row>
        <row r="417">
          <cell r="B417" t="str">
            <v>Junta de desmontagem</v>
          </cell>
          <cell r="C417">
            <v>3727</v>
          </cell>
          <cell r="D417" t="str">
            <v>un</v>
          </cell>
          <cell r="E417">
            <v>1529.07</v>
          </cell>
        </row>
        <row r="419">
          <cell r="B419" t="str">
            <v>Tê com flanges, PN 10, DN 900x600</v>
          </cell>
          <cell r="D419" t="str">
            <v>un</v>
          </cell>
          <cell r="E419">
            <v>3496.5</v>
          </cell>
        </row>
        <row r="420">
          <cell r="B420" t="str">
            <v>Flange cego, PN 10, DN 900</v>
          </cell>
          <cell r="D420" t="str">
            <v>un</v>
          </cell>
          <cell r="E420">
            <v>851.22</v>
          </cell>
        </row>
        <row r="421">
          <cell r="B421" t="str">
            <v>Tubo com flanges, PN 10, DN 900, L= 950 mm</v>
          </cell>
          <cell r="D421" t="str">
            <v>un</v>
          </cell>
          <cell r="E421">
            <v>5716.08</v>
          </cell>
        </row>
        <row r="422">
          <cell r="B422" t="str">
            <v>Tubo com flanges, PN 10, DN 900, L= 3.350 mm</v>
          </cell>
          <cell r="C422" t="str">
            <v/>
          </cell>
          <cell r="D422" t="str">
            <v>un</v>
          </cell>
          <cell r="E422">
            <v>11774.18</v>
          </cell>
        </row>
        <row r="423">
          <cell r="B423" t="str">
            <v>Tubo com flange e ponta e anel de engaste, PN 10, DN 900, L=1.700 mm</v>
          </cell>
          <cell r="D423" t="str">
            <v>un</v>
          </cell>
          <cell r="E423">
            <v>8574.119999999999</v>
          </cell>
        </row>
        <row r="424">
          <cell r="B424" t="str">
            <v>Curva 45º com bolsas, JGS, DN 900</v>
          </cell>
          <cell r="D424" t="str">
            <v>un</v>
          </cell>
          <cell r="E424">
            <v>13129.78</v>
          </cell>
        </row>
        <row r="425">
          <cell r="B425" t="str">
            <v>Tubo cilíndrico, DN 900, L= 1.000 mm</v>
          </cell>
          <cell r="D425" t="str">
            <v>un</v>
          </cell>
          <cell r="E425">
            <v>5716.08</v>
          </cell>
        </row>
        <row r="426">
          <cell r="B426" t="str">
            <v>Tubo com ponta e bolsa, DN 900</v>
          </cell>
          <cell r="D426" t="str">
            <v>un</v>
          </cell>
          <cell r="E426">
            <v>1800</v>
          </cell>
        </row>
        <row r="427">
          <cell r="B427" t="str">
            <v>Flange cego, PN 10, DN 600</v>
          </cell>
          <cell r="D427" t="str">
            <v>un</v>
          </cell>
          <cell r="E427">
            <v>851.22</v>
          </cell>
        </row>
        <row r="428">
          <cell r="B428" t="str">
            <v>Curva 90º com bolsas, JGS, DN 900</v>
          </cell>
          <cell r="D428" t="str">
            <v>un</v>
          </cell>
          <cell r="E428">
            <v>13129.78</v>
          </cell>
        </row>
        <row r="430">
          <cell r="B430" t="str">
            <v>Monovia com talha e elétrica e trole manual, cap 3 ton</v>
          </cell>
          <cell r="D430" t="str">
            <v>un</v>
          </cell>
          <cell r="E430">
            <v>62200</v>
          </cell>
        </row>
        <row r="431">
          <cell r="B431" t="str">
            <v>Exaustor axial Q=1.200 m³/h, pressão estática 37 mca</v>
          </cell>
          <cell r="D431" t="str">
            <v>un</v>
          </cell>
          <cell r="E431">
            <v>1275</v>
          </cell>
        </row>
        <row r="432">
          <cell r="B432" t="str">
            <v>Soprador rotativo de descolamento positivo, Q= 600 à 2.500 m³/h e contra pressão 600 mbar</v>
          </cell>
          <cell r="D432" t="str">
            <v>un</v>
          </cell>
          <cell r="E432">
            <v>115230</v>
          </cell>
        </row>
        <row r="433">
          <cell r="D433" t="str">
            <v>un</v>
          </cell>
          <cell r="E433">
            <v>0</v>
          </cell>
        </row>
        <row r="434">
          <cell r="B434" t="str">
            <v>Válvula de alívio com flanges, PN 10, DN 300</v>
          </cell>
          <cell r="D434" t="str">
            <v>un</v>
          </cell>
          <cell r="E434">
            <v>5500</v>
          </cell>
        </row>
        <row r="435">
          <cell r="B435" t="str">
            <v>Válvula de retenção portinhola dupla com flanges, PN 10, DN 300</v>
          </cell>
          <cell r="D435" t="str">
            <v>un</v>
          </cell>
          <cell r="E435">
            <v>4325</v>
          </cell>
        </row>
        <row r="436">
          <cell r="B436" t="str">
            <v>Válvula de gaveta com flanges e cabeçote, PN 10, DN 300</v>
          </cell>
          <cell r="D436" t="str">
            <v>un</v>
          </cell>
          <cell r="E436">
            <v>2187</v>
          </cell>
        </row>
        <row r="437">
          <cell r="B437" t="str">
            <v>Válvula borboleta com flanges e tuador elétrico, PN 10, DN 500</v>
          </cell>
          <cell r="D437" t="str">
            <v>un</v>
          </cell>
          <cell r="E437">
            <v>28393.8</v>
          </cell>
        </row>
        <row r="438">
          <cell r="B438" t="str">
            <v>Programação do software do Supervisório e parametrização dos rádios</v>
          </cell>
          <cell r="C438" t="str">
            <v>Composição</v>
          </cell>
          <cell r="D438" t="str">
            <v>UN</v>
          </cell>
          <cell r="E438">
            <v>95590.8</v>
          </cell>
        </row>
        <row r="439">
          <cell r="B439" t="str">
            <v>Tubo c/ flanges DN300 L=250mm aço inox</v>
          </cell>
          <cell r="D439" t="str">
            <v>un</v>
          </cell>
          <cell r="E439">
            <v>3472</v>
          </cell>
        </row>
        <row r="440">
          <cell r="B440" t="str">
            <v>Curva 90° c/ flanges DN300 aço inox</v>
          </cell>
          <cell r="D440" t="str">
            <v>un</v>
          </cell>
          <cell r="E440">
            <v>4198</v>
          </cell>
        </row>
        <row r="441">
          <cell r="B441" t="str">
            <v>Tubo c/ flanges DN300 L=800mm aço inox</v>
          </cell>
          <cell r="D441" t="str">
            <v>un</v>
          </cell>
          <cell r="E441">
            <v>4198</v>
          </cell>
        </row>
        <row r="442">
          <cell r="B442" t="str">
            <v>Te c/ flanges DN500 x 300 aço inox</v>
          </cell>
          <cell r="D442" t="str">
            <v>un</v>
          </cell>
          <cell r="E442">
            <v>9708</v>
          </cell>
        </row>
        <row r="443">
          <cell r="B443" t="str">
            <v>Te c/ flanges DN500 L=1000mm aço inox</v>
          </cell>
          <cell r="D443" t="str">
            <v>un</v>
          </cell>
          <cell r="E443">
            <v>9010</v>
          </cell>
        </row>
        <row r="444">
          <cell r="B444" t="str">
            <v>Tubo c/flanges DN500 L=790mm aço inox</v>
          </cell>
          <cell r="D444" t="str">
            <v>un</v>
          </cell>
          <cell r="E444">
            <v>8549</v>
          </cell>
        </row>
        <row r="445">
          <cell r="B445" t="str">
            <v>Tubo PF DN300 L=500 mm aço inox</v>
          </cell>
          <cell r="D445" t="str">
            <v>un</v>
          </cell>
          <cell r="E445">
            <v>1633</v>
          </cell>
        </row>
        <row r="446">
          <cell r="B446" t="str">
            <v>Curva 90° c/ pontas DN300 aço inox</v>
          </cell>
          <cell r="D446" t="str">
            <v>un</v>
          </cell>
          <cell r="E446">
            <v>1047</v>
          </cell>
        </row>
        <row r="447">
          <cell r="B447" t="str">
            <v>Tubo c/flanges DN500 L=500mm aço inox</v>
          </cell>
          <cell r="D447" t="str">
            <v>un</v>
          </cell>
          <cell r="E447">
            <v>7914</v>
          </cell>
        </row>
        <row r="448">
          <cell r="B448" t="str">
            <v>Flange cego DN400 aço inox</v>
          </cell>
          <cell r="D448" t="str">
            <v>un</v>
          </cell>
          <cell r="E448">
            <v>3419</v>
          </cell>
        </row>
        <row r="450">
          <cell r="B450" t="str">
            <v>Equipamentos fornecidos pela CONTRATADA - CS02</v>
          </cell>
          <cell r="D450" t="str">
            <v>un</v>
          </cell>
          <cell r="E450">
            <v>15853.44</v>
          </cell>
        </row>
        <row r="451">
          <cell r="B451" t="str">
            <v>Equipamentos fornecidos pela COMUSA - CS02</v>
          </cell>
          <cell r="D451" t="str">
            <v>un</v>
          </cell>
          <cell r="E451">
            <v>60454</v>
          </cell>
        </row>
        <row r="452">
          <cell r="C452" t="str">
            <v/>
          </cell>
        </row>
        <row r="453">
          <cell r="C453" t="str">
            <v/>
          </cell>
        </row>
        <row r="454">
          <cell r="B454" t="str">
            <v>Tê com flanges, PN 10, DN 600x100</v>
          </cell>
          <cell r="D454" t="str">
            <v>un</v>
          </cell>
          <cell r="E454">
            <v>4457.74</v>
          </cell>
        </row>
        <row r="456">
          <cell r="B456" t="str">
            <v>Tubo com ponta e anel de engaste, DN 600, L= 2.300 mm</v>
          </cell>
          <cell r="D456" t="str">
            <v>un</v>
          </cell>
          <cell r="E456">
            <v>5349.53</v>
          </cell>
        </row>
        <row r="457">
          <cell r="B457" t="str">
            <v>Tubo com ponta e anel de engaste, DN 600, L= 1.500 mm</v>
          </cell>
          <cell r="D457" t="str">
            <v>un</v>
          </cell>
          <cell r="E457">
            <v>4457.74</v>
          </cell>
        </row>
        <row r="460">
          <cell r="C460" t="str">
            <v/>
          </cell>
        </row>
        <row r="461">
          <cell r="B461" t="str">
            <v>Corte e preparo da cabeça da estaca</v>
          </cell>
          <cell r="C461">
            <v>72820</v>
          </cell>
          <cell r="D461" t="str">
            <v>m</v>
          </cell>
          <cell r="E461">
            <v>23.5</v>
          </cell>
        </row>
        <row r="462">
          <cell r="B462" t="str">
            <v>Estacas de concreto pré moldada Ø 20 cm</v>
          </cell>
          <cell r="C462">
            <v>11413</v>
          </cell>
          <cell r="D462" t="str">
            <v>um</v>
          </cell>
          <cell r="E462">
            <v>105</v>
          </cell>
        </row>
        <row r="463">
          <cell r="B463" t="str">
            <v>Estacas de concreto pré moldada Ø 23 cm</v>
          </cell>
          <cell r="C463">
            <v>2778</v>
          </cell>
          <cell r="E463">
            <v>115.5</v>
          </cell>
        </row>
        <row r="464">
          <cell r="B464" t="str">
            <v>Estacas de concreto pré moldada Ø 26 cm</v>
          </cell>
          <cell r="C464">
            <v>2776</v>
          </cell>
          <cell r="E464">
            <v>126.23</v>
          </cell>
        </row>
        <row r="465">
          <cell r="B465" t="str">
            <v>Estacas de concreto pré moldada Ø 30 cm</v>
          </cell>
          <cell r="C465">
            <v>2777</v>
          </cell>
          <cell r="E465">
            <v>150.99</v>
          </cell>
        </row>
        <row r="467">
          <cell r="B467" t="str">
            <v>Redução concêntrica com flanges, PN 10, DN 200x100</v>
          </cell>
          <cell r="C467" t="str">
            <v/>
          </cell>
          <cell r="E467">
            <v>449.13</v>
          </cell>
        </row>
        <row r="468">
          <cell r="B468" t="str">
            <v>Tubo com flanges, PN 10, DN 200, L= 1.940 mm</v>
          </cell>
          <cell r="C468" t="str">
            <v/>
          </cell>
          <cell r="E468">
            <v>1455.5</v>
          </cell>
        </row>
        <row r="469">
          <cell r="B469" t="str">
            <v>Curva 90º com flanges, PN 10, DN 200</v>
          </cell>
          <cell r="C469" t="str">
            <v/>
          </cell>
          <cell r="E469">
            <v>446.83</v>
          </cell>
        </row>
        <row r="470">
          <cell r="B470" t="str">
            <v>Tubo com flanges e anel de engastem, PN 10, DN 200, L= 500 mm</v>
          </cell>
          <cell r="C470" t="str">
            <v/>
          </cell>
          <cell r="E470">
            <v>1609.52</v>
          </cell>
        </row>
        <row r="471">
          <cell r="B471" t="str">
            <v>Tubo com flanges e anel de engastem, PN 10, DN 200, L= 660 mm</v>
          </cell>
          <cell r="C471" t="str">
            <v/>
          </cell>
          <cell r="E471">
            <v>1609.52</v>
          </cell>
        </row>
        <row r="472">
          <cell r="B472" t="str">
            <v>Tubo com flanges e anel de engastem, PN 10, DN 200, L= 1.300 mm</v>
          </cell>
          <cell r="C472" t="str">
            <v/>
          </cell>
          <cell r="E472">
            <v>1853.08</v>
          </cell>
        </row>
        <row r="473">
          <cell r="B473" t="str">
            <v>Curva 45º com flanges, PN 10, DN 200</v>
          </cell>
          <cell r="C473" t="str">
            <v/>
          </cell>
          <cell r="E473">
            <v>395.5</v>
          </cell>
        </row>
        <row r="474">
          <cell r="B474" t="str">
            <v>Tubo com flanges, PN 10, DN 200, L= 400 mm</v>
          </cell>
          <cell r="C474" t="str">
            <v/>
          </cell>
          <cell r="E474">
            <v>1211.94</v>
          </cell>
        </row>
        <row r="475">
          <cell r="B475" t="str">
            <v>Rdução Concêntrica com flanges, PN 10, DN 300x200</v>
          </cell>
          <cell r="C475" t="str">
            <v/>
          </cell>
          <cell r="E475">
            <v>922.32</v>
          </cell>
        </row>
        <row r="476">
          <cell r="B476" t="str">
            <v>Junção com flanges, PN 10, DN 300</v>
          </cell>
          <cell r="C476" t="str">
            <v/>
          </cell>
          <cell r="E476">
            <v>6200.47</v>
          </cell>
        </row>
        <row r="477">
          <cell r="B477" t="str">
            <v>Tubo com flanges, PN 10, DN 300, L- 800 mm</v>
          </cell>
          <cell r="C477" t="str">
            <v/>
          </cell>
          <cell r="E477">
            <v>1722.68</v>
          </cell>
        </row>
        <row r="478">
          <cell r="B478" t="str">
            <v>Curva 90º com bolsas, JGS, DN 300</v>
          </cell>
          <cell r="C478" t="str">
            <v/>
          </cell>
          <cell r="E478">
            <v>799.81</v>
          </cell>
        </row>
        <row r="479">
          <cell r="B479" t="str">
            <v>Válvula de retenção portinhola dupla DN 300</v>
          </cell>
          <cell r="C479" t="str">
            <v/>
          </cell>
          <cell r="E479">
            <v>4325</v>
          </cell>
        </row>
        <row r="480">
          <cell r="B480" t="str">
            <v>Toco com flange e ponta, PN 10, DN 300, L= 250 mm</v>
          </cell>
          <cell r="C480" t="str">
            <v/>
          </cell>
          <cell r="E480">
            <v>1109.3800000000001</v>
          </cell>
        </row>
        <row r="481">
          <cell r="B481" t="str">
            <v>Junta de desmontagem tipo Gibaut DN 300</v>
          </cell>
          <cell r="C481">
            <v>3724</v>
          </cell>
          <cell r="E481">
            <v>407.27</v>
          </cell>
        </row>
        <row r="482">
          <cell r="B482" t="str">
            <v>Válvula de gaveta com flanges e cabeçote, PN 10, DN 300</v>
          </cell>
          <cell r="C482" t="str">
            <v/>
          </cell>
          <cell r="E482">
            <v>2187</v>
          </cell>
        </row>
        <row r="483">
          <cell r="B483" t="str">
            <v>Tubo com flange e ponta, PN 10, DN 300, L= 800 mm</v>
          </cell>
          <cell r="C483" t="str">
            <v/>
          </cell>
          <cell r="E483">
            <v>1722.68</v>
          </cell>
        </row>
        <row r="484">
          <cell r="B484" t="str">
            <v>Tubo com ponta e bolsa, DN 300</v>
          </cell>
          <cell r="C484" t="str">
            <v/>
          </cell>
          <cell r="E484">
            <v>354.69</v>
          </cell>
        </row>
        <row r="485">
          <cell r="C485" t="str">
            <v/>
          </cell>
        </row>
        <row r="491">
          <cell r="B491" t="str">
            <v>Equipamentos fornecidos pela CONTRATADA - Lagoa DCD3-fmf</v>
          </cell>
          <cell r="D491" t="str">
            <v>vb</v>
          </cell>
          <cell r="E491">
            <v>12743.5</v>
          </cell>
        </row>
        <row r="493">
          <cell r="B493" t="str">
            <v>Grupo motor bomba submersível Q= 300 L/s amt= 6 mca</v>
          </cell>
          <cell r="D493" t="str">
            <v>cj</v>
          </cell>
          <cell r="E493">
            <v>71514.64</v>
          </cell>
        </row>
        <row r="494">
          <cell r="B494" t="str">
            <v>Grupo motor bomba submersível Q= 40 L/s amt= 15 mca</v>
          </cell>
          <cell r="D494" t="str">
            <v>cj</v>
          </cell>
          <cell r="E494">
            <v>19825.23</v>
          </cell>
        </row>
        <row r="495">
          <cell r="B495" t="str">
            <v>Grupo motor bomba submersível Q= 300 L/s amt= 8 mca</v>
          </cell>
          <cell r="D495" t="str">
            <v>cj</v>
          </cell>
          <cell r="E495">
            <v>71514.64</v>
          </cell>
        </row>
        <row r="496">
          <cell r="B496" t="str">
            <v>Equipamentos fornecidos pela CONTRATADA - EBE 3</v>
          </cell>
          <cell r="D496" t="str">
            <v>VB</v>
          </cell>
          <cell r="E496">
            <v>70411.100000000006</v>
          </cell>
        </row>
        <row r="497">
          <cell r="B497" t="str">
            <v>Equipamentos fornecidos pela COMUSA - EBE 3</v>
          </cell>
          <cell r="C497" t="str">
            <v/>
          </cell>
          <cell r="D497" t="str">
            <v>VB</v>
          </cell>
          <cell r="E497">
            <v>16830</v>
          </cell>
        </row>
        <row r="498">
          <cell r="B498" t="str">
            <v>Equipamentos fornecidos pela CONTRATADA - EBE 2</v>
          </cell>
          <cell r="C498" t="str">
            <v/>
          </cell>
          <cell r="D498" t="str">
            <v>VB</v>
          </cell>
          <cell r="E498">
            <v>39714.75</v>
          </cell>
        </row>
        <row r="499">
          <cell r="B499" t="str">
            <v>Equipamentos fornecidos pela COMUSA - EBE 2</v>
          </cell>
          <cell r="C499" t="str">
            <v/>
          </cell>
          <cell r="D499" t="str">
            <v>VB</v>
          </cell>
          <cell r="E499">
            <v>42231.9</v>
          </cell>
        </row>
        <row r="500">
          <cell r="B500" t="str">
            <v>Equipamentos fornecidos pela CONTRATADA - EBE 1</v>
          </cell>
          <cell r="C500" t="str">
            <v/>
          </cell>
          <cell r="D500" t="str">
            <v>VB</v>
          </cell>
          <cell r="E500">
            <v>5803.6</v>
          </cell>
        </row>
        <row r="501">
          <cell r="B501" t="str">
            <v>Equipamentos fornecidos pela COMUSA - EBE 1</v>
          </cell>
          <cell r="C501" t="str">
            <v/>
          </cell>
          <cell r="D501" t="str">
            <v>VB</v>
          </cell>
          <cell r="E501">
            <v>3866.76</v>
          </cell>
        </row>
        <row r="502">
          <cell r="B502" t="str">
            <v>Meio-fio de concreto (com fornecimento de material)</v>
          </cell>
          <cell r="C502" t="str">
            <v>73763/002</v>
          </cell>
          <cell r="D502" t="str">
            <v>m</v>
          </cell>
          <cell r="E502">
            <v>39.76</v>
          </cell>
        </row>
        <row r="503">
          <cell r="B503" t="str">
            <v>Meio-fio de concreto (com reaproveitamento)</v>
          </cell>
          <cell r="C503" t="str">
            <v/>
          </cell>
          <cell r="D503" t="str">
            <v>m</v>
          </cell>
          <cell r="E503">
            <v>0</v>
          </cell>
        </row>
        <row r="504">
          <cell r="C504" t="str">
            <v/>
          </cell>
        </row>
        <row r="505">
          <cell r="B505" t="str">
            <v>Módulo autônomo de emergência 2x55w, 12 v, c/ bateria, c/ suporte metálico p/ fixação</v>
          </cell>
          <cell r="C505" t="str">
            <v/>
          </cell>
          <cell r="D505" t="str">
            <v>un</v>
          </cell>
          <cell r="E505">
            <v>0</v>
          </cell>
        </row>
        <row r="506">
          <cell r="B506" t="str">
            <v>Módulo autônomo de emergência 2x9w, 12 v, c/ bateria, c/ suporte metálico p/ fixação</v>
          </cell>
          <cell r="C506" t="str">
            <v/>
          </cell>
          <cell r="D506" t="str">
            <v>un</v>
          </cell>
          <cell r="E506">
            <v>0</v>
          </cell>
        </row>
        <row r="507">
          <cell r="B507" t="str">
            <v>Muro de concreto</v>
          </cell>
          <cell r="C507" t="str">
            <v/>
          </cell>
          <cell r="D507" t="str">
            <v>m²</v>
          </cell>
          <cell r="E507">
            <v>166</v>
          </cell>
        </row>
        <row r="508">
          <cell r="B508" t="str">
            <v>Extintor espuma mecânica 90 l</v>
          </cell>
          <cell r="C508" t="str">
            <v/>
          </cell>
          <cell r="D508" t="str">
            <v>un</v>
          </cell>
          <cell r="E508">
            <v>0</v>
          </cell>
        </row>
        <row r="509">
          <cell r="C509" t="str">
            <v/>
          </cell>
        </row>
        <row r="510">
          <cell r="B510" t="str">
            <v>Numeração fotoluminescente em plástico rígido</v>
          </cell>
          <cell r="C510" t="str">
            <v/>
          </cell>
          <cell r="D510" t="str">
            <v>un</v>
          </cell>
          <cell r="E510">
            <v>0</v>
          </cell>
        </row>
        <row r="511">
          <cell r="C511" t="str">
            <v/>
          </cell>
        </row>
        <row r="512">
          <cell r="B512" t="str">
            <v>Papeleiro cromado</v>
          </cell>
          <cell r="C512" t="str">
            <v/>
          </cell>
          <cell r="D512" t="str">
            <v>un</v>
          </cell>
          <cell r="E512">
            <v>0</v>
          </cell>
        </row>
        <row r="513">
          <cell r="B513" t="str">
            <v xml:space="preserve">Travessia de madeira para veículos </v>
          </cell>
          <cell r="C513" t="str">
            <v>74219/002</v>
          </cell>
          <cell r="D513" t="str">
            <v>m²</v>
          </cell>
          <cell r="E513">
            <v>34.6</v>
          </cell>
        </row>
        <row r="514">
          <cell r="B514" t="str">
            <v>Passadiço de madeira para pedestres</v>
          </cell>
          <cell r="C514" t="str">
            <v>74219/001</v>
          </cell>
          <cell r="D514" t="str">
            <v>m²</v>
          </cell>
          <cell r="E514">
            <v>42.11</v>
          </cell>
        </row>
        <row r="515">
          <cell r="B515" t="str">
            <v>Pavimentação em pedrisco, espessura 5 cm</v>
          </cell>
          <cell r="C515" t="str">
            <v>73918/001</v>
          </cell>
          <cell r="D515" t="str">
            <v>m²</v>
          </cell>
          <cell r="E515">
            <v>0</v>
          </cell>
        </row>
        <row r="516">
          <cell r="B516" t="str">
            <v>Peitoril em basalto</v>
          </cell>
          <cell r="C516" t="str">
            <v/>
          </cell>
          <cell r="D516" t="str">
            <v>m</v>
          </cell>
          <cell r="E516">
            <v>0</v>
          </cell>
        </row>
        <row r="518">
          <cell r="B518" t="str">
            <v>Pintura acrílica sobre concreto 2 demãos e selador</v>
          </cell>
          <cell r="C518" t="str">
            <v>73954/002 + 74233/001</v>
          </cell>
          <cell r="D518" t="str">
            <v>m²</v>
          </cell>
          <cell r="E518">
            <v>15.72</v>
          </cell>
        </row>
        <row r="519">
          <cell r="B519" t="str">
            <v>Pintura de Ligação com Emulsão RR-1C</v>
          </cell>
          <cell r="C519">
            <v>72942</v>
          </cell>
          <cell r="D519" t="str">
            <v>m²</v>
          </cell>
          <cell r="E519">
            <v>1.03</v>
          </cell>
        </row>
        <row r="520">
          <cell r="B520" t="str">
            <v>Pintura esmalte acetinado duas demãos para ferro</v>
          </cell>
          <cell r="C520" t="str">
            <v>73924/002</v>
          </cell>
          <cell r="D520" t="str">
            <v>m²</v>
          </cell>
          <cell r="E520">
            <v>0</v>
          </cell>
        </row>
        <row r="521">
          <cell r="B521" t="str">
            <v>Pintura esmalte sobre madeira, duas demãos</v>
          </cell>
          <cell r="C521" t="str">
            <v/>
          </cell>
          <cell r="D521" t="str">
            <v>m²</v>
          </cell>
          <cell r="E521">
            <v>0</v>
          </cell>
        </row>
        <row r="522">
          <cell r="B522" t="str">
            <v>Pintura externa acrílica 2 demãos e selador</v>
          </cell>
          <cell r="C522" t="str">
            <v>73954/002 + 74233/001</v>
          </cell>
          <cell r="D522" t="str">
            <v>m²</v>
          </cell>
          <cell r="E522">
            <v>0</v>
          </cell>
        </row>
        <row r="523">
          <cell r="B523" t="str">
            <v>Pintura fundo zarcão duas demãos para ferro</v>
          </cell>
          <cell r="C523" t="str">
            <v>74064/001</v>
          </cell>
          <cell r="D523" t="str">
            <v>m²</v>
          </cell>
          <cell r="E523">
            <v>0</v>
          </cell>
        </row>
        <row r="524">
          <cell r="B524" t="str">
            <v>Pintura imunizante para madeira, duas demãos</v>
          </cell>
          <cell r="C524" t="str">
            <v>74109/001</v>
          </cell>
          <cell r="D524" t="str">
            <v>m²</v>
          </cell>
          <cell r="E524">
            <v>0</v>
          </cell>
        </row>
        <row r="525">
          <cell r="B525" t="str">
            <v>Pintura interna acrílica 2 demãos e selador</v>
          </cell>
          <cell r="C525" t="str">
            <v>73954/002 + 73751/001</v>
          </cell>
          <cell r="D525" t="str">
            <v>m²</v>
          </cell>
          <cell r="E525">
            <v>0</v>
          </cell>
        </row>
        <row r="526">
          <cell r="B526" t="str">
            <v>Piso cimentado liso (queimado)</v>
          </cell>
          <cell r="C526" t="str">
            <v>73991/003</v>
          </cell>
          <cell r="D526" t="str">
            <v>m²</v>
          </cell>
          <cell r="E526">
            <v>0</v>
          </cell>
        </row>
        <row r="527">
          <cell r="B527" t="str">
            <v>Piso com blocos intertravados de concreto</v>
          </cell>
          <cell r="C527" t="str">
            <v>73764/002</v>
          </cell>
          <cell r="D527" t="str">
            <v>m²</v>
          </cell>
          <cell r="E527">
            <v>60.88</v>
          </cell>
        </row>
        <row r="528">
          <cell r="B528" t="str">
            <v>Piso concreto industrial, esp. 10 cm, fck 25,0 Mpa</v>
          </cell>
          <cell r="C528" t="str">
            <v/>
          </cell>
          <cell r="D528" t="str">
            <v>m²</v>
          </cell>
          <cell r="E528">
            <v>0</v>
          </cell>
        </row>
        <row r="529">
          <cell r="B529" t="str">
            <v>Piso em basalto regular 50x50</v>
          </cell>
          <cell r="C529" t="str">
            <v/>
          </cell>
          <cell r="D529" t="str">
            <v>m²</v>
          </cell>
          <cell r="E529">
            <v>77.53</v>
          </cell>
        </row>
        <row r="530">
          <cell r="B530" t="str">
            <v>Piso cerâmico 30x30, assentado com argamassa colante</v>
          </cell>
          <cell r="C530" t="str">
            <v/>
          </cell>
          <cell r="D530" t="str">
            <v>m²</v>
          </cell>
          <cell r="E530">
            <v>0</v>
          </cell>
        </row>
        <row r="531">
          <cell r="B531" t="str">
            <v>Placa COD 17 - conforme modelo projeto</v>
          </cell>
          <cell r="C531" t="str">
            <v/>
          </cell>
          <cell r="D531" t="str">
            <v>un</v>
          </cell>
          <cell r="E531">
            <v>0</v>
          </cell>
        </row>
        <row r="532">
          <cell r="B532" t="str">
            <v>Placa de advertência " PROIBIDO FUMAR"</v>
          </cell>
          <cell r="C532" t="str">
            <v/>
          </cell>
          <cell r="D532" t="str">
            <v>un</v>
          </cell>
          <cell r="E532">
            <v>0</v>
          </cell>
        </row>
        <row r="535">
          <cell r="B535" t="str">
            <v>Placas Institucionais 3,0 x 2,0m (COMUSA/PMNH/Órgão Financiador)</v>
          </cell>
          <cell r="C535" t="str">
            <v>74209/001</v>
          </cell>
          <cell r="D535" t="str">
            <v>un</v>
          </cell>
          <cell r="E535">
            <v>1375.08</v>
          </cell>
        </row>
        <row r="536">
          <cell r="B536" t="str">
            <v>Plantio com fornecimento de árvore regional com H &lt; 2,00m</v>
          </cell>
          <cell r="C536" t="str">
            <v>73967/003 + 73788/002</v>
          </cell>
          <cell r="D536" t="str">
            <v>un</v>
          </cell>
          <cell r="E536">
            <v>78.259999999999991</v>
          </cell>
        </row>
        <row r="537">
          <cell r="B537" t="str">
            <v>Ponto de esgoto com caixa sinfonada DN 150 com grelha</v>
          </cell>
          <cell r="C537" t="str">
            <v>73958/001 + 11717</v>
          </cell>
          <cell r="D537" t="str">
            <v>un</v>
          </cell>
          <cell r="E537">
            <v>621.65250000000003</v>
          </cell>
        </row>
        <row r="538">
          <cell r="B538" t="str">
            <v>JA1 - Janela em alumínio anadoziado, fixa, 1,05 x 1,50 m</v>
          </cell>
          <cell r="C538" t="str">
            <v>73809/001</v>
          </cell>
          <cell r="D538" t="str">
            <v>un</v>
          </cell>
          <cell r="E538">
            <v>568.36799999999994</v>
          </cell>
        </row>
        <row r="539">
          <cell r="B539" t="str">
            <v xml:space="preserve">JA2 - Janela em alumínio anodizado, basculante, 1,2 x 1,2 m </v>
          </cell>
          <cell r="C539" t="str">
            <v>73809/001</v>
          </cell>
          <cell r="D539" t="str">
            <v>un</v>
          </cell>
          <cell r="E539">
            <v>568.36799999999994</v>
          </cell>
        </row>
        <row r="540">
          <cell r="B540" t="str">
            <v xml:space="preserve">JA3 - Janela em alumínio anodizado, basculante, 0,5 x 0,5 m </v>
          </cell>
          <cell r="C540" t="str">
            <v>73809/001</v>
          </cell>
          <cell r="D540" t="str">
            <v>un</v>
          </cell>
          <cell r="E540">
            <v>98.674999999999997</v>
          </cell>
        </row>
        <row r="541">
          <cell r="B541" t="str">
            <v xml:space="preserve">PA1 - Porta em alumínio anodizada, com vidros, 0,9x2,20 m </v>
          </cell>
          <cell r="C541" t="str">
            <v>74071/002</v>
          </cell>
          <cell r="D541" t="str">
            <v>un</v>
          </cell>
          <cell r="E541">
            <v>875.7315000000001</v>
          </cell>
        </row>
        <row r="542">
          <cell r="B542" t="str">
            <v>PM1 - Porta de madeira lisa, 0,8x2,10 m</v>
          </cell>
          <cell r="C542" t="str">
            <v>73910/006</v>
          </cell>
          <cell r="D542" t="str">
            <v>un</v>
          </cell>
          <cell r="E542">
            <v>407.45</v>
          </cell>
        </row>
        <row r="543">
          <cell r="B543" t="str">
            <v>Portão de ferro de abrir mecamizado, 5,00 m H= 3,0 m</v>
          </cell>
          <cell r="C543" t="str">
            <v>corsan</v>
          </cell>
          <cell r="D543" t="str">
            <v>un</v>
          </cell>
          <cell r="E543">
            <v>1784.23</v>
          </cell>
        </row>
        <row r="544">
          <cell r="B544" t="str">
            <v>Portão de ferro para pedestre, 1,00m H= 2,70 m</v>
          </cell>
          <cell r="C544" t="str">
            <v>corsan</v>
          </cell>
          <cell r="D544" t="str">
            <v>un</v>
          </cell>
          <cell r="E544">
            <v>471.07</v>
          </cell>
        </row>
        <row r="545">
          <cell r="B545" t="str">
            <v>Grade de tela galnavizada</v>
          </cell>
          <cell r="C545" t="str">
            <v>73933/001</v>
          </cell>
          <cell r="D545" t="str">
            <v>un</v>
          </cell>
          <cell r="E545">
            <v>1642.7400000000002</v>
          </cell>
        </row>
        <row r="546">
          <cell r="B546" t="str">
            <v>JA1 - Janela em alumínio anodizado, basculante, 0,6x0,5 m</v>
          </cell>
          <cell r="C546" t="str">
            <v>73809/001</v>
          </cell>
          <cell r="D546" t="str">
            <v>un</v>
          </cell>
          <cell r="E546">
            <v>118.41</v>
          </cell>
        </row>
        <row r="547">
          <cell r="B547" t="str">
            <v>JA2 - Janela em alumínio anodizado, basculante, 1,75 x 1,0 m</v>
          </cell>
          <cell r="C547" t="str">
            <v>73809/001</v>
          </cell>
          <cell r="D547" t="str">
            <v>un</v>
          </cell>
          <cell r="E547">
            <v>690.72500000000002</v>
          </cell>
        </row>
        <row r="548">
          <cell r="B548" t="str">
            <v xml:space="preserve">JA3 - Janela em alumínio anodizado, basculante, 1,75 x 0,5 m </v>
          </cell>
          <cell r="C548" t="str">
            <v>73809/001</v>
          </cell>
          <cell r="D548" t="str">
            <v>un</v>
          </cell>
          <cell r="E548">
            <v>345.36250000000001</v>
          </cell>
        </row>
        <row r="549">
          <cell r="B549" t="str">
            <v>PA1 - Porta em alumínio anodizada, 4 folhas de abrir, 4,16x4,0 m</v>
          </cell>
          <cell r="C549" t="str">
            <v>74071/002</v>
          </cell>
          <cell r="D549" t="str">
            <v>un</v>
          </cell>
          <cell r="E549">
            <v>7710.1440000000002</v>
          </cell>
        </row>
        <row r="550">
          <cell r="B550" t="str">
            <v>PA2 - Porta em alumínio anodizada, 0,9x2,2 m</v>
          </cell>
          <cell r="C550" t="str">
            <v>74071/002</v>
          </cell>
          <cell r="D550" t="str">
            <v>un</v>
          </cell>
          <cell r="E550">
            <v>917.43300000000022</v>
          </cell>
        </row>
        <row r="551">
          <cell r="C551" t="str">
            <v/>
          </cell>
          <cell r="D551" t="str">
            <v>un</v>
          </cell>
          <cell r="E551">
            <v>0</v>
          </cell>
        </row>
        <row r="552">
          <cell r="B552" t="str">
            <v>Bancada com tampo em concreto, c/2 cubas inox</v>
          </cell>
          <cell r="C552" t="str">
            <v/>
          </cell>
          <cell r="D552" t="str">
            <v>un</v>
          </cell>
          <cell r="E552">
            <v>2657.65</v>
          </cell>
        </row>
        <row r="553">
          <cell r="B553" t="str">
            <v>Balcões conforme projeto</v>
          </cell>
          <cell r="C553" t="str">
            <v/>
          </cell>
          <cell r="D553" t="str">
            <v>un</v>
          </cell>
          <cell r="E553">
            <v>1134.7080000000001</v>
          </cell>
        </row>
        <row r="555">
          <cell r="B555" t="str">
            <v>Ponte Rolante com capacidade de 5 toneladas</v>
          </cell>
          <cell r="C555" t="str">
            <v/>
          </cell>
          <cell r="D555" t="str">
            <v>cj</v>
          </cell>
          <cell r="E555">
            <v>53424.21</v>
          </cell>
        </row>
        <row r="556">
          <cell r="B556" t="str">
            <v>Equipamentos fornecidos pela CONTRATADA - PRÉDIO DE MANUTENÇÃO</v>
          </cell>
          <cell r="D556" t="str">
            <v>VB</v>
          </cell>
          <cell r="E556">
            <v>7370.44</v>
          </cell>
        </row>
        <row r="557">
          <cell r="B557" t="str">
            <v>PV esgoto sanitário tipo "E"</v>
          </cell>
          <cell r="C557" t="str">
            <v/>
          </cell>
          <cell r="D557" t="str">
            <v>un</v>
          </cell>
          <cell r="E557">
            <v>0</v>
          </cell>
        </row>
        <row r="558">
          <cell r="B558" t="str">
            <v>PV esgoto sanitário, anéis concreto, Ø 60 e 110 mm,prof=1,05 m, com tampão FF</v>
          </cell>
          <cell r="C558" t="str">
            <v>73963/004 + 6240 + 73607</v>
          </cell>
          <cell r="D558" t="str">
            <v>un</v>
          </cell>
          <cell r="E558">
            <v>0</v>
          </cell>
        </row>
        <row r="559">
          <cell r="B559" t="str">
            <v>PV esgoto sanitário, anéis concreto, Ø 60 e 110 mm,prof=1,40 m, com tampão FF</v>
          </cell>
          <cell r="C559" t="str">
            <v>73963/006 + 6240 + 73607</v>
          </cell>
          <cell r="D559" t="str">
            <v>un</v>
          </cell>
          <cell r="E559">
            <v>0</v>
          </cell>
        </row>
        <row r="560">
          <cell r="B560" t="str">
            <v>PV esgoto sanitário, anéis concreto, Ø 110 mm,prof=1,70 m, com tampão FF</v>
          </cell>
          <cell r="C560" t="str">
            <v>73963/009 + 6240 + 73607</v>
          </cell>
          <cell r="D560" t="str">
            <v>un</v>
          </cell>
          <cell r="E560">
            <v>1397.8799999999999</v>
          </cell>
        </row>
        <row r="561">
          <cell r="B561" t="str">
            <v>PV esgoto sanitário, anéis concreto, Ø 110 mm,prof=2,00 m, com tampão FF</v>
          </cell>
          <cell r="C561" t="str">
            <v>73963/010 + 6240 + 73607</v>
          </cell>
          <cell r="D561" t="str">
            <v>un</v>
          </cell>
          <cell r="E561">
            <v>0</v>
          </cell>
        </row>
        <row r="562">
          <cell r="B562" t="str">
            <v>PV esgoto sanitário, anéis concreto, Ø 110 mm,prof=2,3 m, com tampão FF</v>
          </cell>
          <cell r="C562" t="str">
            <v>73963/011 + 6240 + 73607</v>
          </cell>
          <cell r="D562" t="str">
            <v>un</v>
          </cell>
          <cell r="E562">
            <v>0</v>
          </cell>
        </row>
        <row r="563">
          <cell r="B563" t="str">
            <v>PV esgoto sanitário, anéis concreto, Ø 110 mm,prof=2,60 m, com tampão FF</v>
          </cell>
          <cell r="C563" t="str">
            <v>73963/012 + 6240 + 73607</v>
          </cell>
          <cell r="D563" t="str">
            <v>un</v>
          </cell>
          <cell r="E563">
            <v>0</v>
          </cell>
        </row>
        <row r="564">
          <cell r="B564" t="str">
            <v>PV esgoto sanitário, anéis concreto, Ø 110 mm,prof=2,9 m, com tampão FF</v>
          </cell>
          <cell r="C564" t="str">
            <v>73963/013 + 6240 + 73607</v>
          </cell>
          <cell r="D564" t="str">
            <v>un</v>
          </cell>
          <cell r="E564">
            <v>0</v>
          </cell>
        </row>
        <row r="565">
          <cell r="B565" t="str">
            <v>PV esgoto sanitário, anéis concreto, Ø 110 mm,prof=3,2m, com tampão FF</v>
          </cell>
          <cell r="C565" t="str">
            <v>73963/014 + 6240 + 73607</v>
          </cell>
          <cell r="D565" t="str">
            <v>un</v>
          </cell>
          <cell r="E565">
            <v>0</v>
          </cell>
        </row>
        <row r="566">
          <cell r="B566" t="str">
            <v>PV esgoto sanitário, anéis concreto, Ø 110 mm,prof=3,5m, com tampão FF</v>
          </cell>
          <cell r="C566" t="str">
            <v>73963/015 + 6240 + 73607</v>
          </cell>
          <cell r="D566" t="str">
            <v>un</v>
          </cell>
          <cell r="E566">
            <v>0</v>
          </cell>
        </row>
        <row r="567">
          <cell r="B567" t="str">
            <v>PV esgoto sanitário, anéis concreto, Ø 110 mm,prof=3,8 m, com tampão FF</v>
          </cell>
          <cell r="C567" t="str">
            <v>73963/016 + 6240 + 73607</v>
          </cell>
          <cell r="D567" t="str">
            <v>un</v>
          </cell>
          <cell r="E567">
            <v>0</v>
          </cell>
        </row>
        <row r="568">
          <cell r="B568" t="str">
            <v>PV esgoto sanitário, anéis concreto, Ø 110 mm,prof=4,10 m, com tampão FF</v>
          </cell>
          <cell r="C568" t="str">
            <v>73963/017 + 6240 + 73607</v>
          </cell>
          <cell r="D568" t="str">
            <v>un</v>
          </cell>
          <cell r="E568">
            <v>0</v>
          </cell>
        </row>
        <row r="569">
          <cell r="B569" t="str">
            <v>PV esgoto sanitário, anéis concreto, Ø 110 mm,prof=4,4 m, com tampão FF</v>
          </cell>
          <cell r="C569" t="str">
            <v>73963/018 + 6240 + 73607</v>
          </cell>
          <cell r="D569" t="str">
            <v>un</v>
          </cell>
          <cell r="E569">
            <v>0</v>
          </cell>
        </row>
        <row r="570">
          <cell r="B570" t="str">
            <v>PV esgoto sanitário, anéis concreto, Ø 110 mm,prof=4,7 m, com tampão FF</v>
          </cell>
          <cell r="C570" t="str">
            <v>73963/019 + 6240 + 73607</v>
          </cell>
          <cell r="D570" t="str">
            <v>un</v>
          </cell>
          <cell r="E570">
            <v>0</v>
          </cell>
        </row>
        <row r="571">
          <cell r="B571" t="str">
            <v>PV esgoto sanitário, anéis concreto, Ø 110 mm,prof=5,0 m, com tampão FF</v>
          </cell>
          <cell r="C571" t="str">
            <v>73963/020 + 6240 + 73607</v>
          </cell>
          <cell r="D571" t="str">
            <v>un</v>
          </cell>
          <cell r="E571">
            <v>0</v>
          </cell>
        </row>
        <row r="572">
          <cell r="B572" t="str">
            <v>PV esgoto sanitário, anéis concreto, Ø 110 mm,prof=5,3 m, com tampão FF</v>
          </cell>
          <cell r="C572" t="str">
            <v>73963/021 + 6240 + 73607</v>
          </cell>
          <cell r="D572" t="str">
            <v>un</v>
          </cell>
          <cell r="E572">
            <v>0</v>
          </cell>
        </row>
        <row r="573">
          <cell r="B573" t="str">
            <v>PV esgoto sanitário, anéis concreto, Ø 110 mm,prof=5,6 m, com tampão FF</v>
          </cell>
          <cell r="C573" t="str">
            <v>73963/022 + 6240 + 73607</v>
          </cell>
          <cell r="D573" t="str">
            <v>un</v>
          </cell>
          <cell r="E573">
            <v>0</v>
          </cell>
        </row>
        <row r="574">
          <cell r="B574" t="str">
            <v>PV esgoto sanitário, anéis concreto, Ø 110 mm,prof=5,9 m, com tampão FF</v>
          </cell>
          <cell r="C574" t="str">
            <v>73963/023 + 6240 + 73607</v>
          </cell>
          <cell r="D574" t="str">
            <v>un</v>
          </cell>
          <cell r="E574">
            <v>0</v>
          </cell>
        </row>
        <row r="575">
          <cell r="B575" t="str">
            <v>PV esgoto sanitário, anéis concreto, Ø 110 mm,prof=6,5 m, com tampão FF</v>
          </cell>
          <cell r="C575" t="str">
            <v>73963/025 + 6240 + 73607</v>
          </cell>
          <cell r="D575" t="str">
            <v>un</v>
          </cell>
          <cell r="E575">
            <v>0</v>
          </cell>
        </row>
        <row r="577">
          <cell r="B577" t="str">
            <v>Equipamentos fornecidos pela CONTRATADA - EBE  LODO</v>
          </cell>
          <cell r="C577" t="str">
            <v/>
          </cell>
          <cell r="D577" t="str">
            <v>un</v>
          </cell>
          <cell r="E577">
            <v>2032.3</v>
          </cell>
        </row>
        <row r="578">
          <cell r="B578" t="str">
            <v>Equipamentos fornecidos pela COMUSA - EBE LODO</v>
          </cell>
          <cell r="C578" t="str">
            <v/>
          </cell>
          <cell r="D578" t="str">
            <v>un</v>
          </cell>
          <cell r="E578">
            <v>332.38</v>
          </cell>
        </row>
        <row r="580">
          <cell r="B580" t="str">
            <v>Assentamento de tubos de FºFº DN 600</v>
          </cell>
          <cell r="C580" t="str">
            <v>73887/011 + 73516</v>
          </cell>
          <cell r="D580" t="str">
            <v>m</v>
          </cell>
          <cell r="E580">
            <v>19.23</v>
          </cell>
        </row>
        <row r="583">
          <cell r="B583" t="str">
            <v>Reaterro com Argila - medição no aterro compacto, com transporte</v>
          </cell>
          <cell r="C583" t="str">
            <v>6081 + 72920</v>
          </cell>
          <cell r="D583" t="str">
            <v>m³</v>
          </cell>
          <cell r="E583">
            <v>0</v>
          </cell>
        </row>
        <row r="584">
          <cell r="B584" t="str">
            <v>Reaterro Mecanizado - obras localizadas</v>
          </cell>
          <cell r="C584" t="str">
            <v>74005/001</v>
          </cell>
          <cell r="D584" t="str">
            <v>m³</v>
          </cell>
          <cell r="E584">
            <v>2.41</v>
          </cell>
        </row>
        <row r="585">
          <cell r="B585" t="str">
            <v>Reboco c/ argamassa de cimento, cal e areia fina 1:2:5, espessura 5mm</v>
          </cell>
          <cell r="C585">
            <v>5995</v>
          </cell>
          <cell r="D585" t="str">
            <v>m²</v>
          </cell>
          <cell r="E585">
            <v>11.26</v>
          </cell>
        </row>
        <row r="587">
          <cell r="B587" t="str">
            <v>Reenchimento de valas compactado a percussão - com material reaproveitado</v>
          </cell>
          <cell r="C587" t="str">
            <v>76444/001</v>
          </cell>
          <cell r="D587" t="str">
            <v>m³</v>
          </cell>
          <cell r="E587">
            <v>7.73</v>
          </cell>
        </row>
        <row r="588">
          <cell r="B588" t="str">
            <v>Reenchimento manual apiloado com material reaproveitado</v>
          </cell>
          <cell r="C588">
            <v>79488</v>
          </cell>
          <cell r="D588" t="str">
            <v>m³</v>
          </cell>
          <cell r="E588">
            <v>4.18</v>
          </cell>
        </row>
        <row r="589">
          <cell r="B589" t="str">
            <v>Registro de gaveta 1" com canopla cromada</v>
          </cell>
          <cell r="C589" t="str">
            <v>74175/001</v>
          </cell>
          <cell r="D589" t="str">
            <v>un</v>
          </cell>
          <cell r="E589">
            <v>0</v>
          </cell>
        </row>
        <row r="592">
          <cell r="B592" t="str">
            <v>Piso de basalto regular 50x50cm</v>
          </cell>
          <cell r="C592" t="str">
            <v/>
          </cell>
          <cell r="D592" t="str">
            <v>m²</v>
          </cell>
          <cell r="E592">
            <v>77.53</v>
          </cell>
        </row>
        <row r="593">
          <cell r="B593" t="str">
            <v>Piso cerâmico 30x30cm c/ argamassa colante incluindo rejunte</v>
          </cell>
          <cell r="C593" t="str">
            <v>73946/001</v>
          </cell>
          <cell r="D593" t="str">
            <v>m²</v>
          </cell>
          <cell r="E593">
            <v>23.18</v>
          </cell>
        </row>
        <row r="594">
          <cell r="B594" t="str">
            <v>Contrapiso concreto 8 cm</v>
          </cell>
          <cell r="C594" t="str">
            <v>73907/006</v>
          </cell>
          <cell r="D594" t="str">
            <v>m²</v>
          </cell>
          <cell r="E594">
            <v>21.7</v>
          </cell>
        </row>
        <row r="595">
          <cell r="B595" t="str">
            <v>Azulejos</v>
          </cell>
          <cell r="C595" t="str">
            <v>73925/001</v>
          </cell>
          <cell r="D595" t="str">
            <v>m²</v>
          </cell>
          <cell r="E595">
            <v>28.39</v>
          </cell>
        </row>
        <row r="596">
          <cell r="B596" t="str">
            <v>Peitoril de basalto</v>
          </cell>
          <cell r="C596" t="str">
            <v>74087/001</v>
          </cell>
          <cell r="D596" t="str">
            <v>m²</v>
          </cell>
          <cell r="E596">
            <v>11.78</v>
          </cell>
        </row>
        <row r="597">
          <cell r="B597" t="str">
            <v>Soleira de basalto</v>
          </cell>
          <cell r="C597" t="str">
            <v>74159/001</v>
          </cell>
          <cell r="D597" t="str">
            <v>m²</v>
          </cell>
          <cell r="E597">
            <v>15.61</v>
          </cell>
        </row>
        <row r="598">
          <cell r="B598" t="str">
            <v>Manta de PEAD e=2 mm</v>
          </cell>
          <cell r="C598" t="str">
            <v>74033/001</v>
          </cell>
          <cell r="D598" t="str">
            <v>m²</v>
          </cell>
          <cell r="E598">
            <v>19.63</v>
          </cell>
        </row>
        <row r="599">
          <cell r="B599" t="str">
            <v>Impermeabilização c/ manta asfáltica</v>
          </cell>
          <cell r="C599" t="str">
            <v>73907/006</v>
          </cell>
          <cell r="D599" t="str">
            <v>m²</v>
          </cell>
          <cell r="E599">
            <v>49.72</v>
          </cell>
        </row>
        <row r="600">
          <cell r="B600" t="str">
            <v>Cimento com argamassa de brita leve - cobertura</v>
          </cell>
          <cell r="C600" t="str">
            <v>73991/003</v>
          </cell>
          <cell r="D600" t="str">
            <v>m²</v>
          </cell>
          <cell r="E600">
            <v>32.450000000000003</v>
          </cell>
        </row>
        <row r="601">
          <cell r="B601" t="str">
            <v>Cobertura com telha tipo cerâmica</v>
          </cell>
          <cell r="C601" t="str">
            <v>73938/001 + 74233/001</v>
          </cell>
          <cell r="D601" t="str">
            <v>m²</v>
          </cell>
          <cell r="E601">
            <v>71</v>
          </cell>
        </row>
        <row r="602">
          <cell r="B602" t="str">
            <v>Pintura acrílica 2 demões e selador</v>
          </cell>
          <cell r="C602" t="str">
            <v>73954/002 + 74233/001</v>
          </cell>
          <cell r="D602" t="str">
            <v>m²</v>
          </cell>
          <cell r="E602">
            <v>15.72</v>
          </cell>
        </row>
        <row r="603">
          <cell r="B603" t="str">
            <v>Pintura verniz</v>
          </cell>
          <cell r="C603">
            <v>6081</v>
          </cell>
          <cell r="D603" t="str">
            <v>m²</v>
          </cell>
          <cell r="E603">
            <v>12.07</v>
          </cell>
        </row>
        <row r="605">
          <cell r="B605" t="str">
            <v>Instalações Prediais de Água Fria</v>
          </cell>
          <cell r="C605" t="str">
            <v>75030/002</v>
          </cell>
          <cell r="D605" t="str">
            <v>pç</v>
          </cell>
          <cell r="E605">
            <v>346</v>
          </cell>
        </row>
        <row r="606">
          <cell r="B606" t="str">
            <v>Instalações Prediais de Esgoto Sanitário</v>
          </cell>
          <cell r="C606">
            <v>6516</v>
          </cell>
          <cell r="D606" t="str">
            <v>pç</v>
          </cell>
          <cell r="E606">
            <v>211.2</v>
          </cell>
        </row>
        <row r="607">
          <cell r="B607" t="str">
            <v>Lavatório de coluna, com acessórios</v>
          </cell>
          <cell r="C607" t="str">
            <v>73947/007</v>
          </cell>
          <cell r="D607" t="str">
            <v>pç</v>
          </cell>
          <cell r="E607">
            <v>264.14</v>
          </cell>
        </row>
        <row r="608">
          <cell r="B608" t="str">
            <v>Vaso sanitário</v>
          </cell>
          <cell r="C608" t="str">
            <v>73947/012</v>
          </cell>
          <cell r="D608" t="str">
            <v>pç</v>
          </cell>
          <cell r="E608">
            <v>250.25</v>
          </cell>
        </row>
        <row r="609">
          <cell r="B609" t="str">
            <v>Reservatório em fibra-de-vidro, capacidade de 310 litros</v>
          </cell>
          <cell r="C609" t="str">
            <v>73735/001</v>
          </cell>
          <cell r="D609" t="str">
            <v>pç</v>
          </cell>
          <cell r="E609">
            <v>532.70000000000005</v>
          </cell>
        </row>
        <row r="610">
          <cell r="B610" t="str">
            <v>Extintor de incêndio pó químico com suporte - 4Kg</v>
          </cell>
          <cell r="C610" t="str">
            <v>73775/001</v>
          </cell>
          <cell r="D610" t="str">
            <v>pç</v>
          </cell>
          <cell r="E610">
            <v>109.34</v>
          </cell>
        </row>
        <row r="611">
          <cell r="B611" t="str">
            <v>Cancela eletrônica</v>
          </cell>
          <cell r="C611" t="str">
            <v/>
          </cell>
          <cell r="D611" t="str">
            <v>pç</v>
          </cell>
          <cell r="E611">
            <v>2738.99</v>
          </cell>
        </row>
        <row r="612">
          <cell r="B612" t="str">
            <v>Ventilador de teto</v>
          </cell>
          <cell r="C612" t="str">
            <v>Ponto Frio</v>
          </cell>
          <cell r="D612" t="str">
            <v>pç</v>
          </cell>
          <cell r="E612">
            <v>130.05000000000001</v>
          </cell>
        </row>
        <row r="613">
          <cell r="B613" t="str">
            <v>Box em acrílico</v>
          </cell>
          <cell r="C613" t="str">
            <v>Taqi</v>
          </cell>
          <cell r="D613" t="str">
            <v>pç</v>
          </cell>
          <cell r="E613">
            <v>263.89999999999998</v>
          </cell>
        </row>
        <row r="616">
          <cell r="B616" t="str">
            <v xml:space="preserve">Registro de pressão 3/4" com canopla cromada </v>
          </cell>
          <cell r="C616" t="str">
            <v>73975/001</v>
          </cell>
          <cell r="D616" t="str">
            <v>un</v>
          </cell>
          <cell r="E616">
            <v>0</v>
          </cell>
        </row>
        <row r="617">
          <cell r="B617" t="str">
            <v>Regularização de piso c/ argamassa de cimento e areia 1:4, espessura 3 cm</v>
          </cell>
          <cell r="C617" t="str">
            <v>73920/003</v>
          </cell>
          <cell r="D617" t="str">
            <v>m²</v>
          </cell>
          <cell r="E617">
            <v>0</v>
          </cell>
        </row>
        <row r="618">
          <cell r="B618" t="str">
            <v>Remoção de Pavimento Asfáltico</v>
          </cell>
          <cell r="C618">
            <v>72949</v>
          </cell>
          <cell r="D618" t="str">
            <v>m²</v>
          </cell>
          <cell r="E618">
            <v>19.55</v>
          </cell>
        </row>
        <row r="619">
          <cell r="B619" t="str">
            <v>Remoção do material escavado solo (DMT = 10 km)</v>
          </cell>
          <cell r="C619" t="str">
            <v>74207/001 + 74034/001</v>
          </cell>
          <cell r="D619" t="str">
            <v>m³</v>
          </cell>
          <cell r="E619">
            <v>0</v>
          </cell>
        </row>
        <row r="620">
          <cell r="B620" t="str">
            <v>Reservatório de água capacidade 500 L</v>
          </cell>
          <cell r="C620" t="str">
            <v>73748/001</v>
          </cell>
          <cell r="D620" t="str">
            <v>un</v>
          </cell>
          <cell r="E620">
            <v>0</v>
          </cell>
        </row>
        <row r="621">
          <cell r="B621" t="str">
            <v>Revestimento acústico de paredes e forro com painéis sonex</v>
          </cell>
          <cell r="C621" t="str">
            <v>73747/001</v>
          </cell>
          <cell r="D621" t="str">
            <v>m²</v>
          </cell>
          <cell r="E621">
            <v>0</v>
          </cell>
        </row>
        <row r="622">
          <cell r="B622" t="str">
            <v>Saboneteira cromada</v>
          </cell>
          <cell r="C622">
            <v>11703</v>
          </cell>
          <cell r="D622" t="str">
            <v>un</v>
          </cell>
          <cell r="E622">
            <v>0</v>
          </cell>
        </row>
        <row r="624">
          <cell r="B624" t="str">
            <v>Cobertura com telha tipo kaletão</v>
          </cell>
          <cell r="C624" t="str">
            <v>73634+72081</v>
          </cell>
          <cell r="D624" t="str">
            <v>m²</v>
          </cell>
          <cell r="E624">
            <v>116.54</v>
          </cell>
        </row>
        <row r="625">
          <cell r="B625" t="str">
            <v>Cumiera</v>
          </cell>
          <cell r="C625" t="str">
            <v>74045/002</v>
          </cell>
          <cell r="D625" t="str">
            <v>m²</v>
          </cell>
          <cell r="E625">
            <v>43.14</v>
          </cell>
        </row>
        <row r="628">
          <cell r="B628" t="str">
            <v>Sinalização de trânsito noturna</v>
          </cell>
          <cell r="C628" t="str">
            <v>74221/001</v>
          </cell>
          <cell r="D628" t="str">
            <v>m</v>
          </cell>
          <cell r="E628">
            <v>1.4</v>
          </cell>
        </row>
        <row r="629">
          <cell r="B629" t="str">
            <v>Soleira em basalto</v>
          </cell>
          <cell r="C629" t="str">
            <v/>
          </cell>
          <cell r="D629" t="str">
            <v>m</v>
          </cell>
          <cell r="E629">
            <v>0</v>
          </cell>
        </row>
        <row r="631">
          <cell r="B631" t="str">
            <v>PF - Porta metálica 14USB, abrir, 1 folha, 0,8x2,90 m - 01 un</v>
          </cell>
          <cell r="C631" t="str">
            <v>73933/003</v>
          </cell>
          <cell r="D631" t="str">
            <v>cj</v>
          </cell>
          <cell r="E631">
            <v>627.65280000000007</v>
          </cell>
        </row>
        <row r="632">
          <cell r="B632" t="str">
            <v>JF - Janela metálica 14USB, tipo veneziana duplasm invertidas, co tela de proteção, 1,20x1,0 m- 01 ind</v>
          </cell>
          <cell r="C632" t="str">
            <v>73940/001</v>
          </cell>
          <cell r="D632" t="str">
            <v>cj</v>
          </cell>
          <cell r="E632">
            <v>335.09999999999997</v>
          </cell>
        </row>
        <row r="633">
          <cell r="B633" t="str">
            <v>PF2 - Porta de abrir 80 cm, em chapa metálica 14 USB, com tela otis makha 15 e quadro fixo lateral, medindo 2,00 x 240 m - 02 und</v>
          </cell>
          <cell r="C633" t="str">
            <v>73933/003</v>
          </cell>
          <cell r="D633" t="str">
            <v>cj</v>
          </cell>
          <cell r="E633">
            <v>1298.5920000000001</v>
          </cell>
        </row>
        <row r="635">
          <cell r="B635" t="str">
            <v>Piso cimento alisado</v>
          </cell>
          <cell r="C635" t="str">
            <v>73922/001</v>
          </cell>
          <cell r="D635" t="str">
            <v>m²</v>
          </cell>
          <cell r="E635">
            <v>31.69</v>
          </cell>
        </row>
        <row r="636">
          <cell r="B636" t="str">
            <v>PA1 - Porta em alumínio anodizado, 2 folhas, 1,8x2,50 m</v>
          </cell>
          <cell r="C636" t="str">
            <v>74071/002</v>
          </cell>
          <cell r="D636" t="str">
            <v>un</v>
          </cell>
          <cell r="E636">
            <v>2085.0750000000003</v>
          </cell>
        </row>
        <row r="637">
          <cell r="B637" t="str">
            <v xml:space="preserve">PA2 - Porta em alumínio anodizado, abrir, 1 folha, com visor de vidro - 0,9x2,2 m </v>
          </cell>
          <cell r="C637" t="str">
            <v>74071/002</v>
          </cell>
          <cell r="D637" t="str">
            <v>un</v>
          </cell>
          <cell r="E637">
            <v>917.43300000000022</v>
          </cell>
        </row>
        <row r="638">
          <cell r="B638" t="str">
            <v>PM2 - Porta de madeira lisa, semi-oca, com visor de vidro - 0,8x2,10</v>
          </cell>
          <cell r="C638" t="str">
            <v>73880/002</v>
          </cell>
          <cell r="D638" t="str">
            <v>un</v>
          </cell>
          <cell r="E638">
            <v>572.74</v>
          </cell>
        </row>
        <row r="640">
          <cell r="B640" t="str">
            <v>Tanque séptico D=1,20m, h = 210 cm</v>
          </cell>
          <cell r="C640">
            <v>3277</v>
          </cell>
          <cell r="D640" t="str">
            <v>un</v>
          </cell>
          <cell r="E640">
            <v>0</v>
          </cell>
        </row>
        <row r="642">
          <cell r="B642" t="str">
            <v>Forro de PVC</v>
          </cell>
          <cell r="C642">
            <v>41602</v>
          </cell>
          <cell r="D642" t="str">
            <v>m²</v>
          </cell>
          <cell r="E642">
            <v>26.8</v>
          </cell>
        </row>
        <row r="644">
          <cell r="B644" t="str">
            <v>Persiana vertical em PVC, 1,95 x 1,10 m</v>
          </cell>
          <cell r="D644" t="str">
            <v>UND</v>
          </cell>
          <cell r="E644">
            <v>132.99</v>
          </cell>
        </row>
        <row r="645">
          <cell r="B645" t="str">
            <v>PA1 - Porta em alumínio anodizado, 2 folhas, 1,5x2,20 m - 02 und</v>
          </cell>
          <cell r="C645" t="str">
            <v>74071/002</v>
          </cell>
          <cell r="D645" t="str">
            <v>un</v>
          </cell>
          <cell r="E645">
            <v>1529.0550000000003</v>
          </cell>
        </row>
        <row r="646">
          <cell r="B646" t="str">
            <v>PA2 - Porta em alumínio anodizado, 2 folhas, 1,2x2,20 m - 01 und</v>
          </cell>
          <cell r="C646" t="str">
            <v>74071/002</v>
          </cell>
          <cell r="D646" t="str">
            <v>un</v>
          </cell>
          <cell r="E646">
            <v>1223.2440000000001</v>
          </cell>
        </row>
        <row r="647">
          <cell r="B647" t="str">
            <v>PA3 - Porta em alumíno anodizado, 2 folhas, com tela, medindo 1,5x2,00 m - 01 und</v>
          </cell>
          <cell r="C647" t="str">
            <v>74071/002</v>
          </cell>
          <cell r="D647" t="str">
            <v>un</v>
          </cell>
          <cell r="E647">
            <v>1390.0500000000002</v>
          </cell>
        </row>
        <row r="648">
          <cell r="B648" t="str">
            <v>PM2 - Porta de madeira lisa, de abrir, 2 folhas, 1,2x2,10 m - 01 und</v>
          </cell>
          <cell r="C648" t="str">
            <v>73880/002</v>
          </cell>
          <cell r="D648" t="str">
            <v>un</v>
          </cell>
          <cell r="E648">
            <v>572.74</v>
          </cell>
        </row>
        <row r="649">
          <cell r="B649" t="str">
            <v>PD1 - Porta de divisória lisa, 0,8x2,10 m - 05 und</v>
          </cell>
          <cell r="C649">
            <v>7100</v>
          </cell>
          <cell r="D649" t="str">
            <v>un</v>
          </cell>
          <cell r="E649">
            <v>48.098400000000005</v>
          </cell>
        </row>
        <row r="651">
          <cell r="B651" t="str">
            <v>MICTÓRIO</v>
          </cell>
          <cell r="C651" t="str">
            <v>73947/005</v>
          </cell>
          <cell r="D651" t="str">
            <v>un</v>
          </cell>
          <cell r="E651">
            <v>193.86</v>
          </cell>
        </row>
        <row r="652">
          <cell r="B652" t="str">
            <v>chuveiro</v>
          </cell>
          <cell r="C652">
            <v>68061</v>
          </cell>
          <cell r="D652" t="str">
            <v>un</v>
          </cell>
          <cell r="E652">
            <v>10.93</v>
          </cell>
        </row>
        <row r="655">
          <cell r="B655" t="str">
            <v>Tela de proteção com gradil fixa padrão AES Sul, de tela Otis nº 14 BWG e malha 15 x 15 mm</v>
          </cell>
          <cell r="C655" t="str">
            <v xml:space="preserve"> + 74238/002</v>
          </cell>
          <cell r="D655" t="str">
            <v>m²</v>
          </cell>
          <cell r="E655">
            <v>0</v>
          </cell>
        </row>
        <row r="656">
          <cell r="B656" t="str">
            <v>Tela de proteção com gradil com porta com dispositivo para lacre padrão AES Sul, de tela Otis nº 14 BWG e malha 15 x 15 mm</v>
          </cell>
          <cell r="C656" t="str">
            <v>7167 + 74238/002</v>
          </cell>
          <cell r="D656" t="str">
            <v>m²</v>
          </cell>
          <cell r="E656">
            <v>0</v>
          </cell>
        </row>
        <row r="658">
          <cell r="B658" t="str">
            <v>Instalação das Redes Aéreas de MT e BT e Iluminação Viária</v>
          </cell>
          <cell r="C658" t="str">
            <v/>
          </cell>
          <cell r="D658" t="str">
            <v>un</v>
          </cell>
          <cell r="E658">
            <v>34348.160000000003</v>
          </cell>
        </row>
        <row r="659">
          <cell r="B659" t="str">
            <v>Instalação Redes Subterrâneas de Distribuição Força</v>
          </cell>
          <cell r="C659" t="str">
            <v/>
          </cell>
          <cell r="D659" t="str">
            <v>un</v>
          </cell>
          <cell r="E659">
            <v>31469.439999999999</v>
          </cell>
        </row>
        <row r="660">
          <cell r="B660" t="str">
            <v>Instalações do Pórtico e Guarita</v>
          </cell>
          <cell r="C660" t="str">
            <v/>
          </cell>
          <cell r="D660" t="str">
            <v>un</v>
          </cell>
          <cell r="E660">
            <v>15064</v>
          </cell>
        </row>
        <row r="661">
          <cell r="B661" t="str">
            <v>Instalações da Cabine de Medição</v>
          </cell>
          <cell r="C661" t="str">
            <v/>
          </cell>
          <cell r="D661" t="str">
            <v>un</v>
          </cell>
          <cell r="E661">
            <v>7532</v>
          </cell>
        </row>
        <row r="662">
          <cell r="B662" t="str">
            <v>Instalações da Casa de Operações e Controle</v>
          </cell>
          <cell r="C662" t="str">
            <v/>
          </cell>
          <cell r="D662" t="str">
            <v>un</v>
          </cell>
          <cell r="E662">
            <v>10544.8</v>
          </cell>
        </row>
        <row r="663">
          <cell r="B663" t="str">
            <v>Instalações da Administração e Laboratório</v>
          </cell>
          <cell r="C663" t="str">
            <v/>
          </cell>
          <cell r="D663" t="str">
            <v>un</v>
          </cell>
          <cell r="E663">
            <v>35572.800000000003</v>
          </cell>
        </row>
        <row r="664">
          <cell r="B664" t="str">
            <v>Instalações do Prédio de Manutenção</v>
          </cell>
          <cell r="C664" t="str">
            <v/>
          </cell>
          <cell r="D664" t="str">
            <v>un</v>
          </cell>
          <cell r="E664">
            <v>10544.8</v>
          </cell>
        </row>
        <row r="665">
          <cell r="B665" t="str">
            <v>Instalações do Pré-Tratamento</v>
          </cell>
          <cell r="C665" t="str">
            <v/>
          </cell>
          <cell r="D665" t="str">
            <v>un</v>
          </cell>
          <cell r="E665">
            <v>29125.200000000001</v>
          </cell>
        </row>
        <row r="666">
          <cell r="B666" t="str">
            <v>Instalações da Casa dos Sopradores 2</v>
          </cell>
          <cell r="C666" t="str">
            <v/>
          </cell>
          <cell r="D666" t="str">
            <v>un</v>
          </cell>
          <cell r="E666">
            <v>15064</v>
          </cell>
        </row>
        <row r="667">
          <cell r="B667" t="str">
            <v>Instalação da Cada dos Sopradores 1</v>
          </cell>
          <cell r="C667" t="str">
            <v/>
          </cell>
          <cell r="D667" t="str">
            <v>un</v>
          </cell>
          <cell r="E667">
            <v>22596</v>
          </cell>
        </row>
        <row r="668">
          <cell r="B668" t="str">
            <v>Instalações da Casa de Bombas 1</v>
          </cell>
          <cell r="C668" t="str">
            <v/>
          </cell>
          <cell r="D668" t="str">
            <v>un</v>
          </cell>
          <cell r="E668">
            <v>7532</v>
          </cell>
        </row>
        <row r="669">
          <cell r="B669" t="str">
            <v>Instalações da Casa de Bombas 2</v>
          </cell>
          <cell r="C669" t="str">
            <v/>
          </cell>
          <cell r="D669" t="str">
            <v>un</v>
          </cell>
          <cell r="E669">
            <v>7532</v>
          </cell>
        </row>
        <row r="670">
          <cell r="B670" t="str">
            <v>Instalações da Casa de Bombas 3</v>
          </cell>
          <cell r="C670" t="str">
            <v/>
          </cell>
          <cell r="D670" t="str">
            <v>un</v>
          </cell>
          <cell r="E670">
            <v>10544.8</v>
          </cell>
        </row>
        <row r="671">
          <cell r="B671" t="str">
            <v>Instalações do Bombeamento de Lodo</v>
          </cell>
          <cell r="C671" t="str">
            <v/>
          </cell>
          <cell r="D671" t="str">
            <v>un</v>
          </cell>
          <cell r="E671">
            <v>7532</v>
          </cell>
        </row>
        <row r="672">
          <cell r="B672" t="str">
            <v>Execução de documentação técnica para COMUSA</v>
          </cell>
          <cell r="D672" t="str">
            <v>un</v>
          </cell>
          <cell r="E672">
            <v>111538.8</v>
          </cell>
        </row>
        <row r="674">
          <cell r="B674" t="str">
            <v>FORNECIMENTO DE MATERIAIS</v>
          </cell>
        </row>
        <row r="675">
          <cell r="B675" t="str">
            <v>Redes Aéreas de MT e BT e Iluminação Viária</v>
          </cell>
        </row>
        <row r="676">
          <cell r="B676" t="str">
            <v>Operação Assitida</v>
          </cell>
          <cell r="D676" t="str">
            <v>un</v>
          </cell>
          <cell r="E676">
            <v>83122.8</v>
          </cell>
        </row>
        <row r="677">
          <cell r="B677" t="str">
            <v>Armação vertical c/ haste e contra-pino em chapa de ferro galvanizada 3/16" com 2 estribo e 2 isoladores</v>
          </cell>
          <cell r="C677">
            <v>1092</v>
          </cell>
          <cell r="D677" t="str">
            <v>un</v>
          </cell>
          <cell r="E677">
            <v>13.76</v>
          </cell>
        </row>
        <row r="678">
          <cell r="B678" t="str">
            <v>Arruela quadrada Ø 21 mm galvanizada</v>
          </cell>
          <cell r="C678">
            <v>379</v>
          </cell>
          <cell r="D678" t="str">
            <v>un</v>
          </cell>
          <cell r="E678">
            <v>1.01</v>
          </cell>
        </row>
        <row r="679">
          <cell r="B679" t="str">
            <v>Braço para iluminação pública</v>
          </cell>
          <cell r="C679">
            <v>2512</v>
          </cell>
          <cell r="D679" t="str">
            <v>un</v>
          </cell>
          <cell r="E679">
            <v>11.87</v>
          </cell>
        </row>
        <row r="680">
          <cell r="B680" t="str">
            <v>Rede aérea de BT e MT - cabo alumínio sem alma 2 CA</v>
          </cell>
          <cell r="C680">
            <v>25003</v>
          </cell>
          <cell r="D680" t="str">
            <v>un</v>
          </cell>
          <cell r="E680">
            <v>12.15</v>
          </cell>
        </row>
        <row r="681">
          <cell r="B681" t="str">
            <v>Cabo de cobre singelo seção 2,5mm² - PVC - 750 V</v>
          </cell>
          <cell r="C681">
            <v>0</v>
          </cell>
          <cell r="D681" t="str">
            <v>un</v>
          </cell>
          <cell r="E681">
            <v>1.17</v>
          </cell>
        </row>
        <row r="682">
          <cell r="B682" t="str">
            <v>Cabo de cobre, singelo, seção 1x95mm² - EPR 1 kV-EPR</v>
          </cell>
          <cell r="C682">
            <v>0</v>
          </cell>
          <cell r="D682" t="str">
            <v>un</v>
          </cell>
          <cell r="E682">
            <v>47.38</v>
          </cell>
        </row>
        <row r="683">
          <cell r="B683" t="str">
            <v>Cabo de cobre, singelo, seção 1x35mm² - EPR 1 kV-EPR</v>
          </cell>
          <cell r="C683">
            <v>0</v>
          </cell>
          <cell r="D683" t="str">
            <v>un</v>
          </cell>
          <cell r="E683">
            <v>12.35</v>
          </cell>
        </row>
        <row r="684">
          <cell r="B684" t="str">
            <v>Cinta de aço flexível tipo fusimec 0,8x19mm - rolo 30m</v>
          </cell>
          <cell r="C684">
            <v>406</v>
          </cell>
          <cell r="D684" t="str">
            <v>un</v>
          </cell>
          <cell r="E684">
            <v>31.17</v>
          </cell>
        </row>
        <row r="685">
          <cell r="B685" t="str">
            <v>Cinta de aço para poste de concreto</v>
          </cell>
          <cell r="C685">
            <v>13343</v>
          </cell>
          <cell r="D685" t="str">
            <v>un</v>
          </cell>
          <cell r="E685">
            <v>21.06</v>
          </cell>
        </row>
        <row r="686">
          <cell r="B686" t="str">
            <v>Chave fusível 25 kV, base "C"</v>
          </cell>
          <cell r="C686">
            <v>5048</v>
          </cell>
          <cell r="D686" t="str">
            <v>un</v>
          </cell>
          <cell r="E686">
            <v>223.46</v>
          </cell>
        </row>
        <row r="687">
          <cell r="B687" t="str">
            <v>Pára raios 21 kV, 10KA</v>
          </cell>
          <cell r="C687">
            <v>4273</v>
          </cell>
          <cell r="D687" t="str">
            <v>un</v>
          </cell>
          <cell r="E687">
            <v>536.71</v>
          </cell>
        </row>
        <row r="688">
          <cell r="B688" t="str">
            <v>Conector paralelo universal 2 parafusos</v>
          </cell>
          <cell r="C688">
            <v>1600</v>
          </cell>
          <cell r="D688" t="str">
            <v>un</v>
          </cell>
          <cell r="E688">
            <v>6.81</v>
          </cell>
        </row>
        <row r="689">
          <cell r="B689" t="str">
            <v>Cruzeta de madeira de lei tratada 115x90x2.600mm</v>
          </cell>
          <cell r="C689">
            <v>10510</v>
          </cell>
          <cell r="D689" t="str">
            <v>un</v>
          </cell>
          <cell r="E689">
            <v>103.36</v>
          </cell>
        </row>
        <row r="690">
          <cell r="B690" t="str">
            <v>Curva 90 eletroduto aço galvanizado Ø 3”</v>
          </cell>
          <cell r="C690">
            <v>2620</v>
          </cell>
          <cell r="D690" t="str">
            <v>un</v>
          </cell>
          <cell r="E690">
            <v>40.29</v>
          </cell>
        </row>
        <row r="691">
          <cell r="B691" t="str">
            <v>Eletroduto aço galvanizado roscável Ø 3"</v>
          </cell>
          <cell r="C691">
            <v>21133</v>
          </cell>
          <cell r="D691" t="str">
            <v>un</v>
          </cell>
          <cell r="E691">
            <v>41.14</v>
          </cell>
        </row>
        <row r="692">
          <cell r="B692" t="str">
            <v>Gancho olhal para parafuso</v>
          </cell>
          <cell r="C692">
            <v>402</v>
          </cell>
          <cell r="D692" t="str">
            <v>un</v>
          </cell>
          <cell r="E692">
            <v>5.01</v>
          </cell>
        </row>
        <row r="693">
          <cell r="B693" t="str">
            <v>Isolador de ancoragem polimérico - 25 kV</v>
          </cell>
          <cell r="C693">
            <v>0</v>
          </cell>
          <cell r="D693" t="str">
            <v>un</v>
          </cell>
          <cell r="E693">
            <v>26</v>
          </cell>
        </row>
        <row r="694">
          <cell r="B694" t="str">
            <v>Isolador de porcelana marrom tipo pino 25 kV</v>
          </cell>
          <cell r="C694">
            <v>3394</v>
          </cell>
          <cell r="D694" t="str">
            <v>un</v>
          </cell>
          <cell r="E694">
            <v>24.76</v>
          </cell>
        </row>
        <row r="695">
          <cell r="B695" t="str">
            <v>Luva de aço galvanizado Ø  3"</v>
          </cell>
          <cell r="C695">
            <v>2642</v>
          </cell>
          <cell r="D695" t="str">
            <v>un</v>
          </cell>
          <cell r="E695">
            <v>7.84</v>
          </cell>
        </row>
        <row r="696">
          <cell r="B696" t="str">
            <v>Olhal para parafuso em aço zincado</v>
          </cell>
          <cell r="C696">
            <v>12362</v>
          </cell>
          <cell r="D696" t="str">
            <v>un</v>
          </cell>
          <cell r="E696">
            <v>2.71</v>
          </cell>
        </row>
        <row r="697">
          <cell r="B697" t="str">
            <v>Parafuso de máquina 16x125</v>
          </cell>
          <cell r="C697">
            <v>430</v>
          </cell>
          <cell r="D697" t="str">
            <v>un</v>
          </cell>
          <cell r="E697">
            <v>2.2599999999999998</v>
          </cell>
        </row>
        <row r="698">
          <cell r="B698" t="str">
            <v>Parafuso de máquina 16x450</v>
          </cell>
          <cell r="C698">
            <v>11790</v>
          </cell>
          <cell r="D698" t="str">
            <v>un</v>
          </cell>
          <cell r="E698">
            <v>7.31</v>
          </cell>
        </row>
        <row r="699">
          <cell r="B699" t="str">
            <v>Parafuso francês 16x150</v>
          </cell>
          <cell r="C699">
            <v>436</v>
          </cell>
          <cell r="D699" t="str">
            <v>un</v>
          </cell>
          <cell r="E699">
            <v>2.95</v>
          </cell>
        </row>
        <row r="700">
          <cell r="B700" t="str">
            <v>Parafuso francês 16x45</v>
          </cell>
          <cell r="C700">
            <v>442</v>
          </cell>
          <cell r="D700" t="str">
            <v>un</v>
          </cell>
          <cell r="E700">
            <v>1.84</v>
          </cell>
        </row>
        <row r="701">
          <cell r="B701" t="str">
            <v>Pino de cruzeta 25 kV em aço zincado</v>
          </cell>
          <cell r="C701">
            <v>445</v>
          </cell>
          <cell r="D701" t="str">
            <v>un</v>
          </cell>
          <cell r="E701">
            <v>6.33</v>
          </cell>
        </row>
        <row r="702">
          <cell r="B702" t="str">
            <v>Poste de concreto de 11m de comprimento e 400 daN no topo</v>
          </cell>
          <cell r="C702">
            <v>5035</v>
          </cell>
          <cell r="D702" t="str">
            <v>un</v>
          </cell>
          <cell r="E702">
            <v>1072.92</v>
          </cell>
        </row>
        <row r="703">
          <cell r="B703" t="str">
            <v>Poste de concreto de 12m de comprimento e 600 daN no topo</v>
          </cell>
          <cell r="C703">
            <v>0</v>
          </cell>
          <cell r="D703" t="str">
            <v>un</v>
          </cell>
          <cell r="E703">
            <v>1100</v>
          </cell>
        </row>
        <row r="704">
          <cell r="B704" t="str">
            <v>Poste de concreto de 12m de comprimento e 1000 daN no topo</v>
          </cell>
          <cell r="C704">
            <v>0</v>
          </cell>
          <cell r="D704" t="str">
            <v>un</v>
          </cell>
          <cell r="E704">
            <v>1574.7</v>
          </cell>
        </row>
        <row r="705">
          <cell r="B705" t="str">
            <v>Poste de concreto de 11m de comprimento e 600 daN no topo</v>
          </cell>
          <cell r="C705">
            <v>5034</v>
          </cell>
          <cell r="D705" t="str">
            <v>un</v>
          </cell>
          <cell r="E705">
            <v>1264.77</v>
          </cell>
        </row>
        <row r="706">
          <cell r="B706" t="str">
            <v>Poste de concreto de 11m de comprimento e 1000 daN no topo</v>
          </cell>
          <cell r="C706">
            <v>0</v>
          </cell>
          <cell r="D706" t="str">
            <v>un</v>
          </cell>
          <cell r="E706">
            <v>1375</v>
          </cell>
        </row>
        <row r="707">
          <cell r="B707" t="str">
            <v>Poste de concreto de 9m de comprimento e 400 daN no topo</v>
          </cell>
          <cell r="C707">
            <v>5059</v>
          </cell>
          <cell r="D707" t="str">
            <v>un</v>
          </cell>
          <cell r="E707">
            <v>758.06</v>
          </cell>
        </row>
        <row r="708">
          <cell r="B708" t="str">
            <v>Poste de concreto de 9m de comprimento e 600 daN no topo</v>
          </cell>
          <cell r="C708">
            <v>0</v>
          </cell>
          <cell r="D708" t="str">
            <v>un</v>
          </cell>
          <cell r="E708">
            <v>780.68</v>
          </cell>
        </row>
        <row r="709">
          <cell r="B709" t="str">
            <v>Sapatilha para cabo de aço zincado a fogo</v>
          </cell>
          <cell r="C709">
            <v>7581</v>
          </cell>
          <cell r="D709" t="str">
            <v>un</v>
          </cell>
          <cell r="E709">
            <v>0.88</v>
          </cell>
        </row>
        <row r="710">
          <cell r="B710" t="str">
            <v>Lâmpada V. Metálico 150 W</v>
          </cell>
          <cell r="C710">
            <v>0</v>
          </cell>
          <cell r="D710" t="str">
            <v>un</v>
          </cell>
          <cell r="E710">
            <v>55.11</v>
          </cell>
        </row>
        <row r="711">
          <cell r="B711" t="str">
            <v>Luminária fechada para lâmpada 150W V.Metálico</v>
          </cell>
          <cell r="C711">
            <v>13382</v>
          </cell>
          <cell r="D711" t="str">
            <v>un</v>
          </cell>
          <cell r="E711">
            <v>118.67</v>
          </cell>
        </row>
        <row r="712">
          <cell r="B712" t="str">
            <v>Reator externo completo para partida de lâmpada 150W V.Metálico</v>
          </cell>
          <cell r="D712" t="str">
            <v>un</v>
          </cell>
          <cell r="E712">
            <v>40.299999999999997</v>
          </cell>
        </row>
        <row r="713">
          <cell r="B713" t="str">
            <v>Mureta de alvenaria para o quadro de distribuição de força</v>
          </cell>
          <cell r="C713">
            <v>0</v>
          </cell>
          <cell r="D713" t="str">
            <v>un</v>
          </cell>
          <cell r="E713">
            <v>2071.23</v>
          </cell>
        </row>
        <row r="714">
          <cell r="B714" t="str">
            <v>Transformador Trifásico isolado a óleo, potência nominal de 75kVA, impedância percentual de 4,5%, para tensões 25kV-380/220V, inst. Em poste</v>
          </cell>
          <cell r="C714">
            <v>7611</v>
          </cell>
          <cell r="D714" t="str">
            <v>un</v>
          </cell>
          <cell r="E714">
            <v>5496.53</v>
          </cell>
        </row>
        <row r="715">
          <cell r="B715" t="str">
            <v>Transformador Trifásico isolado a óleo, potência nominal de 150kVA, impedância percentual de 4,5%, para tensões 25kV-380/220V, inst. Em poste</v>
          </cell>
          <cell r="C715">
            <v>7614</v>
          </cell>
          <cell r="D715" t="str">
            <v>un</v>
          </cell>
          <cell r="E715">
            <v>8237.0300000000007</v>
          </cell>
        </row>
        <row r="716">
          <cell r="B716" t="str">
            <v>Transformador Trifásico isolado a óleo, potência nominal de 300kVA, impedância percentual de 4,5%, para tensões 25kV-380/220V, inst. Em poste</v>
          </cell>
          <cell r="C716">
            <v>7615</v>
          </cell>
          <cell r="D716" t="str">
            <v>un</v>
          </cell>
          <cell r="E716">
            <v>14590.6</v>
          </cell>
        </row>
        <row r="717">
          <cell r="B717" t="str">
            <v xml:space="preserve">Quadro metálico 800x600mm - QGBT-01, contendo 1 disjuntor geral de 3x 250A, duas saídas de 2x32A , duas saídas de 3x80A e duas saídas de 3x50A </v>
          </cell>
          <cell r="C717">
            <v>0</v>
          </cell>
          <cell r="D717" t="str">
            <v>un</v>
          </cell>
          <cell r="E717">
            <v>7371.37</v>
          </cell>
        </row>
        <row r="718">
          <cell r="B718" t="str">
            <v>Redes Subterrâneas de Distribuição Força</v>
          </cell>
        </row>
        <row r="719">
          <cell r="B719" t="str">
            <v>Cabo de cobre nu 50mm2</v>
          </cell>
          <cell r="C719">
            <v>0</v>
          </cell>
          <cell r="D719" t="str">
            <v>un</v>
          </cell>
          <cell r="E719">
            <v>24.77</v>
          </cell>
        </row>
        <row r="720">
          <cell r="B720" t="str">
            <v>Cabo de cobre singelo seção 95mm² - EPR 1 kV</v>
          </cell>
          <cell r="C720">
            <v>0</v>
          </cell>
          <cell r="D720" t="str">
            <v>un</v>
          </cell>
          <cell r="E720">
            <v>47.38</v>
          </cell>
        </row>
        <row r="721">
          <cell r="B721" t="str">
            <v>Cabo de cobre singelo seção 6mm² - EPR 1 kV</v>
          </cell>
          <cell r="C721">
            <v>0</v>
          </cell>
          <cell r="D721" t="str">
            <v>un</v>
          </cell>
          <cell r="E721">
            <v>3.06</v>
          </cell>
        </row>
        <row r="722">
          <cell r="B722" t="str">
            <v>Cabo de cobre singelo seção 35mm² - EPR 1 kV</v>
          </cell>
          <cell r="C722">
            <v>0</v>
          </cell>
          <cell r="D722" t="str">
            <v>un</v>
          </cell>
          <cell r="E722">
            <v>17.02</v>
          </cell>
        </row>
        <row r="723">
          <cell r="B723" t="str">
            <v>Cabo de cobre singelo seção 35mm² - EPR 12/20 kV</v>
          </cell>
          <cell r="C723">
            <v>901</v>
          </cell>
          <cell r="D723" t="str">
            <v>un</v>
          </cell>
          <cell r="E723">
            <v>100.65</v>
          </cell>
        </row>
        <row r="724">
          <cell r="B724" t="str">
            <v>Cabo de cobre singelo seção 10mm² - EPR 1 kV</v>
          </cell>
          <cell r="C724">
            <v>0</v>
          </cell>
          <cell r="D724" t="str">
            <v>un</v>
          </cell>
          <cell r="E724">
            <v>15.05</v>
          </cell>
        </row>
        <row r="725">
          <cell r="B725" t="str">
            <v>Cabo telefonico CCI 2 pares</v>
          </cell>
          <cell r="C725">
            <v>11902</v>
          </cell>
          <cell r="D725" t="str">
            <v>un</v>
          </cell>
          <cell r="E725">
            <v>15.05</v>
          </cell>
        </row>
        <row r="726">
          <cell r="B726" t="str">
            <v>Fita indicativa de perigo rede energizada</v>
          </cell>
          <cell r="C726">
            <v>0</v>
          </cell>
          <cell r="D726" t="str">
            <v>un</v>
          </cell>
          <cell r="E726">
            <v>108.12</v>
          </cell>
        </row>
        <row r="727">
          <cell r="B727" t="str">
            <v>Cabo de cobre singelo seção 25mm² - EPR 1 kV</v>
          </cell>
          <cell r="C727">
            <v>0</v>
          </cell>
          <cell r="D727" t="str">
            <v>un</v>
          </cell>
          <cell r="E727">
            <v>37.049999999999997</v>
          </cell>
        </row>
        <row r="728">
          <cell r="B728" t="str">
            <v>Cabo de cobre singelo seção 240mm² - EPR 1 kV</v>
          </cell>
          <cell r="C728">
            <v>0</v>
          </cell>
          <cell r="D728" t="str">
            <v>un</v>
          </cell>
          <cell r="E728">
            <v>362.66</v>
          </cell>
        </row>
        <row r="729">
          <cell r="B729" t="str">
            <v>Caixa de passagem em alvenaria 600x600x600mm</v>
          </cell>
          <cell r="C729">
            <v>0</v>
          </cell>
          <cell r="D729" t="str">
            <v>un</v>
          </cell>
          <cell r="E729">
            <v>260.60000000000002</v>
          </cell>
        </row>
        <row r="730">
          <cell r="B730" t="str">
            <v>Caixa de passagem em alvenaria 800x800x800mm</v>
          </cell>
          <cell r="C730">
            <v>0</v>
          </cell>
          <cell r="D730" t="str">
            <v>un</v>
          </cell>
          <cell r="E730">
            <v>463.29</v>
          </cell>
        </row>
        <row r="731">
          <cell r="B731" t="str">
            <v xml:space="preserve">Concreto magro </v>
          </cell>
          <cell r="C731">
            <v>1527</v>
          </cell>
          <cell r="D731" t="str">
            <v>un</v>
          </cell>
          <cell r="E731">
            <v>1030.1400000000001</v>
          </cell>
        </row>
        <row r="732">
          <cell r="B732" t="str">
            <v>Curva 90 eletroduto PVC Ø 3”</v>
          </cell>
          <cell r="C732">
            <v>1877</v>
          </cell>
          <cell r="D732" t="str">
            <v>un</v>
          </cell>
          <cell r="E732">
            <v>47.88</v>
          </cell>
        </row>
        <row r="733">
          <cell r="B733" t="str">
            <v>Curva 90 eletroduto PVC Ø 4”</v>
          </cell>
          <cell r="C733">
            <v>1878</v>
          </cell>
          <cell r="D733" t="str">
            <v>un</v>
          </cell>
          <cell r="E733">
            <v>91.35</v>
          </cell>
        </row>
        <row r="734">
          <cell r="B734" t="str">
            <v>Luva Eletroduto PVC  Ø 3”</v>
          </cell>
          <cell r="C734">
            <v>1896</v>
          </cell>
          <cell r="D734" t="str">
            <v>un</v>
          </cell>
          <cell r="E734">
            <v>38.520000000000003</v>
          </cell>
        </row>
        <row r="735">
          <cell r="B735" t="str">
            <v>Luva Eletroduto PVC  Ø 4”</v>
          </cell>
          <cell r="C735">
            <v>1895</v>
          </cell>
          <cell r="D735" t="str">
            <v>un</v>
          </cell>
          <cell r="E735">
            <v>74.790000000000006</v>
          </cell>
        </row>
        <row r="736">
          <cell r="B736" t="str">
            <v>Eletroduto de PVC rígido roscável Ø 3"</v>
          </cell>
          <cell r="C736">
            <v>2686</v>
          </cell>
          <cell r="D736" t="str">
            <v>un</v>
          </cell>
          <cell r="E736">
            <v>53.4</v>
          </cell>
        </row>
        <row r="737">
          <cell r="B737" t="str">
            <v>Eletroduto aço galvanizado roscável Ø 4"</v>
          </cell>
          <cell r="C737">
            <v>21132</v>
          </cell>
          <cell r="D737" t="str">
            <v>un</v>
          </cell>
          <cell r="E737">
            <v>147.47999999999999</v>
          </cell>
        </row>
        <row r="738">
          <cell r="B738" t="str">
            <v>Eletroduto de PVC rígido roscável Ø 4"</v>
          </cell>
          <cell r="C738">
            <v>2683</v>
          </cell>
          <cell r="D738" t="str">
            <v>un</v>
          </cell>
          <cell r="E738">
            <v>81.33</v>
          </cell>
        </row>
        <row r="739">
          <cell r="B739" t="str">
            <v>Eletroduto de PVC rígido roscável Ø 3"</v>
          </cell>
          <cell r="C739">
            <v>2683</v>
          </cell>
          <cell r="D739" t="str">
            <v>un</v>
          </cell>
          <cell r="E739">
            <v>81.33</v>
          </cell>
        </row>
        <row r="740">
          <cell r="B740" t="str">
            <v>Eletroduto corrugado tipo kanalex Ø 3"</v>
          </cell>
          <cell r="C740">
            <v>2442</v>
          </cell>
          <cell r="D740" t="str">
            <v>un</v>
          </cell>
          <cell r="E740">
            <v>34.47</v>
          </cell>
        </row>
        <row r="741">
          <cell r="B741" t="str">
            <v>Haste de aterramento cobreada Ø19mm L=3m</v>
          </cell>
          <cell r="C741">
            <v>3378</v>
          </cell>
          <cell r="D741" t="str">
            <v>un</v>
          </cell>
          <cell r="E741">
            <v>117.81</v>
          </cell>
        </row>
        <row r="742">
          <cell r="B742" t="str">
            <v>Solda exotérmica</v>
          </cell>
          <cell r="C742">
            <v>0</v>
          </cell>
          <cell r="D742" t="str">
            <v>un</v>
          </cell>
          <cell r="E742">
            <v>11.18</v>
          </cell>
        </row>
        <row r="743">
          <cell r="B743" t="str">
            <v>Pórtico e Guarita</v>
          </cell>
        </row>
        <row r="744">
          <cell r="B744" t="str">
            <v>Bucha e arruela alumínio silício para eletroduto 3/4"</v>
          </cell>
          <cell r="C744">
            <v>851</v>
          </cell>
          <cell r="D744" t="str">
            <v>un</v>
          </cell>
          <cell r="E744">
            <v>0.48</v>
          </cell>
        </row>
        <row r="745">
          <cell r="B745" t="str">
            <v>Braçadeira tipo "D" Ø 3/4”</v>
          </cell>
          <cell r="C745">
            <v>400</v>
          </cell>
          <cell r="D745" t="str">
            <v>un</v>
          </cell>
          <cell r="E745">
            <v>0.45</v>
          </cell>
        </row>
        <row r="746">
          <cell r="B746" t="str">
            <v>Cabo de cobre singelo seção 2,5mm² - PVC - 750V</v>
          </cell>
          <cell r="C746">
            <v>0</v>
          </cell>
          <cell r="D746" t="str">
            <v>un</v>
          </cell>
          <cell r="E746">
            <v>1.17</v>
          </cell>
        </row>
        <row r="747">
          <cell r="B747" t="str">
            <v>Caixa condulete universal Ø 3/4" com tampa cega</v>
          </cell>
          <cell r="C747">
            <v>2593</v>
          </cell>
          <cell r="D747" t="str">
            <v>un</v>
          </cell>
          <cell r="E747">
            <v>6.4</v>
          </cell>
        </row>
        <row r="748">
          <cell r="B748" t="str">
            <v>Centro de distribuição de luz para 12 disjuntores monopolar</v>
          </cell>
          <cell r="C748">
            <v>13393</v>
          </cell>
          <cell r="D748" t="str">
            <v>un</v>
          </cell>
          <cell r="E748">
            <v>132.77000000000001</v>
          </cell>
        </row>
        <row r="749">
          <cell r="B749" t="str">
            <v>Curva 90 eletroduto PVC rígido roscável 3/4"</v>
          </cell>
          <cell r="C749">
            <v>1885</v>
          </cell>
          <cell r="D749" t="str">
            <v>un</v>
          </cell>
          <cell r="E749">
            <v>1.44</v>
          </cell>
        </row>
        <row r="750">
          <cell r="B750" t="str">
            <v>Dispositivo de fuga a terra In=3x40A, 30mA</v>
          </cell>
          <cell r="C750">
            <v>0</v>
          </cell>
          <cell r="D750" t="str">
            <v>un</v>
          </cell>
          <cell r="E750">
            <v>97.17</v>
          </cell>
        </row>
        <row r="751">
          <cell r="B751" t="str">
            <v xml:space="preserve">Eletroduto PVC rígido roscável Ø 3/4" </v>
          </cell>
          <cell r="C751">
            <v>2674</v>
          </cell>
          <cell r="D751" t="str">
            <v>un</v>
          </cell>
          <cell r="E751">
            <v>1.95</v>
          </cell>
        </row>
        <row r="752">
          <cell r="B752" t="str">
            <v>Interruptor de luz simples 10A/220V</v>
          </cell>
          <cell r="C752">
            <v>7555</v>
          </cell>
          <cell r="D752" t="str">
            <v>un</v>
          </cell>
          <cell r="E752">
            <v>4.49</v>
          </cell>
        </row>
        <row r="753">
          <cell r="B753" t="str">
            <v>Interruptor de luz três seções 10A/220V</v>
          </cell>
          <cell r="C753">
            <v>12129</v>
          </cell>
          <cell r="D753" t="str">
            <v>un</v>
          </cell>
          <cell r="E753">
            <v>5.85</v>
          </cell>
        </row>
        <row r="754">
          <cell r="B754" t="str">
            <v>Lâmpada compacta fluorescente de 26W/220V</v>
          </cell>
          <cell r="C754">
            <v>0</v>
          </cell>
          <cell r="D754" t="str">
            <v>un</v>
          </cell>
          <cell r="E754">
            <v>16.28</v>
          </cell>
        </row>
        <row r="755">
          <cell r="B755" t="str">
            <v>Lâmpada fluorescente 32W</v>
          </cell>
          <cell r="C755">
            <v>0</v>
          </cell>
          <cell r="D755" t="str">
            <v>un</v>
          </cell>
          <cell r="E755">
            <v>6.9</v>
          </cell>
        </row>
        <row r="756">
          <cell r="B756" t="str">
            <v>Luminária fluorescente 2x32W completa</v>
          </cell>
          <cell r="C756">
            <v>3799</v>
          </cell>
          <cell r="D756" t="str">
            <v>un</v>
          </cell>
          <cell r="E756">
            <v>46.44</v>
          </cell>
        </row>
        <row r="757">
          <cell r="B757" t="str">
            <v>Luminária industrial para lâmpada 26W compacta</v>
          </cell>
          <cell r="C757">
            <v>0</v>
          </cell>
          <cell r="D757" t="str">
            <v>un</v>
          </cell>
          <cell r="E757">
            <v>16.28</v>
          </cell>
        </row>
        <row r="758">
          <cell r="B758" t="str">
            <v>Luminária tipo globo</v>
          </cell>
          <cell r="C758">
            <v>3788</v>
          </cell>
          <cell r="D758" t="str">
            <v>un</v>
          </cell>
          <cell r="E758">
            <v>27.38</v>
          </cell>
        </row>
        <row r="759">
          <cell r="B759" t="str">
            <v>Luva de eletroduto de PVC Ø 3/4"</v>
          </cell>
          <cell r="C759">
            <v>1891</v>
          </cell>
          <cell r="D759" t="str">
            <v>un</v>
          </cell>
          <cell r="E759">
            <v>0</v>
          </cell>
        </row>
        <row r="760">
          <cell r="B760" t="str">
            <v>Minidisjuntor bipolar In=  25 A, curva C, 10 kA</v>
          </cell>
          <cell r="C760">
            <v>2382</v>
          </cell>
          <cell r="D760" t="str">
            <v>un</v>
          </cell>
          <cell r="E760">
            <v>42.96</v>
          </cell>
        </row>
        <row r="761">
          <cell r="B761" t="str">
            <v>Minidisjuntor monopolar In=  16 A, curva C, 10 kA</v>
          </cell>
          <cell r="C761">
            <v>20009</v>
          </cell>
          <cell r="D761" t="str">
            <v>un</v>
          </cell>
          <cell r="E761">
            <v>8.4499999999999993</v>
          </cell>
        </row>
        <row r="762">
          <cell r="B762" t="str">
            <v>Minidisjuntor monopolar In=  20 A, curva C, 10 kA</v>
          </cell>
          <cell r="C762">
            <v>20010</v>
          </cell>
          <cell r="D762" t="str">
            <v>un</v>
          </cell>
          <cell r="E762">
            <v>8.5</v>
          </cell>
        </row>
        <row r="763">
          <cell r="B763" t="str">
            <v>Parafuso c/bucha plástica s-8 4,8 x 45</v>
          </cell>
          <cell r="C763">
            <v>7583</v>
          </cell>
          <cell r="D763" t="str">
            <v>un</v>
          </cell>
          <cell r="E763">
            <v>0.3</v>
          </cell>
        </row>
        <row r="764">
          <cell r="B764" t="str">
            <v>Reator para 2 lâmp. Fluoresc.tipo eletrônico - AFP</v>
          </cell>
          <cell r="C764">
            <v>1085</v>
          </cell>
          <cell r="D764" t="str">
            <v>un</v>
          </cell>
          <cell r="E764">
            <v>20.99</v>
          </cell>
        </row>
        <row r="765">
          <cell r="B765" t="str">
            <v>Tomada universal 2P+T, 10A / 220V, de embutir</v>
          </cell>
          <cell r="C765">
            <v>7533</v>
          </cell>
          <cell r="D765" t="str">
            <v>un</v>
          </cell>
          <cell r="E765">
            <v>3.28</v>
          </cell>
        </row>
        <row r="766">
          <cell r="B766" t="str">
            <v>Tomada para ar condicionado</v>
          </cell>
          <cell r="C766">
            <v>7529</v>
          </cell>
          <cell r="D766" t="str">
            <v>un</v>
          </cell>
          <cell r="E766">
            <v>11.18</v>
          </cell>
        </row>
        <row r="767">
          <cell r="B767" t="str">
            <v>Fio interno para telefone</v>
          </cell>
          <cell r="C767">
            <v>935</v>
          </cell>
          <cell r="D767" t="str">
            <v>m</v>
          </cell>
          <cell r="E767">
            <v>11.18</v>
          </cell>
        </row>
        <row r="768">
          <cell r="B768" t="str">
            <v>Tomada  para telefone padrão tlebrás</v>
          </cell>
          <cell r="C768">
            <v>7526</v>
          </cell>
          <cell r="D768" t="str">
            <v>un</v>
          </cell>
          <cell r="E768">
            <v>11.18</v>
          </cell>
        </row>
        <row r="769">
          <cell r="B769" t="str">
            <v>Cabine de Medição</v>
          </cell>
          <cell r="C769">
            <v>0</v>
          </cell>
          <cell r="D769" t="str">
            <v>un</v>
          </cell>
          <cell r="E769">
            <v>0</v>
          </cell>
        </row>
        <row r="770">
          <cell r="B770" t="str">
            <v>Bucha e arruela alumínio silício p/eletroduto 1 1/2"</v>
          </cell>
          <cell r="C770">
            <v>853</v>
          </cell>
          <cell r="D770" t="str">
            <v>un</v>
          </cell>
          <cell r="E770">
            <v>1.1200000000000001</v>
          </cell>
        </row>
        <row r="771">
          <cell r="B771" t="str">
            <v>Braçadeira tipo "D" Ø 3/4”</v>
          </cell>
          <cell r="C771">
            <v>400</v>
          </cell>
          <cell r="D771" t="str">
            <v>un</v>
          </cell>
          <cell r="E771">
            <v>0.45</v>
          </cell>
        </row>
        <row r="772">
          <cell r="B772" t="str">
            <v>Braçadeira tipo "D" Ø 1 1/2"</v>
          </cell>
          <cell r="C772">
            <v>393</v>
          </cell>
          <cell r="D772" t="str">
            <v>un</v>
          </cell>
          <cell r="E772">
            <v>0.6</v>
          </cell>
        </row>
        <row r="773">
          <cell r="B773" t="str">
            <v>Cabo de cobre múltiplo seção 2x4mm² - EPR 1 kV</v>
          </cell>
          <cell r="C773">
            <v>0</v>
          </cell>
          <cell r="D773" t="str">
            <v>un</v>
          </cell>
          <cell r="E773">
            <v>4.49</v>
          </cell>
        </row>
        <row r="774">
          <cell r="B774" t="str">
            <v xml:space="preserve">Cabo de cobre nu 25 mm²  </v>
          </cell>
          <cell r="C774">
            <v>868</v>
          </cell>
          <cell r="D774" t="str">
            <v>un</v>
          </cell>
          <cell r="E774">
            <v>10.4</v>
          </cell>
        </row>
        <row r="775">
          <cell r="B775" t="str">
            <v>Cabo de cobre nu 50 mm²</v>
          </cell>
          <cell r="C775">
            <v>867</v>
          </cell>
          <cell r="D775" t="str">
            <v>un</v>
          </cell>
          <cell r="E775">
            <v>17.39</v>
          </cell>
        </row>
        <row r="776">
          <cell r="B776" t="str">
            <v xml:space="preserve">Cabo de cobre singelo 2,5 mm² isolação 750 V  </v>
          </cell>
          <cell r="C776">
            <v>0</v>
          </cell>
          <cell r="D776" t="str">
            <v>un</v>
          </cell>
          <cell r="E776">
            <v>1.17</v>
          </cell>
        </row>
        <row r="777">
          <cell r="B777" t="str">
            <v>Caixa de PVC contendo um disjuntor bipolar 16A / 10 kA</v>
          </cell>
          <cell r="C777">
            <v>20255</v>
          </cell>
          <cell r="D777" t="str">
            <v>un</v>
          </cell>
          <cell r="E777">
            <v>16.21</v>
          </cell>
        </row>
        <row r="778">
          <cell r="B778" t="str">
            <v>Caixa medição - padrão concession.</v>
          </cell>
          <cell r="C778">
            <v>12075</v>
          </cell>
          <cell r="D778" t="str">
            <v>un</v>
          </cell>
          <cell r="E778">
            <v>349.13</v>
          </cell>
        </row>
        <row r="779">
          <cell r="B779" t="str">
            <v>Chave seccionadora tripolar 400A - 25kV</v>
          </cell>
          <cell r="C779">
            <v>12340</v>
          </cell>
          <cell r="D779" t="str">
            <v>un</v>
          </cell>
          <cell r="E779">
            <v>1370.53</v>
          </cell>
        </row>
        <row r="780">
          <cell r="B780" t="str">
            <v>Conector tipo parafuso fendido para cabo de cobre 50mm²</v>
          </cell>
          <cell r="C780">
            <v>11862</v>
          </cell>
          <cell r="D780" t="str">
            <v>un</v>
          </cell>
          <cell r="E780">
            <v>5</v>
          </cell>
        </row>
        <row r="781">
          <cell r="B781" t="str">
            <v>Cordoalha de cobre seção 25mm2</v>
          </cell>
          <cell r="C781">
            <v>0</v>
          </cell>
          <cell r="D781" t="str">
            <v>un</v>
          </cell>
          <cell r="E781">
            <v>13.9</v>
          </cell>
        </row>
        <row r="782">
          <cell r="B782" t="str">
            <v>Curva 90 eletroduto PVC rígido roscável  Ø1./2"</v>
          </cell>
          <cell r="C782">
            <v>1875</v>
          </cell>
          <cell r="D782" t="str">
            <v>un</v>
          </cell>
          <cell r="E782">
            <v>3.72</v>
          </cell>
        </row>
        <row r="783">
          <cell r="B783" t="str">
            <v>Curva de PVC rígido, roscável  Ø4"</v>
          </cell>
          <cell r="C783">
            <v>1878</v>
          </cell>
          <cell r="D783" t="str">
            <v>un</v>
          </cell>
          <cell r="E783">
            <v>30.45</v>
          </cell>
        </row>
        <row r="784">
          <cell r="B784" t="str">
            <v>Curva 90 eletroduto PVC rígido roscável  Ø 3/4"</v>
          </cell>
          <cell r="C784">
            <v>1885</v>
          </cell>
          <cell r="D784" t="str">
            <v>un</v>
          </cell>
          <cell r="E784">
            <v>1.44</v>
          </cell>
        </row>
        <row r="785">
          <cell r="B785" t="str">
            <v xml:space="preserve">Eletroduto PVC rígido roscável Ø 3/4" </v>
          </cell>
          <cell r="C785">
            <v>2674</v>
          </cell>
          <cell r="D785" t="str">
            <v>un</v>
          </cell>
          <cell r="E785">
            <v>1.95</v>
          </cell>
        </row>
        <row r="786">
          <cell r="B786" t="str">
            <v>Eletroduto de PVC rígido, roscável Ø 4"</v>
          </cell>
          <cell r="C786">
            <v>2683</v>
          </cell>
          <cell r="D786" t="str">
            <v>un</v>
          </cell>
          <cell r="E786">
            <v>27.11</v>
          </cell>
        </row>
        <row r="787">
          <cell r="B787" t="str">
            <v>Eletroduto PVC rígido roscável  Ø 1.1/2"</v>
          </cell>
          <cell r="C787">
            <v>2680</v>
          </cell>
          <cell r="D787" t="str">
            <v>un</v>
          </cell>
          <cell r="E787">
            <v>5.47</v>
          </cell>
        </row>
        <row r="788">
          <cell r="B788" t="str">
            <v>Isolador pedestal média tensão porcelana interno 25 kV</v>
          </cell>
          <cell r="C788">
            <v>3393</v>
          </cell>
          <cell r="D788" t="str">
            <v>un</v>
          </cell>
          <cell r="E788">
            <v>127.54</v>
          </cell>
        </row>
        <row r="789">
          <cell r="B789" t="str">
            <v>Lâmpada fluorescente compacta PL de 26 W, partida rápida</v>
          </cell>
          <cell r="C789">
            <v>0</v>
          </cell>
          <cell r="D789" t="str">
            <v>un</v>
          </cell>
          <cell r="E789">
            <v>9.4499999999999993</v>
          </cell>
        </row>
        <row r="790">
          <cell r="B790" t="str">
            <v>Luva de eletroduto de PVC Ø 1.1/2"</v>
          </cell>
          <cell r="C790">
            <v>1893</v>
          </cell>
          <cell r="D790" t="str">
            <v>un</v>
          </cell>
          <cell r="E790">
            <v>2.4</v>
          </cell>
        </row>
        <row r="791">
          <cell r="B791" t="str">
            <v>Luva de eletroduto de PVC Ø 4"</v>
          </cell>
          <cell r="C791">
            <v>1895</v>
          </cell>
          <cell r="D791" t="str">
            <v>un</v>
          </cell>
          <cell r="E791">
            <v>24.93</v>
          </cell>
        </row>
        <row r="792">
          <cell r="B792" t="str">
            <v>Luva de eletroduto de PVC Ø 3/4"</v>
          </cell>
          <cell r="C792">
            <v>1891</v>
          </cell>
          <cell r="D792" t="str">
            <v>un</v>
          </cell>
          <cell r="E792">
            <v>0.9</v>
          </cell>
        </row>
        <row r="793">
          <cell r="B793" t="str">
            <v xml:space="preserve">Manilha de grês, DN 300 x 600 mm, com tampa de concreto </v>
          </cell>
          <cell r="C793">
            <v>7790</v>
          </cell>
          <cell r="D793" t="str">
            <v>un</v>
          </cell>
          <cell r="E793">
            <v>20.85</v>
          </cell>
        </row>
        <row r="794">
          <cell r="B794" t="str">
            <v>Postes de concreto cônicos 11m - 400 daN</v>
          </cell>
          <cell r="C794">
            <v>5035</v>
          </cell>
          <cell r="D794" t="str">
            <v>un</v>
          </cell>
          <cell r="E794">
            <v>1072.92</v>
          </cell>
        </row>
        <row r="795">
          <cell r="B795" t="str">
            <v xml:space="preserve">Terminal enfitado classe 25 kV, para cabo 50 mm²  </v>
          </cell>
          <cell r="C795">
            <v>4135</v>
          </cell>
          <cell r="D795" t="str">
            <v>un</v>
          </cell>
          <cell r="E795">
            <v>273.33999999999997</v>
          </cell>
        </row>
        <row r="796">
          <cell r="B796" t="str">
            <v>Tomada universal 2P+T, 10A / 220V, de embutir</v>
          </cell>
          <cell r="C796">
            <v>7533</v>
          </cell>
          <cell r="D796" t="str">
            <v>un</v>
          </cell>
          <cell r="E796">
            <v>3.28</v>
          </cell>
        </row>
        <row r="797">
          <cell r="B797" t="str">
            <v>TP 500VA 25 kV - 220V monofásico</v>
          </cell>
          <cell r="C797">
            <v>0</v>
          </cell>
          <cell r="D797" t="str">
            <v>un</v>
          </cell>
          <cell r="E797">
            <v>2400</v>
          </cell>
        </row>
        <row r="798">
          <cell r="B798" t="str">
            <v>Vergalhão de cobre</v>
          </cell>
          <cell r="C798">
            <v>0</v>
          </cell>
          <cell r="D798" t="str">
            <v>un</v>
          </cell>
          <cell r="E798">
            <v>90</v>
          </cell>
        </row>
        <row r="799">
          <cell r="B799" t="str">
            <v>Disjuntor a vácuo de corrente nominal 630 A, corrente de curto circuito de 17,5 kA, bobina de disparo em 220V, isolação para 25 kV, transformador de corrente incorporados e relé secundário microprocessado incorporado no corpo do disjuntor</v>
          </cell>
          <cell r="C799">
            <v>0</v>
          </cell>
          <cell r="D799" t="str">
            <v>un</v>
          </cell>
          <cell r="E799">
            <v>25695</v>
          </cell>
        </row>
        <row r="800">
          <cell r="B800" t="str">
            <v>Cabine de Medição</v>
          </cell>
          <cell r="C800">
            <v>0</v>
          </cell>
          <cell r="D800" t="str">
            <v>un</v>
          </cell>
          <cell r="E800">
            <v>0</v>
          </cell>
        </row>
        <row r="801">
          <cell r="B801" t="str">
            <v>Bucha e arruela alumínio silício p/eletroduto 1 1/2"</v>
          </cell>
          <cell r="C801">
            <v>853</v>
          </cell>
          <cell r="D801" t="str">
            <v>un</v>
          </cell>
          <cell r="E801">
            <v>1.1200000000000001</v>
          </cell>
        </row>
        <row r="802">
          <cell r="B802" t="str">
            <v>Braçadeira tipo "D" Ø 3/4”</v>
          </cell>
          <cell r="C802">
            <v>400</v>
          </cell>
          <cell r="D802" t="str">
            <v>un</v>
          </cell>
          <cell r="E802">
            <v>0.45</v>
          </cell>
        </row>
        <row r="803">
          <cell r="B803" t="str">
            <v>Braçadeira tipo "D" Ø 1 1/2"</v>
          </cell>
          <cell r="C803">
            <v>393</v>
          </cell>
          <cell r="D803" t="str">
            <v>un</v>
          </cell>
          <cell r="E803">
            <v>0.6</v>
          </cell>
        </row>
        <row r="804">
          <cell r="B804" t="str">
            <v>Cabo de cobre múltiplo seção 2x4mm² - EPR 1 kV</v>
          </cell>
          <cell r="C804" t="str">
            <v>epr2x4</v>
          </cell>
          <cell r="D804" t="str">
            <v>un</v>
          </cell>
          <cell r="E804">
            <v>4.49</v>
          </cell>
        </row>
        <row r="805">
          <cell r="B805" t="str">
            <v xml:space="preserve">Cabo de cobre nu 25 mm²  </v>
          </cell>
          <cell r="C805">
            <v>868</v>
          </cell>
          <cell r="D805" t="str">
            <v>un</v>
          </cell>
          <cell r="E805">
            <v>10.4</v>
          </cell>
        </row>
        <row r="806">
          <cell r="B806" t="str">
            <v>Cabo de cobre nu 50 mm²</v>
          </cell>
          <cell r="C806">
            <v>867</v>
          </cell>
          <cell r="D806" t="str">
            <v>un</v>
          </cell>
          <cell r="E806">
            <v>17.39</v>
          </cell>
        </row>
        <row r="807">
          <cell r="B807" t="str">
            <v xml:space="preserve">Cabo de cobre singelo 2,5 mm² isolação 750 V  </v>
          </cell>
          <cell r="C807" t="str">
            <v>csf2,5</v>
          </cell>
          <cell r="D807" t="str">
            <v>un</v>
          </cell>
          <cell r="E807">
            <v>1.17</v>
          </cell>
        </row>
        <row r="808">
          <cell r="B808" t="str">
            <v>Caixa de PVC contendo um disjuntor bipolar 16A / 10 kA</v>
          </cell>
          <cell r="C808">
            <v>20255</v>
          </cell>
          <cell r="D808" t="str">
            <v>un</v>
          </cell>
          <cell r="E808">
            <v>16.21</v>
          </cell>
        </row>
        <row r="809">
          <cell r="B809" t="str">
            <v>Caixa medição - padrão concession.</v>
          </cell>
          <cell r="C809">
            <v>12075</v>
          </cell>
          <cell r="D809" t="str">
            <v>un</v>
          </cell>
          <cell r="E809">
            <v>349.13</v>
          </cell>
        </row>
        <row r="810">
          <cell r="B810" t="str">
            <v>Chave seccionadora tripolar 400A - 25kV</v>
          </cell>
          <cell r="C810">
            <v>12340</v>
          </cell>
          <cell r="D810" t="str">
            <v>un</v>
          </cell>
          <cell r="E810">
            <v>1370.53</v>
          </cell>
        </row>
        <row r="811">
          <cell r="B811" t="str">
            <v>Conector tipo parafuso fendido para cabo de cobre 50mm²</v>
          </cell>
          <cell r="C811">
            <v>11862</v>
          </cell>
          <cell r="D811" t="str">
            <v>un</v>
          </cell>
          <cell r="E811">
            <v>5</v>
          </cell>
        </row>
        <row r="812">
          <cell r="B812" t="str">
            <v>Cordoalha de cobre seção 25mm2</v>
          </cell>
          <cell r="C812" t="str">
            <v>Cotação</v>
          </cell>
          <cell r="D812" t="str">
            <v>un</v>
          </cell>
          <cell r="E812">
            <v>13.9</v>
          </cell>
        </row>
        <row r="813">
          <cell r="B813" t="str">
            <v>Curva 90 eletroduto PVC rígido roscável  Ø1./2"</v>
          </cell>
          <cell r="C813">
            <v>1875</v>
          </cell>
          <cell r="D813" t="str">
            <v>un</v>
          </cell>
          <cell r="E813">
            <v>3.72</v>
          </cell>
        </row>
        <row r="814">
          <cell r="B814" t="str">
            <v>Curva de PVC rígido, roscável  Ø4"</v>
          </cell>
          <cell r="C814">
            <v>1878</v>
          </cell>
          <cell r="D814" t="str">
            <v>un</v>
          </cell>
          <cell r="E814">
            <v>30.45</v>
          </cell>
        </row>
        <row r="815">
          <cell r="B815" t="str">
            <v>Curva 90 eletroduto PVC rígido roscável  Ø 3/4"</v>
          </cell>
          <cell r="C815">
            <v>1885</v>
          </cell>
          <cell r="D815" t="str">
            <v>un</v>
          </cell>
          <cell r="E815">
            <v>1.44</v>
          </cell>
        </row>
        <row r="816">
          <cell r="B816" t="str">
            <v xml:space="preserve">Eletroduto PVC rígido roscável Ø 3/4" </v>
          </cell>
          <cell r="C816">
            <v>2674</v>
          </cell>
          <cell r="D816" t="str">
            <v>un</v>
          </cell>
          <cell r="E816">
            <v>1.95</v>
          </cell>
        </row>
        <row r="817">
          <cell r="B817" t="str">
            <v>Eletroduto de PVC rígido, roscável Ø 4"</v>
          </cell>
          <cell r="C817">
            <v>2683</v>
          </cell>
          <cell r="D817" t="str">
            <v>un</v>
          </cell>
          <cell r="E817">
            <v>27.11</v>
          </cell>
        </row>
        <row r="818">
          <cell r="B818" t="str">
            <v>Eletroduto PVC rígido roscável  Ø 1.1/2"</v>
          </cell>
          <cell r="C818">
            <v>2680</v>
          </cell>
          <cell r="D818" t="str">
            <v>un</v>
          </cell>
          <cell r="E818">
            <v>5.47</v>
          </cell>
        </row>
        <row r="819">
          <cell r="B819" t="str">
            <v>Isolador pedestal média tensão porcelana interno 25 kV</v>
          </cell>
          <cell r="C819">
            <v>3393</v>
          </cell>
          <cell r="D819" t="str">
            <v>un</v>
          </cell>
          <cell r="E819">
            <v>127.54</v>
          </cell>
        </row>
        <row r="820">
          <cell r="B820" t="str">
            <v>Lâmpada fluorescente compacta PL de 26 W, partida rápida</v>
          </cell>
          <cell r="C820" t="str">
            <v>Cotação</v>
          </cell>
          <cell r="D820" t="str">
            <v>un</v>
          </cell>
          <cell r="E820">
            <v>9.4499999999999993</v>
          </cell>
        </row>
        <row r="821">
          <cell r="B821" t="str">
            <v>Luva de eletroduto de PVC Ø 1.1/2"</v>
          </cell>
          <cell r="C821">
            <v>1893</v>
          </cell>
          <cell r="D821" t="str">
            <v>un</v>
          </cell>
          <cell r="E821">
            <v>2.4</v>
          </cell>
        </row>
        <row r="822">
          <cell r="B822" t="str">
            <v>Luva de eletroduto de PVC Ø 4"</v>
          </cell>
          <cell r="C822">
            <v>1895</v>
          </cell>
          <cell r="D822" t="str">
            <v>un</v>
          </cell>
          <cell r="E822">
            <v>24.93</v>
          </cell>
        </row>
        <row r="823">
          <cell r="B823" t="str">
            <v>Luva de eletroduto de PVC Ø 3/4"</v>
          </cell>
          <cell r="C823">
            <v>1891</v>
          </cell>
          <cell r="D823" t="str">
            <v>un</v>
          </cell>
          <cell r="E823">
            <v>0.9</v>
          </cell>
        </row>
        <row r="824">
          <cell r="B824" t="str">
            <v xml:space="preserve">Manilha de grês, DN 300 x 600 mm, com tampa de concreto </v>
          </cell>
          <cell r="C824">
            <v>7790</v>
          </cell>
          <cell r="D824" t="str">
            <v>un</v>
          </cell>
          <cell r="E824">
            <v>20.85</v>
          </cell>
        </row>
        <row r="825">
          <cell r="B825" t="str">
            <v>Postes de concreto cônicos 11m - 400 daN</v>
          </cell>
          <cell r="C825">
            <v>5035</v>
          </cell>
          <cell r="D825" t="str">
            <v>un</v>
          </cell>
          <cell r="E825">
            <v>1072.92</v>
          </cell>
        </row>
        <row r="826">
          <cell r="B826" t="str">
            <v xml:space="preserve">Terminal enfitado classe 25 kV, para cabo 50 mm²  </v>
          </cell>
          <cell r="C826">
            <v>4135</v>
          </cell>
          <cell r="D826" t="str">
            <v>un</v>
          </cell>
          <cell r="E826">
            <v>273.33999999999997</v>
          </cell>
        </row>
        <row r="827">
          <cell r="B827" t="str">
            <v>Tomada universal 2P+T, 10A / 220V, de embutir</v>
          </cell>
          <cell r="C827">
            <v>7533</v>
          </cell>
          <cell r="D827" t="str">
            <v>un</v>
          </cell>
          <cell r="E827">
            <v>3.28</v>
          </cell>
        </row>
        <row r="828">
          <cell r="B828" t="str">
            <v>TP 500VA 25 kV - 220V monofásico</v>
          </cell>
          <cell r="C828" t="str">
            <v>Cotação</v>
          </cell>
          <cell r="D828" t="str">
            <v>un</v>
          </cell>
          <cell r="E828">
            <v>2400</v>
          </cell>
        </row>
        <row r="829">
          <cell r="B829" t="str">
            <v>Vergalhão de cobre</v>
          </cell>
          <cell r="C829" t="str">
            <v>Cotação</v>
          </cell>
          <cell r="D829" t="str">
            <v>un</v>
          </cell>
          <cell r="E829">
            <v>90</v>
          </cell>
        </row>
        <row r="830">
          <cell r="B830" t="str">
            <v>Disjuntor a vácuo de corrente nominal 630 A, corrente de curto circuito de 17,5 kA, bobina de disparo em 220V, isolação para 25 kV, sensores de corrente incorporados e relé secundário microprocessado incorporado no corpo do disjuntor</v>
          </cell>
          <cell r="C830" t="str">
            <v>Composição</v>
          </cell>
          <cell r="D830" t="str">
            <v>un</v>
          </cell>
          <cell r="E830">
            <v>25695</v>
          </cell>
        </row>
        <row r="831">
          <cell r="B831" t="str">
            <v>Casa de Operação e Controle</v>
          </cell>
          <cell r="C831">
            <v>0</v>
          </cell>
          <cell r="D831" t="str">
            <v>un</v>
          </cell>
          <cell r="E831">
            <v>0</v>
          </cell>
        </row>
        <row r="832">
          <cell r="B832" t="str">
            <v>Braçadeira tipo "D" Ø 3/4”</v>
          </cell>
          <cell r="C832">
            <v>400</v>
          </cell>
          <cell r="D832" t="str">
            <v>un</v>
          </cell>
          <cell r="E832">
            <v>0.45</v>
          </cell>
        </row>
        <row r="833">
          <cell r="B833" t="str">
            <v xml:space="preserve">Bucha de expansão plástica S8 </v>
          </cell>
          <cell r="C833">
            <v>4376</v>
          </cell>
          <cell r="D833" t="str">
            <v>un</v>
          </cell>
          <cell r="E833">
            <v>0.18</v>
          </cell>
        </row>
        <row r="834">
          <cell r="B834" t="str">
            <v xml:space="preserve">Bucha e arruela de alumínio Ø 3/4” </v>
          </cell>
          <cell r="C834">
            <v>851</v>
          </cell>
          <cell r="D834" t="str">
            <v>un</v>
          </cell>
          <cell r="E834">
            <v>0.48</v>
          </cell>
        </row>
        <row r="835">
          <cell r="B835" t="str">
            <v>Cabo de cobre nu 35 mm²</v>
          </cell>
          <cell r="C835">
            <v>863</v>
          </cell>
          <cell r="D835" t="str">
            <v>un</v>
          </cell>
          <cell r="E835">
            <v>13.35</v>
          </cell>
        </row>
        <row r="836">
          <cell r="B836" t="str">
            <v>Cabo de cobre nu 50 mm²</v>
          </cell>
          <cell r="C836">
            <v>867</v>
          </cell>
          <cell r="D836" t="str">
            <v>un</v>
          </cell>
          <cell r="E836">
            <v>17.39</v>
          </cell>
        </row>
        <row r="837">
          <cell r="B837" t="str">
            <v>Cabo de cobre singelo seção 2,5mm² - PVC - 750 V</v>
          </cell>
          <cell r="C837" t="str">
            <v>CSF2,5</v>
          </cell>
          <cell r="D837" t="str">
            <v>un</v>
          </cell>
          <cell r="E837">
            <v>1.17</v>
          </cell>
        </row>
        <row r="838">
          <cell r="B838" t="str">
            <v>Caixa condulete Ø 3/4" com tampa cega</v>
          </cell>
          <cell r="C838">
            <v>2593</v>
          </cell>
          <cell r="D838" t="str">
            <v>un</v>
          </cell>
          <cell r="E838">
            <v>6.4</v>
          </cell>
        </row>
        <row r="839">
          <cell r="B839" t="str">
            <v>Centro de distribuição de luz para 12 disjuntores monopolar</v>
          </cell>
          <cell r="C839">
            <v>13393</v>
          </cell>
          <cell r="D839" t="str">
            <v>un</v>
          </cell>
          <cell r="E839">
            <v>132.77000000000001</v>
          </cell>
        </row>
        <row r="840">
          <cell r="B840" t="str">
            <v>Conector de bronze cabo de 35 mm², tipo parafuso fendido</v>
          </cell>
          <cell r="C840">
            <v>11854</v>
          </cell>
          <cell r="D840" t="str">
            <v>un</v>
          </cell>
          <cell r="E840">
            <v>3.51</v>
          </cell>
        </row>
        <row r="841">
          <cell r="B841" t="str">
            <v>Curva 90 eletroduto PVC rígido roscável 2"</v>
          </cell>
          <cell r="C841">
            <v>1876</v>
          </cell>
          <cell r="D841" t="str">
            <v>un</v>
          </cell>
          <cell r="E841">
            <v>5.58</v>
          </cell>
        </row>
        <row r="842">
          <cell r="B842" t="str">
            <v>Curva 90 eletroduto PVC rígido roscável 3/4"</v>
          </cell>
          <cell r="C842">
            <v>1885</v>
          </cell>
          <cell r="D842" t="str">
            <v>un</v>
          </cell>
          <cell r="E842">
            <v>1.44</v>
          </cell>
        </row>
        <row r="843">
          <cell r="B843" t="str">
            <v>Dispositivo de fuga a terra In=3x40A, 30mA</v>
          </cell>
          <cell r="C843" t="str">
            <v>Cotação</v>
          </cell>
          <cell r="D843" t="str">
            <v>un</v>
          </cell>
          <cell r="E843">
            <v>97.17</v>
          </cell>
        </row>
        <row r="844">
          <cell r="B844" t="str">
            <v>Eletroduto PVC rígido roscável 3/4"</v>
          </cell>
          <cell r="C844">
            <v>2674</v>
          </cell>
          <cell r="D844" t="str">
            <v>un</v>
          </cell>
          <cell r="E844">
            <v>1.95</v>
          </cell>
        </row>
        <row r="845">
          <cell r="B845" t="str">
            <v>Haste de aterramento cobreado Ø19mm L=3m com conector</v>
          </cell>
          <cell r="C845">
            <v>3376</v>
          </cell>
          <cell r="D845" t="str">
            <v>un</v>
          </cell>
          <cell r="E845">
            <v>41.41</v>
          </cell>
        </row>
        <row r="846">
          <cell r="B846" t="str">
            <v>Interruptor de luz duas seções 10A/220V de embutir</v>
          </cell>
          <cell r="C846">
            <v>12129</v>
          </cell>
          <cell r="D846" t="str">
            <v>un</v>
          </cell>
          <cell r="E846">
            <v>5.85</v>
          </cell>
        </row>
        <row r="847">
          <cell r="B847" t="str">
            <v>Interruptor de luz hotel 10A/220V de embutir</v>
          </cell>
          <cell r="C847">
            <v>7557</v>
          </cell>
          <cell r="D847" t="str">
            <v>un</v>
          </cell>
          <cell r="E847">
            <v>5.91</v>
          </cell>
        </row>
        <row r="848">
          <cell r="B848" t="str">
            <v>Interruptor de luz simples 10A/220V</v>
          </cell>
          <cell r="C848">
            <v>7555</v>
          </cell>
          <cell r="D848" t="str">
            <v>un</v>
          </cell>
          <cell r="E848">
            <v>4.49</v>
          </cell>
        </row>
        <row r="849">
          <cell r="B849" t="str">
            <v>Lâmpada compacta fluorescente de 26W/220V</v>
          </cell>
          <cell r="C849" t="str">
            <v>Cotação</v>
          </cell>
          <cell r="D849" t="str">
            <v>un</v>
          </cell>
          <cell r="E849">
            <v>16.28</v>
          </cell>
        </row>
        <row r="850">
          <cell r="B850" t="str">
            <v>Lâmpada fluorescente 32W</v>
          </cell>
          <cell r="C850" t="str">
            <v>Cotação</v>
          </cell>
          <cell r="D850" t="str">
            <v>un</v>
          </cell>
          <cell r="E850">
            <v>6.9</v>
          </cell>
        </row>
        <row r="851">
          <cell r="B851" t="str">
            <v>Luminária fluorescente 2x32W completa</v>
          </cell>
          <cell r="C851">
            <v>3799</v>
          </cell>
          <cell r="D851" t="str">
            <v>un</v>
          </cell>
          <cell r="E851">
            <v>46.44</v>
          </cell>
        </row>
        <row r="852">
          <cell r="B852" t="str">
            <v>Luminária industrial para lâmpada 26W compacta</v>
          </cell>
          <cell r="C852">
            <v>3807</v>
          </cell>
          <cell r="D852" t="str">
            <v>un</v>
          </cell>
          <cell r="E852">
            <v>67.44</v>
          </cell>
        </row>
        <row r="853">
          <cell r="B853" t="str">
            <v>Luminária tipo globo</v>
          </cell>
          <cell r="C853">
            <v>3788</v>
          </cell>
          <cell r="D853" t="str">
            <v>un</v>
          </cell>
          <cell r="E853">
            <v>27.38</v>
          </cell>
        </row>
        <row r="854">
          <cell r="B854" t="str">
            <v>Luva de PVC de eletroduto Ø 2”</v>
          </cell>
          <cell r="C854">
            <v>1894</v>
          </cell>
          <cell r="D854" t="str">
            <v>un</v>
          </cell>
          <cell r="E854">
            <v>3.87</v>
          </cell>
        </row>
        <row r="855">
          <cell r="B855" t="str">
            <v>Luva de PVC de eletroduto Ø 3/4”</v>
          </cell>
          <cell r="C855">
            <v>1891</v>
          </cell>
          <cell r="D855" t="str">
            <v>un</v>
          </cell>
          <cell r="E855">
            <v>0.9</v>
          </cell>
        </row>
        <row r="856">
          <cell r="B856" t="str">
            <v>Manilha de grês 300x600 mm, com tampa de concreto</v>
          </cell>
          <cell r="C856">
            <v>7790</v>
          </cell>
          <cell r="D856" t="str">
            <v>un</v>
          </cell>
          <cell r="E856">
            <v>20.85</v>
          </cell>
        </row>
        <row r="857">
          <cell r="B857" t="str">
            <v>Minidisjuntor bipolar In=  25 A, curva C, 10 kA</v>
          </cell>
          <cell r="C857">
            <v>2382</v>
          </cell>
          <cell r="D857" t="str">
            <v>un</v>
          </cell>
          <cell r="E857">
            <v>42.96</v>
          </cell>
        </row>
        <row r="858">
          <cell r="B858" t="str">
            <v>Minidisjuntor monopolar In=  16 A, curva C, 10 kA</v>
          </cell>
          <cell r="C858">
            <v>20009</v>
          </cell>
          <cell r="D858" t="str">
            <v>un</v>
          </cell>
          <cell r="E858">
            <v>8.4499999999999993</v>
          </cell>
        </row>
        <row r="859">
          <cell r="B859" t="str">
            <v>Minidisjuntor monopolar In=  20 A, curva C, 10 kA</v>
          </cell>
          <cell r="C859">
            <v>20010</v>
          </cell>
          <cell r="D859" t="str">
            <v>un</v>
          </cell>
          <cell r="E859">
            <v>8.5</v>
          </cell>
        </row>
        <row r="860">
          <cell r="B860" t="str">
            <v xml:space="preserve">Parafuso autoatarraxante DN 4,2x32 mm zincado  </v>
          </cell>
          <cell r="C860">
            <v>7583</v>
          </cell>
          <cell r="D860" t="str">
            <v>un</v>
          </cell>
          <cell r="E860">
            <v>0.3</v>
          </cell>
        </row>
        <row r="861">
          <cell r="B861" t="str">
            <v>Presilha para cabo cobre nu 35mm2</v>
          </cell>
          <cell r="C861" t="str">
            <v>Cotação</v>
          </cell>
          <cell r="D861" t="str">
            <v>un</v>
          </cell>
          <cell r="E861">
            <v>1.05</v>
          </cell>
        </row>
        <row r="862">
          <cell r="B862" t="str">
            <v>Reator para 2 lâmp. Fluoresc.tipo eletrônico - AFP</v>
          </cell>
          <cell r="C862">
            <v>1079</v>
          </cell>
          <cell r="D862" t="str">
            <v>un</v>
          </cell>
          <cell r="E862">
            <v>21.91</v>
          </cell>
        </row>
        <row r="863">
          <cell r="B863" t="str">
            <v>Solda exotérmica</v>
          </cell>
          <cell r="C863" t="str">
            <v>Cotação</v>
          </cell>
          <cell r="D863" t="str">
            <v>un</v>
          </cell>
          <cell r="E863">
            <v>11.18</v>
          </cell>
        </row>
        <row r="864">
          <cell r="B864" t="str">
            <v>Terminal aéreo, com base de fixação horizontal</v>
          </cell>
          <cell r="C864">
            <v>7571</v>
          </cell>
          <cell r="D864" t="str">
            <v>un</v>
          </cell>
          <cell r="E864">
            <v>8.1999999999999993</v>
          </cell>
        </row>
        <row r="865">
          <cell r="B865" t="str">
            <v>Tomada universal 2P+T, 10A / 220V, de embutir</v>
          </cell>
          <cell r="C865">
            <v>7533</v>
          </cell>
          <cell r="D865" t="str">
            <v>un</v>
          </cell>
          <cell r="E865">
            <v>3.28</v>
          </cell>
        </row>
        <row r="866">
          <cell r="C866">
            <v>1894</v>
          </cell>
          <cell r="D866" t="str">
            <v>un</v>
          </cell>
          <cell r="E866">
            <v>3.87</v>
          </cell>
        </row>
        <row r="867">
          <cell r="B867" t="str">
            <v>Administração e Laboratório</v>
          </cell>
          <cell r="C867">
            <v>0</v>
          </cell>
          <cell r="D867" t="str">
            <v>un</v>
          </cell>
          <cell r="E867">
            <v>0.9</v>
          </cell>
        </row>
        <row r="868">
          <cell r="B868" t="str">
            <v xml:space="preserve">Braçadeira tipo "D" Ø 1” </v>
          </cell>
          <cell r="C868">
            <v>393</v>
          </cell>
          <cell r="D868" t="str">
            <v>un</v>
          </cell>
          <cell r="E868">
            <v>0.6</v>
          </cell>
        </row>
        <row r="869">
          <cell r="B869" t="str">
            <v xml:space="preserve">Braçadeira tipo "D" Ø 2” </v>
          </cell>
          <cell r="C869">
            <v>396</v>
          </cell>
          <cell r="D869" t="str">
            <v>un</v>
          </cell>
          <cell r="E869">
            <v>0.83</v>
          </cell>
        </row>
        <row r="870">
          <cell r="B870" t="str">
            <v>Braçadeira tipo "D" Ø 3/4”</v>
          </cell>
          <cell r="C870">
            <v>400</v>
          </cell>
          <cell r="D870" t="str">
            <v>un</v>
          </cell>
          <cell r="E870">
            <v>0.45</v>
          </cell>
        </row>
        <row r="871">
          <cell r="B871" t="str">
            <v xml:space="preserve">Bucha de expansão plástica S8 </v>
          </cell>
          <cell r="C871">
            <v>4376</v>
          </cell>
          <cell r="D871" t="str">
            <v>un</v>
          </cell>
          <cell r="E871">
            <v>0.18</v>
          </cell>
        </row>
        <row r="872">
          <cell r="B872" t="str">
            <v xml:space="preserve">Bucha e arruela de alumínio Ø ¾” </v>
          </cell>
          <cell r="C872">
            <v>851</v>
          </cell>
          <cell r="D872" t="str">
            <v>un</v>
          </cell>
          <cell r="E872">
            <v>0.48</v>
          </cell>
        </row>
        <row r="873">
          <cell r="B873" t="str">
            <v xml:space="preserve">Bucha e arruela de alumínio Ø 1” </v>
          </cell>
          <cell r="C873">
            <v>855</v>
          </cell>
          <cell r="D873" t="str">
            <v>un</v>
          </cell>
          <cell r="E873">
            <v>0.72</v>
          </cell>
        </row>
        <row r="874">
          <cell r="B874" t="str">
            <v xml:space="preserve">Bucha e arruela de alumínio Ø 2” </v>
          </cell>
          <cell r="C874">
            <v>843</v>
          </cell>
          <cell r="D874" t="str">
            <v>un</v>
          </cell>
          <cell r="E874">
            <v>1.6</v>
          </cell>
        </row>
        <row r="875">
          <cell r="B875" t="str">
            <v>Cabo de cobre nu 35 mm²</v>
          </cell>
          <cell r="C875">
            <v>863</v>
          </cell>
          <cell r="D875" t="str">
            <v>un</v>
          </cell>
          <cell r="E875">
            <v>13.35</v>
          </cell>
        </row>
        <row r="876">
          <cell r="B876" t="str">
            <v>Cabo de cobre nu 50 mm²</v>
          </cell>
          <cell r="C876">
            <v>867</v>
          </cell>
          <cell r="D876" t="str">
            <v>un</v>
          </cell>
          <cell r="E876">
            <v>17.39</v>
          </cell>
        </row>
        <row r="877">
          <cell r="B877" t="str">
            <v>Cabo flexível de cobre singelo 2,5 mm², isol. PVC 750 V</v>
          </cell>
          <cell r="C877" t="str">
            <v>csf2,5</v>
          </cell>
          <cell r="D877" t="str">
            <v>un</v>
          </cell>
          <cell r="E877">
            <v>1.17</v>
          </cell>
        </row>
        <row r="878">
          <cell r="B878" t="str">
            <v>Cabo flexível de cobre singelo 4,0 mm², isol. PVC 750 V</v>
          </cell>
          <cell r="C878" t="str">
            <v>csf4</v>
          </cell>
          <cell r="D878" t="str">
            <v>un</v>
          </cell>
          <cell r="E878">
            <v>1.94</v>
          </cell>
        </row>
        <row r="879">
          <cell r="B879" t="str">
            <v>Cabo flexível de cobre singelo 6,0 mm², isol. PVC 750 V</v>
          </cell>
          <cell r="C879" t="str">
            <v>csf6</v>
          </cell>
          <cell r="D879" t="str">
            <v>un</v>
          </cell>
          <cell r="E879">
            <v>2.94</v>
          </cell>
        </row>
        <row r="880">
          <cell r="B880" t="str">
            <v>Centro de distribuição de luz para 24 disjuntores monopolar</v>
          </cell>
          <cell r="C880">
            <v>12039</v>
          </cell>
          <cell r="D880" t="str">
            <v>un</v>
          </cell>
          <cell r="E880">
            <v>221.33</v>
          </cell>
        </row>
        <row r="881">
          <cell r="B881" t="str">
            <v>Chuveiro 5.400W - 220V</v>
          </cell>
          <cell r="C881">
            <v>1367</v>
          </cell>
          <cell r="D881" t="str">
            <v>un</v>
          </cell>
          <cell r="E881">
            <v>132.31</v>
          </cell>
        </row>
        <row r="882">
          <cell r="B882" t="str">
            <v xml:space="preserve">Condulete de alumínio Ø 3/4” (Ø¾") </v>
          </cell>
          <cell r="C882">
            <v>2593</v>
          </cell>
          <cell r="D882" t="str">
            <v>un</v>
          </cell>
          <cell r="E882">
            <v>6.4</v>
          </cell>
        </row>
        <row r="883">
          <cell r="B883" t="str">
            <v>Conector de bronze cabo de 35 mm², tipo parafuso fendido</v>
          </cell>
          <cell r="C883">
            <v>11854</v>
          </cell>
          <cell r="D883" t="str">
            <v>un</v>
          </cell>
          <cell r="E883">
            <v>3.51</v>
          </cell>
        </row>
        <row r="884">
          <cell r="B884" t="str">
            <v>Curva de PVC rígido roscável Ø 2”</v>
          </cell>
          <cell r="C884">
            <v>1876</v>
          </cell>
          <cell r="D884" t="str">
            <v>un</v>
          </cell>
          <cell r="E884">
            <v>5.58</v>
          </cell>
        </row>
        <row r="885">
          <cell r="B885" t="str">
            <v>Curva de PVC rígido roscável Ø 3/4”</v>
          </cell>
          <cell r="C885">
            <v>1885</v>
          </cell>
          <cell r="D885" t="str">
            <v>un</v>
          </cell>
          <cell r="E885">
            <v>1.44</v>
          </cell>
        </row>
        <row r="886">
          <cell r="B886" t="str">
            <v>Dispositivo de fuga a terra In=3x40A, 30mA</v>
          </cell>
          <cell r="C886" t="str">
            <v>Cotação</v>
          </cell>
          <cell r="D886" t="str">
            <v>un</v>
          </cell>
          <cell r="E886">
            <v>97.17</v>
          </cell>
        </row>
        <row r="887">
          <cell r="B887" t="str">
            <v>Disjuntor monopolar termomagnético In= 16A Icc=10kA</v>
          </cell>
          <cell r="C887">
            <v>20009</v>
          </cell>
          <cell r="D887" t="str">
            <v>un</v>
          </cell>
          <cell r="E887">
            <v>8.4499999999999993</v>
          </cell>
        </row>
        <row r="888">
          <cell r="B888" t="str">
            <v>Disjuntor monopolar termomagnético In= 20A Icc=10kA</v>
          </cell>
          <cell r="C888">
            <v>20010</v>
          </cell>
          <cell r="D888" t="str">
            <v>un</v>
          </cell>
          <cell r="E888">
            <v>8.5</v>
          </cell>
        </row>
        <row r="889">
          <cell r="B889" t="str">
            <v>Disjuntor monopolar termomagnético In= 25A Icc=10kA</v>
          </cell>
          <cell r="C889">
            <v>14544</v>
          </cell>
          <cell r="D889" t="str">
            <v>un</v>
          </cell>
          <cell r="E889">
            <v>8.5</v>
          </cell>
        </row>
        <row r="890">
          <cell r="B890" t="str">
            <v>Disjuntor tripolar termomagnético In= 100A Icc=10kA</v>
          </cell>
          <cell r="C890">
            <v>2373</v>
          </cell>
          <cell r="D890" t="str">
            <v>un</v>
          </cell>
          <cell r="E890">
            <v>71.400000000000006</v>
          </cell>
        </row>
        <row r="891">
          <cell r="B891" t="str">
            <v xml:space="preserve">Eletroduto de PVC rígido roscável Ø 1” </v>
          </cell>
          <cell r="C891">
            <v>2685</v>
          </cell>
          <cell r="D891" t="str">
            <v>un</v>
          </cell>
          <cell r="E891">
            <v>2.95</v>
          </cell>
        </row>
        <row r="892">
          <cell r="B892" t="str">
            <v xml:space="preserve">Eletroduto de PVC rígido roscável Ø 2” </v>
          </cell>
          <cell r="C892">
            <v>2681</v>
          </cell>
          <cell r="D892" t="str">
            <v>un</v>
          </cell>
          <cell r="E892">
            <v>7.04</v>
          </cell>
        </row>
        <row r="893">
          <cell r="B893" t="str">
            <v xml:space="preserve">Eletroduto de PVC rígido roscável Ø 3/4” </v>
          </cell>
          <cell r="C893">
            <v>2674</v>
          </cell>
          <cell r="D893" t="str">
            <v>un</v>
          </cell>
          <cell r="E893">
            <v>1.95</v>
          </cell>
        </row>
        <row r="894">
          <cell r="B894" t="str">
            <v>Haste de aterramento cobreado Ø19mm L=3m com conector</v>
          </cell>
          <cell r="C894">
            <v>3376</v>
          </cell>
          <cell r="D894" t="str">
            <v>un</v>
          </cell>
          <cell r="E894">
            <v>41.41</v>
          </cell>
        </row>
        <row r="895">
          <cell r="B895" t="str">
            <v>Interruptor de luz de embutir três seções, 10 A / 250 V</v>
          </cell>
          <cell r="C895">
            <v>12129</v>
          </cell>
          <cell r="D895" t="str">
            <v>un</v>
          </cell>
          <cell r="E895">
            <v>5.85</v>
          </cell>
        </row>
        <row r="896">
          <cell r="B896" t="str">
            <v>Interruptor de luz duas seções 10 A / 250 V</v>
          </cell>
          <cell r="C896">
            <v>12129</v>
          </cell>
          <cell r="D896" t="str">
            <v>un</v>
          </cell>
          <cell r="E896">
            <v>5.85</v>
          </cell>
        </row>
        <row r="897">
          <cell r="B897" t="str">
            <v>Interruptor de luz simples 10 A / 250 V</v>
          </cell>
          <cell r="C897">
            <v>7555</v>
          </cell>
          <cell r="D897" t="str">
            <v>un</v>
          </cell>
          <cell r="E897">
            <v>4.49</v>
          </cell>
        </row>
        <row r="898">
          <cell r="B898" t="str">
            <v>Lâmpada fluorescente 32 W</v>
          </cell>
          <cell r="C898" t="str">
            <v>Cotação</v>
          </cell>
          <cell r="D898" t="str">
            <v>un</v>
          </cell>
          <cell r="E898">
            <v>6.9</v>
          </cell>
        </row>
        <row r="899">
          <cell r="B899" t="str">
            <v>Luminária industrial para lâmpada 26W compacta</v>
          </cell>
          <cell r="C899">
            <v>3807</v>
          </cell>
          <cell r="D899" t="str">
            <v>un</v>
          </cell>
          <cell r="E899">
            <v>67.44</v>
          </cell>
        </row>
        <row r="900">
          <cell r="B900" t="str">
            <v>Luminária para 2 lâmpada fluorescente de 32 W</v>
          </cell>
          <cell r="C900">
            <v>3799</v>
          </cell>
          <cell r="D900" t="str">
            <v>un</v>
          </cell>
          <cell r="E900">
            <v>46.44</v>
          </cell>
        </row>
        <row r="901">
          <cell r="B901" t="str">
            <v>Luminária tipo globo</v>
          </cell>
          <cell r="C901">
            <v>3788</v>
          </cell>
          <cell r="D901" t="str">
            <v>un</v>
          </cell>
          <cell r="E901">
            <v>27.38</v>
          </cell>
        </row>
        <row r="902">
          <cell r="B902" t="str">
            <v>Luva de PVC de eletroduto Ø 2”</v>
          </cell>
          <cell r="C902">
            <v>1894</v>
          </cell>
          <cell r="D902" t="str">
            <v>un</v>
          </cell>
          <cell r="E902">
            <v>3.87</v>
          </cell>
        </row>
        <row r="903">
          <cell r="B903" t="str">
            <v>Luva de PVC de eletroduto Ø 3/4”</v>
          </cell>
          <cell r="C903">
            <v>1891</v>
          </cell>
          <cell r="D903" t="str">
            <v>un</v>
          </cell>
          <cell r="E903">
            <v>0.9</v>
          </cell>
        </row>
        <row r="904">
          <cell r="B904" t="str">
            <v>Manilha de grês 300x600 mm, com tampa de concreto</v>
          </cell>
          <cell r="C904">
            <v>7790</v>
          </cell>
          <cell r="D904" t="str">
            <v>un</v>
          </cell>
          <cell r="E904">
            <v>20.85</v>
          </cell>
        </row>
        <row r="905">
          <cell r="B905" t="str">
            <v xml:space="preserve">Parafuso autoatarraxante DN 4,2x32 mm zincado  </v>
          </cell>
          <cell r="C905">
            <v>7583</v>
          </cell>
          <cell r="D905" t="str">
            <v>un</v>
          </cell>
          <cell r="E905">
            <v>0.3</v>
          </cell>
        </row>
        <row r="906">
          <cell r="B906" t="str">
            <v>Presilha para cabo cobre nu 35mm2</v>
          </cell>
          <cell r="C906" t="str">
            <v>Cotação</v>
          </cell>
          <cell r="D906" t="str">
            <v>un</v>
          </cell>
          <cell r="E906">
            <v>1.05</v>
          </cell>
        </row>
        <row r="907">
          <cell r="B907" t="str">
            <v>Reator para 2 lâmp. Fluoresc.tipo eletrônico - AFP</v>
          </cell>
          <cell r="C907">
            <v>1079</v>
          </cell>
          <cell r="D907" t="str">
            <v>un</v>
          </cell>
          <cell r="E907">
            <v>21.91</v>
          </cell>
        </row>
        <row r="908">
          <cell r="B908" t="str">
            <v>Solda exotérmica</v>
          </cell>
          <cell r="C908" t="str">
            <v>Cotação</v>
          </cell>
          <cell r="D908" t="str">
            <v>un</v>
          </cell>
          <cell r="E908">
            <v>11.18</v>
          </cell>
        </row>
        <row r="909">
          <cell r="B909" t="str">
            <v>Terminal aéreo, com base de fixação horizontal</v>
          </cell>
          <cell r="C909">
            <v>7571</v>
          </cell>
          <cell r="D909" t="str">
            <v>un</v>
          </cell>
          <cell r="E909">
            <v>8.1999999999999993</v>
          </cell>
        </row>
        <row r="910">
          <cell r="B910" t="str">
            <v>Tomada monofásica de embutir tipo 2P+T 15A/250V</v>
          </cell>
          <cell r="C910">
            <v>7533</v>
          </cell>
          <cell r="D910" t="str">
            <v>un</v>
          </cell>
          <cell r="E910">
            <v>3.28</v>
          </cell>
        </row>
        <row r="911">
          <cell r="B911" t="str">
            <v>Tomada para ar condicionado de embutir tipo 2P+T 25A/250V</v>
          </cell>
          <cell r="C911">
            <v>7533</v>
          </cell>
          <cell r="D911" t="str">
            <v>un</v>
          </cell>
          <cell r="E911">
            <v>3.28</v>
          </cell>
        </row>
        <row r="912">
          <cell r="B912" t="str">
            <v>Dispositivo de fuga a terra In=3x100A, 30mA</v>
          </cell>
          <cell r="C912">
            <v>0</v>
          </cell>
          <cell r="D912" t="str">
            <v>un</v>
          </cell>
          <cell r="E912">
            <v>300.63</v>
          </cell>
        </row>
        <row r="913">
          <cell r="B913" t="str">
            <v>Prédio da Manutenção</v>
          </cell>
          <cell r="C913">
            <v>0</v>
          </cell>
          <cell r="D913" t="str">
            <v>un</v>
          </cell>
          <cell r="E913">
            <v>0</v>
          </cell>
        </row>
        <row r="914">
          <cell r="B914" t="str">
            <v xml:space="preserve">Braçadeira tipo "D" Ø 2” </v>
          </cell>
          <cell r="C914">
            <v>396</v>
          </cell>
          <cell r="D914" t="str">
            <v>un</v>
          </cell>
          <cell r="E914">
            <v>0.83</v>
          </cell>
        </row>
        <row r="915">
          <cell r="B915" t="str">
            <v>Braçadeira tipo "D" Ø 3/4”</v>
          </cell>
          <cell r="C915">
            <v>400</v>
          </cell>
          <cell r="D915" t="str">
            <v>un</v>
          </cell>
          <cell r="E915">
            <v>0.45</v>
          </cell>
        </row>
        <row r="916">
          <cell r="B916" t="str">
            <v xml:space="preserve">Bucha de expansão plástica S8 </v>
          </cell>
          <cell r="C916">
            <v>4376</v>
          </cell>
          <cell r="D916" t="str">
            <v>un</v>
          </cell>
          <cell r="E916">
            <v>0.18</v>
          </cell>
        </row>
        <row r="917">
          <cell r="B917" t="str">
            <v xml:space="preserve">Bucha e arruela de alumínio Ø ¾” </v>
          </cell>
          <cell r="C917">
            <v>851</v>
          </cell>
          <cell r="D917" t="str">
            <v>un</v>
          </cell>
          <cell r="E917">
            <v>0.48</v>
          </cell>
        </row>
        <row r="918">
          <cell r="B918" t="str">
            <v xml:space="preserve">Bucha e arruela de alumínio Ø 2” </v>
          </cell>
          <cell r="C918">
            <v>843</v>
          </cell>
          <cell r="D918" t="str">
            <v>un</v>
          </cell>
          <cell r="E918">
            <v>1.6</v>
          </cell>
        </row>
        <row r="919">
          <cell r="B919" t="str">
            <v>Cabo de cobre nu 35 mm²</v>
          </cell>
          <cell r="C919">
            <v>863</v>
          </cell>
          <cell r="D919" t="str">
            <v>un</v>
          </cell>
          <cell r="E919">
            <v>13.35</v>
          </cell>
        </row>
        <row r="920">
          <cell r="B920" t="str">
            <v>Cabo de cobre nu 50 mm²</v>
          </cell>
          <cell r="C920">
            <v>867</v>
          </cell>
          <cell r="D920" t="str">
            <v>un</v>
          </cell>
          <cell r="E920">
            <v>17.39</v>
          </cell>
        </row>
        <row r="921">
          <cell r="B921" t="str">
            <v>Cabo de cobre singelo 2,5 mm², isol. PVC 750 V</v>
          </cell>
          <cell r="C921" t="str">
            <v>csf2,5</v>
          </cell>
          <cell r="D921" t="str">
            <v>un</v>
          </cell>
          <cell r="E921">
            <v>1.17</v>
          </cell>
        </row>
        <row r="922">
          <cell r="B922" t="str">
            <v>Cabo de cobre singelo 4,0 mm², isol. PVC 750 V</v>
          </cell>
          <cell r="C922" t="str">
            <v>csf4</v>
          </cell>
          <cell r="D922" t="str">
            <v>un</v>
          </cell>
          <cell r="E922">
            <v>1.94</v>
          </cell>
        </row>
        <row r="923">
          <cell r="B923" t="str">
            <v>Centro de distribuição de luz para 12 disjuntores monopolar</v>
          </cell>
          <cell r="C923">
            <v>12039</v>
          </cell>
          <cell r="D923" t="str">
            <v>un</v>
          </cell>
          <cell r="E923">
            <v>221.33</v>
          </cell>
        </row>
        <row r="924">
          <cell r="B924" t="str">
            <v xml:space="preserve">Condulete de alumínio Ø 3/4” (Ø¾") </v>
          </cell>
          <cell r="C924">
            <v>2593</v>
          </cell>
          <cell r="D924" t="str">
            <v>un</v>
          </cell>
          <cell r="E924">
            <v>6.4</v>
          </cell>
        </row>
        <row r="925">
          <cell r="B925" t="str">
            <v>Conector de bronze cabo de 35 mm², tipo parafuso fendido</v>
          </cell>
          <cell r="C925">
            <v>11854</v>
          </cell>
          <cell r="D925" t="str">
            <v>un</v>
          </cell>
          <cell r="E925">
            <v>3.51</v>
          </cell>
        </row>
        <row r="926">
          <cell r="B926" t="str">
            <v>Curva de PVC rígido roscável Ø 2”</v>
          </cell>
          <cell r="C926">
            <v>1876</v>
          </cell>
          <cell r="D926" t="str">
            <v>un</v>
          </cell>
          <cell r="E926">
            <v>5.58</v>
          </cell>
        </row>
        <row r="927">
          <cell r="B927" t="str">
            <v>Curva de PVC rígido roscável Ø 3/4”</v>
          </cell>
          <cell r="C927">
            <v>1885</v>
          </cell>
          <cell r="D927" t="str">
            <v>un</v>
          </cell>
          <cell r="E927">
            <v>1.44</v>
          </cell>
        </row>
        <row r="928">
          <cell r="B928" t="str">
            <v>Dispositivo de fuga a terra In=3x40A, 30mA</v>
          </cell>
          <cell r="C928" t="str">
            <v>Cotação</v>
          </cell>
          <cell r="D928" t="str">
            <v>un</v>
          </cell>
          <cell r="E928">
            <v>97.17</v>
          </cell>
        </row>
        <row r="929">
          <cell r="B929" t="str">
            <v>Disjuntor monopolar termomagnético In= 16A Icc=10kA</v>
          </cell>
          <cell r="C929">
            <v>20009</v>
          </cell>
          <cell r="D929" t="str">
            <v>un</v>
          </cell>
          <cell r="E929">
            <v>8.4499999999999993</v>
          </cell>
        </row>
        <row r="930">
          <cell r="B930" t="str">
            <v>Disjuntor monopolar termomagnético In= 20A Icc=10kA</v>
          </cell>
          <cell r="C930">
            <v>20010</v>
          </cell>
          <cell r="D930" t="str">
            <v>un</v>
          </cell>
          <cell r="E930">
            <v>8.5</v>
          </cell>
        </row>
        <row r="931">
          <cell r="B931" t="str">
            <v>Disjuntor tripolar termomagnético In= 20A Icc=10kA</v>
          </cell>
          <cell r="C931">
            <v>2387</v>
          </cell>
          <cell r="D931" t="str">
            <v>un</v>
          </cell>
          <cell r="E931">
            <v>48.81</v>
          </cell>
        </row>
        <row r="932">
          <cell r="B932" t="str">
            <v>Disjuntor tripolar termomagnético In= 30A Icc=10kA</v>
          </cell>
          <cell r="C932">
            <v>2384</v>
          </cell>
          <cell r="D932" t="str">
            <v>un</v>
          </cell>
          <cell r="E932">
            <v>49.2</v>
          </cell>
        </row>
        <row r="933">
          <cell r="B933" t="str">
            <v xml:space="preserve">Eletroduto de PVC rígido roscável Ø 2” </v>
          </cell>
          <cell r="C933">
            <v>2681</v>
          </cell>
          <cell r="D933" t="str">
            <v>un</v>
          </cell>
          <cell r="E933">
            <v>7.04</v>
          </cell>
        </row>
        <row r="934">
          <cell r="B934" t="str">
            <v xml:space="preserve">Eletroduto de PVC rígido roscável Ø 3/4” </v>
          </cell>
          <cell r="C934">
            <v>2674</v>
          </cell>
          <cell r="D934" t="str">
            <v>un</v>
          </cell>
          <cell r="E934">
            <v>1.95</v>
          </cell>
        </row>
        <row r="935">
          <cell r="B935" t="str">
            <v>Haste de aterramento cobreado Ø19mm L=3m com conector</v>
          </cell>
          <cell r="C935">
            <v>3376</v>
          </cell>
          <cell r="D935" t="str">
            <v>un</v>
          </cell>
          <cell r="E935">
            <v>41.41</v>
          </cell>
        </row>
        <row r="936">
          <cell r="B936" t="str">
            <v>Interruptor de luz duas seções 10 A / 250 V</v>
          </cell>
          <cell r="C936">
            <v>12129</v>
          </cell>
          <cell r="D936" t="str">
            <v>un</v>
          </cell>
          <cell r="E936">
            <v>5.85</v>
          </cell>
        </row>
        <row r="937">
          <cell r="B937" t="str">
            <v>Interruptor de luz simples 10 A / 250 V</v>
          </cell>
          <cell r="C937">
            <v>7555</v>
          </cell>
          <cell r="D937" t="str">
            <v>un</v>
          </cell>
          <cell r="E937">
            <v>4.49</v>
          </cell>
        </row>
        <row r="938">
          <cell r="B938" t="str">
            <v>Lâmpada fluorescente 32 W</v>
          </cell>
          <cell r="C938" t="str">
            <v>Cotação</v>
          </cell>
          <cell r="D938" t="str">
            <v>un</v>
          </cell>
          <cell r="E938">
            <v>6.9</v>
          </cell>
        </row>
        <row r="939">
          <cell r="B939" t="str">
            <v>Luminária industrial para lâmpada 26W compacta</v>
          </cell>
          <cell r="C939">
            <v>3807</v>
          </cell>
          <cell r="D939" t="str">
            <v>un</v>
          </cell>
          <cell r="E939">
            <v>67.44</v>
          </cell>
        </row>
        <row r="940">
          <cell r="B940" t="str">
            <v>Luminária para 2 lâmpada fluorescente de 32 W</v>
          </cell>
          <cell r="C940">
            <v>3799</v>
          </cell>
          <cell r="D940" t="str">
            <v>un</v>
          </cell>
          <cell r="E940">
            <v>46.44</v>
          </cell>
        </row>
        <row r="941">
          <cell r="B941" t="str">
            <v>Luminária tipo globo</v>
          </cell>
          <cell r="C941">
            <v>3788</v>
          </cell>
          <cell r="D941" t="str">
            <v>un</v>
          </cell>
          <cell r="E941">
            <v>27.38</v>
          </cell>
        </row>
        <row r="942">
          <cell r="B942" t="str">
            <v>Luva de PVC de eletroduto Ø 2”</v>
          </cell>
          <cell r="C942">
            <v>1894</v>
          </cell>
          <cell r="D942" t="str">
            <v>un</v>
          </cell>
          <cell r="E942">
            <v>3.87</v>
          </cell>
        </row>
        <row r="943">
          <cell r="B943" t="str">
            <v>Luva de PVC de eletroduto Ø 3/4”</v>
          </cell>
          <cell r="C943">
            <v>1891</v>
          </cell>
          <cell r="D943" t="str">
            <v>un</v>
          </cell>
          <cell r="E943">
            <v>0.9</v>
          </cell>
        </row>
        <row r="944">
          <cell r="B944" t="str">
            <v>Manilha de grês 300x600 mm, com tampa de concreto</v>
          </cell>
          <cell r="C944">
            <v>7790</v>
          </cell>
          <cell r="D944" t="str">
            <v>un</v>
          </cell>
          <cell r="E944">
            <v>20.85</v>
          </cell>
        </row>
        <row r="945">
          <cell r="B945" t="str">
            <v xml:space="preserve">Parafuso autoatarraxante DN 4,2x32 mm zincado  </v>
          </cell>
          <cell r="C945">
            <v>7583</v>
          </cell>
          <cell r="D945" t="str">
            <v>un</v>
          </cell>
          <cell r="E945">
            <v>0.3</v>
          </cell>
        </row>
        <row r="946">
          <cell r="B946" t="str">
            <v>Presilha para cabo cobre nu 35mm2</v>
          </cell>
          <cell r="C946" t="str">
            <v>Cotação</v>
          </cell>
          <cell r="D946" t="str">
            <v>un</v>
          </cell>
          <cell r="E946">
            <v>1.05</v>
          </cell>
        </row>
        <row r="947">
          <cell r="B947" t="str">
            <v>Reator para 2 lâmp. Fluoresc.tipo eletrônico - AFP</v>
          </cell>
          <cell r="C947">
            <v>1079</v>
          </cell>
          <cell r="D947" t="str">
            <v>un</v>
          </cell>
          <cell r="E947">
            <v>21.91</v>
          </cell>
        </row>
        <row r="948">
          <cell r="B948" t="str">
            <v>Solda exotérmica</v>
          </cell>
          <cell r="C948" t="str">
            <v>Cotação</v>
          </cell>
          <cell r="D948" t="str">
            <v>un</v>
          </cell>
          <cell r="E948">
            <v>11.18</v>
          </cell>
        </row>
        <row r="949">
          <cell r="B949" t="str">
            <v>Terminal aéreo, com base de fixação horizontal</v>
          </cell>
          <cell r="C949">
            <v>7571</v>
          </cell>
          <cell r="D949" t="str">
            <v>un</v>
          </cell>
          <cell r="E949">
            <v>8.1999999999999993</v>
          </cell>
        </row>
        <row r="950">
          <cell r="B950" t="str">
            <v>Tomada monofásica de embutir tipo 2P+T 15A/250V</v>
          </cell>
          <cell r="C950">
            <v>7533</v>
          </cell>
          <cell r="D950" t="str">
            <v>un</v>
          </cell>
          <cell r="E950">
            <v>3.28</v>
          </cell>
        </row>
        <row r="951">
          <cell r="C951">
            <v>0</v>
          </cell>
          <cell r="D951" t="str">
            <v>un</v>
          </cell>
          <cell r="E951">
            <v>0</v>
          </cell>
        </row>
        <row r="952">
          <cell r="B952" t="str">
            <v>Pré-Tratamento</v>
          </cell>
          <cell r="C952">
            <v>0</v>
          </cell>
          <cell r="D952" t="str">
            <v>un</v>
          </cell>
          <cell r="E952">
            <v>0</v>
          </cell>
        </row>
        <row r="953">
          <cell r="B953" t="str">
            <v xml:space="preserve">Braçadeira tipo "D" Ø 1” </v>
          </cell>
          <cell r="C953">
            <v>393</v>
          </cell>
          <cell r="D953" t="str">
            <v>un</v>
          </cell>
          <cell r="E953">
            <v>0.6</v>
          </cell>
        </row>
        <row r="954">
          <cell r="B954" t="str">
            <v xml:space="preserve">Braçadeira tipo "D" Ø 2” </v>
          </cell>
          <cell r="C954">
            <v>396</v>
          </cell>
          <cell r="D954" t="str">
            <v>un</v>
          </cell>
          <cell r="E954">
            <v>0.83</v>
          </cell>
        </row>
        <row r="955">
          <cell r="B955" t="str">
            <v>Braçadeira tipo "D" Ø 3/4”</v>
          </cell>
          <cell r="C955">
            <v>400</v>
          </cell>
          <cell r="D955" t="str">
            <v>un</v>
          </cell>
          <cell r="E955">
            <v>0.45</v>
          </cell>
        </row>
        <row r="956">
          <cell r="B956" t="str">
            <v xml:space="preserve">Bucha de expansão plástica S8 </v>
          </cell>
          <cell r="C956">
            <v>4376</v>
          </cell>
          <cell r="D956" t="str">
            <v>un</v>
          </cell>
          <cell r="E956">
            <v>0.18</v>
          </cell>
        </row>
        <row r="957">
          <cell r="B957" t="str">
            <v>Bucha de redução Ø 1" x Ø 3/4"</v>
          </cell>
          <cell r="C957">
            <v>846</v>
          </cell>
          <cell r="D957" t="str">
            <v>un</v>
          </cell>
          <cell r="E957">
            <v>1.75</v>
          </cell>
        </row>
        <row r="958">
          <cell r="B958" t="str">
            <v>Bucha de redução Ø 2" x Ø 3/4"</v>
          </cell>
          <cell r="C958">
            <v>848</v>
          </cell>
          <cell r="D958" t="str">
            <v>un</v>
          </cell>
          <cell r="E958">
            <v>8.58</v>
          </cell>
        </row>
        <row r="959">
          <cell r="B959" t="str">
            <v xml:space="preserve">Bucha e arruela de alumínio Ø 3/4” </v>
          </cell>
          <cell r="C959">
            <v>851</v>
          </cell>
          <cell r="D959" t="str">
            <v>un</v>
          </cell>
          <cell r="E959">
            <v>0.48</v>
          </cell>
        </row>
        <row r="960">
          <cell r="B960" t="str">
            <v xml:space="preserve">Bucha e arruela de alumínio Ø 1” </v>
          </cell>
          <cell r="C960">
            <v>855</v>
          </cell>
          <cell r="D960" t="str">
            <v>un</v>
          </cell>
          <cell r="E960">
            <v>0.72</v>
          </cell>
        </row>
        <row r="961">
          <cell r="B961" t="str">
            <v>Cabo de cobre múltiplo seção  4x2,5mm² - PVC 0,6/1 kV</v>
          </cell>
          <cell r="C961" t="str">
            <v>nax4x2,5</v>
          </cell>
          <cell r="D961" t="str">
            <v>un</v>
          </cell>
          <cell r="E961">
            <v>6.2</v>
          </cell>
        </row>
        <row r="962">
          <cell r="B962" t="str">
            <v>Cabo de cobre múltiplo seção  6x1,5mm² - PVC 0,6/1 kV</v>
          </cell>
          <cell r="C962" t="str">
            <v>co7x1,5</v>
          </cell>
          <cell r="D962" t="str">
            <v>un</v>
          </cell>
          <cell r="E962">
            <v>8.1300000000000008</v>
          </cell>
        </row>
        <row r="963">
          <cell r="B963" t="str">
            <v>Cabo de cobre nu 35 mm²</v>
          </cell>
          <cell r="C963">
            <v>863</v>
          </cell>
          <cell r="D963" t="str">
            <v>un</v>
          </cell>
          <cell r="E963">
            <v>13.35</v>
          </cell>
        </row>
        <row r="964">
          <cell r="B964" t="str">
            <v>Cabo de cobre nu 50 mm²</v>
          </cell>
          <cell r="C964">
            <v>867</v>
          </cell>
          <cell r="D964" t="str">
            <v>un</v>
          </cell>
          <cell r="E964">
            <v>17.39</v>
          </cell>
        </row>
        <row r="965">
          <cell r="B965" t="str">
            <v>Cabo de cobre singelo seção 2,5 mm² - PVC 750 V</v>
          </cell>
          <cell r="C965" t="str">
            <v>csf2,5</v>
          </cell>
          <cell r="D965" t="str">
            <v>un</v>
          </cell>
          <cell r="E965">
            <v>1.17</v>
          </cell>
        </row>
        <row r="966">
          <cell r="B966" t="str">
            <v>Condulete de alumínio universal Ø 1”</v>
          </cell>
          <cell r="C966">
            <v>2570</v>
          </cell>
          <cell r="D966" t="str">
            <v>un</v>
          </cell>
          <cell r="E966">
            <v>9.91</v>
          </cell>
        </row>
        <row r="967">
          <cell r="B967" t="str">
            <v>Condulete de alumínio universal Ø 2”</v>
          </cell>
          <cell r="C967">
            <v>2577</v>
          </cell>
          <cell r="D967" t="str">
            <v>un</v>
          </cell>
          <cell r="E967">
            <v>38.479999999999997</v>
          </cell>
        </row>
        <row r="968">
          <cell r="B968" t="str">
            <v>Condulete de alumínio universal Ø 3/4”</v>
          </cell>
          <cell r="C968">
            <v>2593</v>
          </cell>
          <cell r="D968" t="str">
            <v>un</v>
          </cell>
          <cell r="E968">
            <v>6.4</v>
          </cell>
        </row>
        <row r="969">
          <cell r="B969" t="str">
            <v>Conector de bronze cabo de 35 mm², tipo parafuso fendido</v>
          </cell>
          <cell r="C969">
            <v>11854</v>
          </cell>
          <cell r="D969" t="str">
            <v>un</v>
          </cell>
          <cell r="E969">
            <v>3.51</v>
          </cell>
        </row>
        <row r="970">
          <cell r="B970" t="str">
            <v>Curva de aço zincado roscável Ø 2”</v>
          </cell>
          <cell r="C970">
            <v>2631</v>
          </cell>
          <cell r="D970" t="str">
            <v>un</v>
          </cell>
          <cell r="E970">
            <v>12.66</v>
          </cell>
        </row>
        <row r="971">
          <cell r="B971" t="str">
            <v>Curva de aço zincado roscável Ø 3/4”</v>
          </cell>
          <cell r="C971">
            <v>2633</v>
          </cell>
          <cell r="D971" t="str">
            <v>un</v>
          </cell>
          <cell r="E971">
            <v>1.91</v>
          </cell>
        </row>
        <row r="972">
          <cell r="B972" t="str">
            <v>Eletrocalha aço zincado, 400 x 00 mm L=6m com tampa</v>
          </cell>
          <cell r="C972" t="str">
            <v>Cotação</v>
          </cell>
          <cell r="D972" t="str">
            <v>un</v>
          </cell>
          <cell r="E972">
            <v>136.80000000000001</v>
          </cell>
        </row>
        <row r="973">
          <cell r="B973" t="str">
            <v xml:space="preserve">Eletroduto de aço zincado roscável Ø 1” </v>
          </cell>
          <cell r="C973">
            <v>21136</v>
          </cell>
          <cell r="D973" t="str">
            <v>un</v>
          </cell>
          <cell r="E973">
            <v>7.82</v>
          </cell>
        </row>
        <row r="974">
          <cell r="B974" t="str">
            <v xml:space="preserve">Eletroduto de aço zincado roscável Ø 2” </v>
          </cell>
          <cell r="C974">
            <v>21134</v>
          </cell>
          <cell r="D974" t="str">
            <v>un</v>
          </cell>
          <cell r="E974">
            <v>20.74</v>
          </cell>
        </row>
        <row r="975">
          <cell r="B975" t="str">
            <v xml:space="preserve">Eletroduto de aço zincado roscável Ø 3/4” </v>
          </cell>
          <cell r="C975">
            <v>21128</v>
          </cell>
          <cell r="D975" t="str">
            <v>un</v>
          </cell>
          <cell r="E975">
            <v>6.65</v>
          </cell>
        </row>
        <row r="976">
          <cell r="B976" t="str">
            <v>Haste de aterramento cobreado Ø19mm L=3m com conector</v>
          </cell>
          <cell r="C976">
            <v>3376</v>
          </cell>
          <cell r="D976" t="str">
            <v>un</v>
          </cell>
          <cell r="E976">
            <v>41.41</v>
          </cell>
        </row>
        <row r="977">
          <cell r="B977" t="str">
            <v>Interruptor de luz simples 10 A / 250 V</v>
          </cell>
          <cell r="C977">
            <v>7555</v>
          </cell>
          <cell r="D977" t="str">
            <v>un</v>
          </cell>
          <cell r="E977">
            <v>4.49</v>
          </cell>
        </row>
        <row r="978">
          <cell r="B978" t="str">
            <v>Lâmpada fluorescente 32 W</v>
          </cell>
          <cell r="C978" t="str">
            <v>Cotação</v>
          </cell>
          <cell r="D978" t="str">
            <v>un</v>
          </cell>
          <cell r="E978">
            <v>6.9</v>
          </cell>
        </row>
        <row r="979">
          <cell r="B979" t="str">
            <v>Luminária para 2 lâmpada fluorescente de 32 W</v>
          </cell>
          <cell r="C979">
            <v>3799</v>
          </cell>
          <cell r="D979" t="str">
            <v>un</v>
          </cell>
          <cell r="E979">
            <v>46.44</v>
          </cell>
        </row>
        <row r="980">
          <cell r="B980" t="str">
            <v>Luva de aço zincado roscável  de eletroduto Ø 2”</v>
          </cell>
          <cell r="C980">
            <v>2643</v>
          </cell>
          <cell r="D980" t="str">
            <v>un</v>
          </cell>
          <cell r="E980">
            <v>2.83</v>
          </cell>
        </row>
        <row r="981">
          <cell r="B981" t="str">
            <v>Luva de aço zincado roscável  de eletroduto Ø 3/4”</v>
          </cell>
          <cell r="C981">
            <v>2637</v>
          </cell>
          <cell r="D981" t="str">
            <v>un</v>
          </cell>
          <cell r="E981">
            <v>0.72</v>
          </cell>
        </row>
        <row r="982">
          <cell r="B982" t="str">
            <v>Manilha de grês 300x600 mm, com tampa de concreto</v>
          </cell>
          <cell r="C982">
            <v>7790</v>
          </cell>
          <cell r="D982" t="str">
            <v>un</v>
          </cell>
          <cell r="E982">
            <v>20.85</v>
          </cell>
        </row>
        <row r="983">
          <cell r="B983" t="str">
            <v xml:space="preserve">Parafuso autoatarraxante DN 4,2x32 mm zincado  </v>
          </cell>
          <cell r="C983">
            <v>7583</v>
          </cell>
          <cell r="D983" t="str">
            <v>un</v>
          </cell>
          <cell r="E983">
            <v>0.3</v>
          </cell>
        </row>
        <row r="984">
          <cell r="B984" t="str">
            <v>Presilha para cabo cobre nu 35mm2</v>
          </cell>
          <cell r="C984" t="str">
            <v>Cotação</v>
          </cell>
          <cell r="D984" t="str">
            <v>un</v>
          </cell>
          <cell r="E984">
            <v>1.05</v>
          </cell>
        </row>
        <row r="985">
          <cell r="B985" t="str">
            <v>Quadro de comando das comportas - Caixa de Junção</v>
          </cell>
          <cell r="C985" t="str">
            <v>Composição</v>
          </cell>
          <cell r="D985" t="str">
            <v>un</v>
          </cell>
          <cell r="E985">
            <v>1958.57</v>
          </cell>
        </row>
        <row r="986">
          <cell r="B986" t="str">
            <v>Reator para 2 lâmp. Fluoresc.tipo eletrônico - AFP</v>
          </cell>
          <cell r="C986">
            <v>1079</v>
          </cell>
          <cell r="D986" t="str">
            <v>un</v>
          </cell>
          <cell r="E986">
            <v>21.91</v>
          </cell>
        </row>
        <row r="987">
          <cell r="B987" t="str">
            <v>Solda exotérmica</v>
          </cell>
          <cell r="C987" t="str">
            <v>Cotação</v>
          </cell>
          <cell r="D987" t="str">
            <v>un</v>
          </cell>
          <cell r="E987">
            <v>11.18</v>
          </cell>
        </row>
        <row r="988">
          <cell r="B988" t="str">
            <v>Terminal aéreo, com base de fixação horizontal</v>
          </cell>
          <cell r="C988">
            <v>7571</v>
          </cell>
          <cell r="D988" t="str">
            <v>un</v>
          </cell>
          <cell r="E988">
            <v>8.1999999999999993</v>
          </cell>
        </row>
        <row r="989">
          <cell r="B989" t="str">
            <v>Tomada monofásica de embutir tipo 2P+T 15A/250V</v>
          </cell>
          <cell r="C989">
            <v>7533</v>
          </cell>
          <cell r="D989" t="str">
            <v>un</v>
          </cell>
          <cell r="E989">
            <v>3.28</v>
          </cell>
        </row>
        <row r="990">
          <cell r="B990" t="str">
            <v>Mureta de alvenaria para o quadro de distribuição de força</v>
          </cell>
          <cell r="C990" t="str">
            <v>Composição</v>
          </cell>
          <cell r="D990" t="str">
            <v>un</v>
          </cell>
          <cell r="E990">
            <v>2071.23</v>
          </cell>
        </row>
        <row r="991">
          <cell r="B991" t="str">
            <v>Quadro de Distribuição de Força - QDF-08 contendo disjuntor geral e demais cargas conforme diagrama unifilar</v>
          </cell>
          <cell r="C991" t="str">
            <v>Composição</v>
          </cell>
          <cell r="D991" t="str">
            <v>un</v>
          </cell>
          <cell r="E991">
            <v>8327.26</v>
          </cell>
        </row>
        <row r="992">
          <cell r="C992">
            <v>0</v>
          </cell>
          <cell r="D992" t="str">
            <v>un</v>
          </cell>
          <cell r="E992">
            <v>0</v>
          </cell>
        </row>
        <row r="993">
          <cell r="B993" t="str">
            <v>Casa do Soprador 1</v>
          </cell>
          <cell r="C993">
            <v>0</v>
          </cell>
          <cell r="D993" t="str">
            <v>un</v>
          </cell>
          <cell r="E993">
            <v>0</v>
          </cell>
        </row>
        <row r="994">
          <cell r="B994" t="str">
            <v>Braçadeira tipo "D" Ø 3/4”</v>
          </cell>
          <cell r="C994">
            <v>400</v>
          </cell>
          <cell r="D994" t="str">
            <v>un</v>
          </cell>
          <cell r="E994">
            <v>0.45</v>
          </cell>
        </row>
        <row r="995">
          <cell r="B995" t="str">
            <v xml:space="preserve">Bucha de expansão plástica S8 </v>
          </cell>
          <cell r="C995">
            <v>4376</v>
          </cell>
          <cell r="D995" t="str">
            <v>un</v>
          </cell>
          <cell r="E995">
            <v>0.18</v>
          </cell>
        </row>
        <row r="996">
          <cell r="B996" t="str">
            <v xml:space="preserve">Bucha e arruela de alumínio Ø 3/4” </v>
          </cell>
          <cell r="C996">
            <v>851</v>
          </cell>
          <cell r="D996" t="str">
            <v>un</v>
          </cell>
          <cell r="E996">
            <v>0.48</v>
          </cell>
        </row>
        <row r="997">
          <cell r="B997" t="str">
            <v>Cabo de cobre múltiplo seção 2x2,5mm² - PVC 1 kV</v>
          </cell>
          <cell r="C997" t="str">
            <v>nax2x2,5</v>
          </cell>
          <cell r="D997" t="str">
            <v>un</v>
          </cell>
          <cell r="E997">
            <v>3.34</v>
          </cell>
        </row>
        <row r="998">
          <cell r="B998" t="str">
            <v>Cabo de cobre múltiplo seção 4x2,5mm² - PVC 1 kV</v>
          </cell>
          <cell r="C998" t="str">
            <v>nax4x2,5</v>
          </cell>
          <cell r="D998" t="str">
            <v>m</v>
          </cell>
          <cell r="E998">
            <v>6.2</v>
          </cell>
        </row>
        <row r="999">
          <cell r="B999" t="str">
            <v>Cabo de cobre múltiplo seção 4x4mm² - PVC 1 kV</v>
          </cell>
          <cell r="C999" t="str">
            <v>nax4x4</v>
          </cell>
          <cell r="D999" t="str">
            <v>m</v>
          </cell>
          <cell r="E999">
            <v>9.7100000000000009</v>
          </cell>
        </row>
        <row r="1000">
          <cell r="B1000" t="str">
            <v>Cabo de cobre nu 35 mm²</v>
          </cell>
          <cell r="C1000">
            <v>863</v>
          </cell>
          <cell r="D1000" t="str">
            <v>un</v>
          </cell>
          <cell r="E1000">
            <v>13.35</v>
          </cell>
        </row>
        <row r="1001">
          <cell r="B1001" t="str">
            <v>Cabo de cobre nu 50 mm²</v>
          </cell>
          <cell r="C1001">
            <v>867</v>
          </cell>
          <cell r="D1001" t="str">
            <v>un</v>
          </cell>
          <cell r="E1001">
            <v>17.39</v>
          </cell>
        </row>
        <row r="1002">
          <cell r="B1002" t="str">
            <v>Cabo de cobre singelo seção 2,5mm² - PVC 750 V</v>
          </cell>
          <cell r="C1002" t="str">
            <v>csf2,5</v>
          </cell>
          <cell r="D1002" t="str">
            <v>un</v>
          </cell>
          <cell r="E1002">
            <v>1.17</v>
          </cell>
        </row>
        <row r="1003">
          <cell r="B1003" t="str">
            <v>Condulete de alumínio universal Ø 3/4”</v>
          </cell>
          <cell r="C1003">
            <v>2593</v>
          </cell>
          <cell r="D1003" t="str">
            <v>un</v>
          </cell>
          <cell r="E1003">
            <v>6.4</v>
          </cell>
        </row>
        <row r="1004">
          <cell r="B1004" t="str">
            <v>Conector de bronze cabo de 35 mm², tipo parafuso fendido</v>
          </cell>
          <cell r="C1004">
            <v>11854</v>
          </cell>
          <cell r="D1004" t="str">
            <v>un</v>
          </cell>
          <cell r="E1004">
            <v>3.51</v>
          </cell>
        </row>
        <row r="1005">
          <cell r="B1005" t="str">
            <v>Curva 90 eletroduto PVC rígido 1"</v>
          </cell>
          <cell r="C1005">
            <v>1884</v>
          </cell>
          <cell r="D1005" t="str">
            <v>un</v>
          </cell>
          <cell r="E1005">
            <v>2.4</v>
          </cell>
        </row>
        <row r="1006">
          <cell r="B1006" t="str">
            <v>Curva 90 eletroduto PVC rígido 3/4"</v>
          </cell>
          <cell r="C1006">
            <v>1879</v>
          </cell>
          <cell r="D1006" t="str">
            <v>un</v>
          </cell>
          <cell r="E1006">
            <v>1.56</v>
          </cell>
        </row>
        <row r="1007">
          <cell r="B1007" t="str">
            <v>Eletroduto  flexível com alma de aço 3/4"</v>
          </cell>
          <cell r="C1007">
            <v>2504</v>
          </cell>
          <cell r="D1007" t="str">
            <v>un</v>
          </cell>
          <cell r="E1007">
            <v>8.6199999999999992</v>
          </cell>
        </row>
        <row r="1008">
          <cell r="B1008" t="str">
            <v>Eletroduto flexível com alma de aço 1"</v>
          </cell>
          <cell r="C1008">
            <v>2501</v>
          </cell>
          <cell r="D1008" t="str">
            <v>un</v>
          </cell>
          <cell r="E1008">
            <v>12.77</v>
          </cell>
        </row>
        <row r="1009">
          <cell r="B1009" t="str">
            <v>Eletroduto PVC rígido roscável 1" L=3m</v>
          </cell>
          <cell r="C1009">
            <v>2685</v>
          </cell>
          <cell r="D1009" t="str">
            <v>un</v>
          </cell>
          <cell r="E1009">
            <v>2.95</v>
          </cell>
        </row>
        <row r="1010">
          <cell r="B1010" t="str">
            <v>Eletroduto PVC rígido roscável 3/4" L=3m</v>
          </cell>
          <cell r="C1010">
            <v>2674</v>
          </cell>
          <cell r="D1010" t="str">
            <v>un</v>
          </cell>
          <cell r="E1010">
            <v>1.95</v>
          </cell>
        </row>
        <row r="1011">
          <cell r="B1011" t="str">
            <v>Eletroduto PVC rígido roscável 4" L=3m</v>
          </cell>
          <cell r="C1011">
            <v>2683</v>
          </cell>
          <cell r="D1011" t="str">
            <v>un</v>
          </cell>
          <cell r="E1011">
            <v>27.11</v>
          </cell>
        </row>
        <row r="1012">
          <cell r="B1012" t="str">
            <v>Haste de aterramento cobreado Ø19mm L=3m com conector</v>
          </cell>
          <cell r="C1012">
            <v>3376</v>
          </cell>
          <cell r="D1012" t="str">
            <v>un</v>
          </cell>
          <cell r="E1012">
            <v>41.41</v>
          </cell>
        </row>
        <row r="1013">
          <cell r="B1013" t="str">
            <v>Interruptor de luz duas seções 10 A / 250 V embutir</v>
          </cell>
          <cell r="C1013">
            <v>12129</v>
          </cell>
          <cell r="D1013" t="str">
            <v>un</v>
          </cell>
          <cell r="E1013">
            <v>5.85</v>
          </cell>
        </row>
        <row r="1014">
          <cell r="B1014" t="str">
            <v>Lâmpada fluorescente 32W</v>
          </cell>
          <cell r="C1014" t="str">
            <v>Cotação</v>
          </cell>
          <cell r="D1014" t="str">
            <v>un</v>
          </cell>
          <cell r="E1014">
            <v>6.9</v>
          </cell>
        </row>
        <row r="1015">
          <cell r="B1015" t="str">
            <v>Lâmpada compacta fluorescente de 26W/220V</v>
          </cell>
          <cell r="C1015" t="str">
            <v>Cotação</v>
          </cell>
          <cell r="D1015" t="str">
            <v>un</v>
          </cell>
          <cell r="E1015">
            <v>16.28</v>
          </cell>
        </row>
        <row r="1016">
          <cell r="B1016" t="str">
            <v>Luminária fluorescente 2x32W completa</v>
          </cell>
          <cell r="C1016">
            <v>3799</v>
          </cell>
          <cell r="D1016" t="str">
            <v>un</v>
          </cell>
          <cell r="E1016">
            <v>46.44</v>
          </cell>
        </row>
        <row r="1017">
          <cell r="B1017" t="str">
            <v>Luminária industrial Blindada 26W completa</v>
          </cell>
          <cell r="C1017">
            <v>3807</v>
          </cell>
          <cell r="D1017" t="str">
            <v>un</v>
          </cell>
          <cell r="E1017">
            <v>67.44</v>
          </cell>
        </row>
        <row r="1018">
          <cell r="B1018" t="str">
            <v>Luva de PVC de eletroduto Ø 1”</v>
          </cell>
          <cell r="C1018">
            <v>1892</v>
          </cell>
          <cell r="D1018" t="str">
            <v>un</v>
          </cell>
          <cell r="E1018">
            <v>1.1399999999999999</v>
          </cell>
        </row>
        <row r="1019">
          <cell r="B1019" t="str">
            <v>Luva de PVC de eletroduto Ø 3/4”</v>
          </cell>
          <cell r="C1019">
            <v>1891</v>
          </cell>
          <cell r="D1019" t="str">
            <v>un</v>
          </cell>
          <cell r="E1019">
            <v>0.9</v>
          </cell>
        </row>
        <row r="1020">
          <cell r="B1020" t="str">
            <v>Manilha de grês 300x600 mm, com tampa de concreto</v>
          </cell>
          <cell r="C1020">
            <v>7790</v>
          </cell>
          <cell r="D1020" t="str">
            <v>un</v>
          </cell>
          <cell r="E1020">
            <v>20.85</v>
          </cell>
        </row>
        <row r="1021">
          <cell r="B1021" t="str">
            <v xml:space="preserve">Parafuso autoatarraxante DN 4,2x32 mm zincado  </v>
          </cell>
          <cell r="C1021">
            <v>7583</v>
          </cell>
          <cell r="D1021" t="str">
            <v>un</v>
          </cell>
          <cell r="E1021">
            <v>0.3</v>
          </cell>
        </row>
        <row r="1022">
          <cell r="B1022" t="str">
            <v>Presilha para cabo cobre nu 35mm2</v>
          </cell>
          <cell r="C1022" t="str">
            <v>Cotação</v>
          </cell>
          <cell r="D1022" t="str">
            <v>un</v>
          </cell>
          <cell r="E1022">
            <v>1.05</v>
          </cell>
        </row>
        <row r="1023">
          <cell r="B1023" t="str">
            <v>Reator para 2 lâmp. Fluoresc.tipo eletrônico - AFP</v>
          </cell>
          <cell r="C1023">
            <v>1079</v>
          </cell>
          <cell r="D1023" t="str">
            <v>un</v>
          </cell>
          <cell r="E1023">
            <v>21.91</v>
          </cell>
        </row>
        <row r="1024">
          <cell r="B1024" t="str">
            <v>Solda exotérmica</v>
          </cell>
          <cell r="C1024" t="str">
            <v>Cotação</v>
          </cell>
          <cell r="D1024" t="str">
            <v>un</v>
          </cell>
          <cell r="E1024">
            <v>11.18</v>
          </cell>
        </row>
        <row r="1025">
          <cell r="B1025" t="str">
            <v>Terminal aéreo, com base de fixação horizontal</v>
          </cell>
          <cell r="C1025">
            <v>7571</v>
          </cell>
          <cell r="D1025" t="str">
            <v>un</v>
          </cell>
          <cell r="E1025">
            <v>8.1999999999999993</v>
          </cell>
        </row>
        <row r="1026">
          <cell r="B1026" t="str">
            <v>Tomada monofásica de embutir tipo 2P+T 15A/250V</v>
          </cell>
          <cell r="C1026">
            <v>7533</v>
          </cell>
          <cell r="D1026" t="str">
            <v>un</v>
          </cell>
          <cell r="E1026">
            <v>3.28</v>
          </cell>
        </row>
        <row r="1027">
          <cell r="B1027" t="str">
            <v>Quadro Distribuição de Força – QDF-01 com disjuntor geral e 3 saida para comando de sopradores de 25cv, conforme diagrama unifilar</v>
          </cell>
          <cell r="C1027" t="str">
            <v>Composição</v>
          </cell>
          <cell r="D1027" t="str">
            <v>un</v>
          </cell>
          <cell r="E1027">
            <v>18481.330000000002</v>
          </cell>
        </row>
        <row r="1028">
          <cell r="B1028" t="str">
            <v>Quadro Distribuição de Força – QDF-01 com disjuntor geral e 3 partidas soft starter para motores de 12,5cv, conforme diagrama unifilar</v>
          </cell>
          <cell r="C1028">
            <v>0</v>
          </cell>
          <cell r="D1028" t="str">
            <v>un</v>
          </cell>
          <cell r="E1028">
            <v>0</v>
          </cell>
        </row>
        <row r="1029">
          <cell r="B1029" t="str">
            <v>Casa do Soprador 2</v>
          </cell>
          <cell r="C1029">
            <v>0</v>
          </cell>
          <cell r="D1029" t="str">
            <v>un</v>
          </cell>
          <cell r="E1029">
            <v>0</v>
          </cell>
        </row>
        <row r="1030">
          <cell r="B1030" t="str">
            <v xml:space="preserve">Braçadeira tipo "D" Ø 3/4” </v>
          </cell>
          <cell r="C1030">
            <v>400</v>
          </cell>
          <cell r="D1030" t="str">
            <v>un</v>
          </cell>
          <cell r="E1030">
            <v>0.45</v>
          </cell>
        </row>
        <row r="1031">
          <cell r="B1031" t="str">
            <v xml:space="preserve">Bucha de expansão plástica S8 </v>
          </cell>
          <cell r="C1031">
            <v>4376</v>
          </cell>
          <cell r="D1031" t="str">
            <v>un</v>
          </cell>
          <cell r="E1031">
            <v>0.18</v>
          </cell>
        </row>
        <row r="1032">
          <cell r="B1032" t="str">
            <v xml:space="preserve">Bucha e arruela de alumínio Ø 3/4” </v>
          </cell>
          <cell r="C1032">
            <v>851</v>
          </cell>
          <cell r="D1032" t="str">
            <v>un</v>
          </cell>
          <cell r="E1032">
            <v>0.48</v>
          </cell>
        </row>
        <row r="1033">
          <cell r="B1033" t="str">
            <v>Cabo de cobre múltiplo seção 2x2,5mm² - PVC 1 kV</v>
          </cell>
          <cell r="C1033" t="str">
            <v>nax2x2,5</v>
          </cell>
          <cell r="D1033" t="str">
            <v>un</v>
          </cell>
          <cell r="E1033">
            <v>3.34</v>
          </cell>
        </row>
        <row r="1034">
          <cell r="B1034" t="str">
            <v>Cabo de cobre múltiplo seção 4x2,5mm² - PVC 1 kV</v>
          </cell>
          <cell r="C1034" t="str">
            <v>nax4x2,5</v>
          </cell>
          <cell r="D1034" t="str">
            <v>un</v>
          </cell>
          <cell r="E1034">
            <v>6.2</v>
          </cell>
        </row>
        <row r="1035">
          <cell r="B1035" t="str">
            <v>Cabo de cobre nu 35 mm²</v>
          </cell>
          <cell r="C1035">
            <v>863</v>
          </cell>
          <cell r="D1035" t="str">
            <v>un</v>
          </cell>
          <cell r="E1035">
            <v>13.35</v>
          </cell>
        </row>
        <row r="1036">
          <cell r="B1036" t="str">
            <v>Cabo de cobre nu 50 mm²</v>
          </cell>
          <cell r="C1036">
            <v>867</v>
          </cell>
          <cell r="D1036" t="str">
            <v>un</v>
          </cell>
          <cell r="E1036">
            <v>17.39</v>
          </cell>
        </row>
        <row r="1037">
          <cell r="B1037" t="str">
            <v>Cabo de cobre singelo seção 35mm² - EPR 1 kV</v>
          </cell>
          <cell r="C1037" t="str">
            <v>epr35</v>
          </cell>
          <cell r="D1037" t="str">
            <v>un</v>
          </cell>
          <cell r="E1037">
            <v>17.02</v>
          </cell>
        </row>
        <row r="1038">
          <cell r="B1038" t="str">
            <v>Cabo de cobre singelo seção 2,5mm² - PVC 750 V</v>
          </cell>
          <cell r="C1038" t="str">
            <v>csf2,5</v>
          </cell>
          <cell r="D1038" t="str">
            <v>un</v>
          </cell>
          <cell r="E1038">
            <v>1.17</v>
          </cell>
        </row>
        <row r="1039">
          <cell r="B1039" t="str">
            <v>Cabo de cobre singelo seção 70mm² - EPR 1 kV</v>
          </cell>
          <cell r="C1039" t="str">
            <v>epR70</v>
          </cell>
          <cell r="D1039" t="str">
            <v>un</v>
          </cell>
          <cell r="E1039">
            <v>36.200000000000003</v>
          </cell>
        </row>
        <row r="1040">
          <cell r="B1040" t="str">
            <v xml:space="preserve">Condulete de alumínio universal Ø 3/4” </v>
          </cell>
          <cell r="C1040">
            <v>2593</v>
          </cell>
          <cell r="D1040" t="str">
            <v>un</v>
          </cell>
          <cell r="E1040">
            <v>6.4</v>
          </cell>
        </row>
        <row r="1041">
          <cell r="B1041" t="str">
            <v>Conector de bronze cabo de 35 mm², tipo parafuso fendido</v>
          </cell>
          <cell r="C1041">
            <v>11854</v>
          </cell>
          <cell r="D1041" t="str">
            <v>un</v>
          </cell>
          <cell r="E1041">
            <v>3.51</v>
          </cell>
        </row>
        <row r="1042">
          <cell r="B1042" t="str">
            <v>Curva 90 eletroduto PVC rígido 3"</v>
          </cell>
          <cell r="C1042">
            <v>1877</v>
          </cell>
          <cell r="D1042" t="str">
            <v>un</v>
          </cell>
          <cell r="E1042">
            <v>15.96</v>
          </cell>
        </row>
        <row r="1043">
          <cell r="B1043" t="str">
            <v>Curva 90 eletroduto PVC rígido 4"</v>
          </cell>
          <cell r="C1043">
            <v>1878</v>
          </cell>
          <cell r="D1043" t="str">
            <v>un</v>
          </cell>
          <cell r="E1043">
            <v>30.45</v>
          </cell>
        </row>
        <row r="1044">
          <cell r="B1044" t="str">
            <v>Curva 90 eletroduto PVC rígido 3/4"</v>
          </cell>
          <cell r="C1044">
            <v>1879</v>
          </cell>
          <cell r="D1044" t="str">
            <v>un</v>
          </cell>
          <cell r="E1044">
            <v>1.56</v>
          </cell>
        </row>
        <row r="1045">
          <cell r="B1045" t="str">
            <v>Eletroduto  flexível com alma de cobre 3"</v>
          </cell>
          <cell r="C1045">
            <v>2505</v>
          </cell>
          <cell r="D1045" t="str">
            <v>un</v>
          </cell>
          <cell r="E1045">
            <v>45.2</v>
          </cell>
        </row>
        <row r="1046">
          <cell r="B1046" t="str">
            <v>Eletroduto  flexível com alma de cobre 3/4"</v>
          </cell>
          <cell r="C1046">
            <v>2504</v>
          </cell>
          <cell r="D1046" t="str">
            <v>un</v>
          </cell>
          <cell r="E1046">
            <v>8.6199999999999992</v>
          </cell>
        </row>
        <row r="1047">
          <cell r="B1047" t="str">
            <v>Eletroduto PVC rígido roscável 3"</v>
          </cell>
          <cell r="C1047">
            <v>2686</v>
          </cell>
          <cell r="D1047" t="str">
            <v>un</v>
          </cell>
          <cell r="E1047">
            <v>17.8</v>
          </cell>
        </row>
        <row r="1048">
          <cell r="B1048" t="str">
            <v>Eletroduto PVC rígido roscável 3/4"</v>
          </cell>
          <cell r="C1048">
            <v>2674</v>
          </cell>
          <cell r="D1048" t="str">
            <v>un</v>
          </cell>
          <cell r="E1048">
            <v>1.95</v>
          </cell>
        </row>
        <row r="1049">
          <cell r="B1049" t="str">
            <v>Eletroduto PVC rígido roscável 4"</v>
          </cell>
          <cell r="C1049">
            <v>2683</v>
          </cell>
          <cell r="D1049" t="str">
            <v>un</v>
          </cell>
          <cell r="E1049">
            <v>27.11</v>
          </cell>
        </row>
        <row r="1050">
          <cell r="B1050" t="str">
            <v>Haste de aterramento cobreado Ø19mm L=3m com conector</v>
          </cell>
          <cell r="C1050">
            <v>3376</v>
          </cell>
          <cell r="D1050" t="str">
            <v>un</v>
          </cell>
          <cell r="E1050">
            <v>41.41</v>
          </cell>
        </row>
        <row r="1051">
          <cell r="B1051" t="str">
            <v>Interruptor de luz duplo 10 A / 250 V embutir</v>
          </cell>
          <cell r="C1051">
            <v>12127</v>
          </cell>
          <cell r="D1051" t="str">
            <v>un</v>
          </cell>
          <cell r="E1051">
            <v>14.79</v>
          </cell>
        </row>
        <row r="1052">
          <cell r="B1052" t="str">
            <v>Lâmpada fluorescente 32W</v>
          </cell>
          <cell r="C1052" t="str">
            <v>Cotação</v>
          </cell>
          <cell r="D1052" t="str">
            <v>un</v>
          </cell>
          <cell r="E1052">
            <v>6.9</v>
          </cell>
        </row>
        <row r="1053">
          <cell r="B1053" t="str">
            <v>Lâmpada compacta fluorescente de 26W/220V</v>
          </cell>
          <cell r="C1053" t="str">
            <v>Cotação</v>
          </cell>
          <cell r="D1053" t="str">
            <v>un</v>
          </cell>
          <cell r="E1053">
            <v>16.28</v>
          </cell>
        </row>
        <row r="1054">
          <cell r="B1054" t="str">
            <v>Luminária fluorescente 2x32W completa</v>
          </cell>
          <cell r="C1054">
            <v>3799</v>
          </cell>
          <cell r="D1054" t="str">
            <v>un</v>
          </cell>
          <cell r="E1054">
            <v>46.44</v>
          </cell>
        </row>
        <row r="1055">
          <cell r="B1055" t="str">
            <v>Luminária industrial Blindada 26W completa</v>
          </cell>
          <cell r="C1055">
            <v>3807</v>
          </cell>
          <cell r="D1055" t="str">
            <v>un</v>
          </cell>
          <cell r="E1055">
            <v>67.44</v>
          </cell>
        </row>
        <row r="1056">
          <cell r="B1056" t="str">
            <v>Luva de PVC de eletroduto Ø 3”</v>
          </cell>
          <cell r="C1056">
            <v>1896</v>
          </cell>
          <cell r="D1056" t="str">
            <v>un</v>
          </cell>
          <cell r="E1056">
            <v>12.84</v>
          </cell>
        </row>
        <row r="1057">
          <cell r="B1057" t="str">
            <v>Luva de PVC de eletroduto Ø 4”</v>
          </cell>
          <cell r="C1057">
            <v>1895</v>
          </cell>
          <cell r="D1057" t="str">
            <v>un</v>
          </cell>
          <cell r="E1057">
            <v>24.93</v>
          </cell>
        </row>
        <row r="1058">
          <cell r="B1058" t="str">
            <v>Luva de PVC de eletroduto Ø 3/4”</v>
          </cell>
          <cell r="C1058">
            <v>1891</v>
          </cell>
          <cell r="D1058" t="str">
            <v>un</v>
          </cell>
          <cell r="E1058">
            <v>0.9</v>
          </cell>
        </row>
        <row r="1059">
          <cell r="B1059" t="str">
            <v>Manilha de grês 300x600 mm, com tampa de concreto</v>
          </cell>
          <cell r="C1059">
            <v>7790</v>
          </cell>
          <cell r="D1059" t="str">
            <v>un</v>
          </cell>
          <cell r="E1059">
            <v>20.85</v>
          </cell>
        </row>
        <row r="1060">
          <cell r="B1060" t="str">
            <v xml:space="preserve">Parafuso autoatarraxante DN 4,2x32 mm zincado  </v>
          </cell>
          <cell r="C1060">
            <v>7583</v>
          </cell>
          <cell r="D1060" t="str">
            <v>un</v>
          </cell>
          <cell r="E1060">
            <v>0.3</v>
          </cell>
        </row>
        <row r="1061">
          <cell r="B1061" t="str">
            <v>Perfilado metálico 38x38mm chapa 16, L=3m</v>
          </cell>
          <cell r="C1061" t="str">
            <v>Cotação</v>
          </cell>
          <cell r="D1061" t="str">
            <v>un</v>
          </cell>
          <cell r="E1061">
            <v>55.6</v>
          </cell>
        </row>
        <row r="1062">
          <cell r="B1062" t="str">
            <v>Presilha para cabo cobre nu 35mm2</v>
          </cell>
          <cell r="C1062" t="str">
            <v>Cotação</v>
          </cell>
          <cell r="D1062" t="str">
            <v>un</v>
          </cell>
          <cell r="E1062">
            <v>1.05</v>
          </cell>
        </row>
        <row r="1063">
          <cell r="B1063" t="str">
            <v>Reator para 2 lâmp. Fluoresc.tipo eletrônico - AFP</v>
          </cell>
          <cell r="C1063">
            <v>1079</v>
          </cell>
          <cell r="D1063" t="str">
            <v>un</v>
          </cell>
          <cell r="E1063">
            <v>21.91</v>
          </cell>
        </row>
        <row r="1064">
          <cell r="B1064" t="str">
            <v>Solda exotérmica</v>
          </cell>
          <cell r="C1064" t="str">
            <v>Cotação</v>
          </cell>
          <cell r="D1064" t="str">
            <v>un</v>
          </cell>
          <cell r="E1064">
            <v>11.18</v>
          </cell>
        </row>
        <row r="1065">
          <cell r="B1065" t="str">
            <v>Vergalhão total galvanizado f 1/4 - L=3m</v>
          </cell>
          <cell r="C1065" t="str">
            <v>Cotação</v>
          </cell>
          <cell r="D1065" t="str">
            <v>un</v>
          </cell>
          <cell r="E1065">
            <v>4.2</v>
          </cell>
        </row>
        <row r="1066">
          <cell r="B1066" t="str">
            <v>Terminal aéreo, com base de fixação horizontal</v>
          </cell>
          <cell r="C1066">
            <v>7571</v>
          </cell>
          <cell r="D1066" t="str">
            <v>un</v>
          </cell>
          <cell r="E1066">
            <v>8.1999999999999993</v>
          </cell>
        </row>
        <row r="1067">
          <cell r="B1067" t="str">
            <v>Tomada monofásica de embutir tipo 2P+T 15A/250V</v>
          </cell>
          <cell r="C1067">
            <v>7533</v>
          </cell>
          <cell r="D1067" t="str">
            <v>un</v>
          </cell>
          <cell r="E1067">
            <v>3.28</v>
          </cell>
        </row>
        <row r="1068">
          <cell r="B1068" t="str">
            <v>Quadro Distribuição de Força – QDF-05 com disjuntor geral e 6 saídas para comando de compressores de 75cv, conforme diagrama unifilar</v>
          </cell>
          <cell r="C1068" t="str">
            <v>Composição</v>
          </cell>
          <cell r="D1068" t="str">
            <v>un</v>
          </cell>
          <cell r="E1068">
            <v>64241.880000000005</v>
          </cell>
        </row>
        <row r="1069">
          <cell r="C1069">
            <v>0</v>
          </cell>
          <cell r="D1069" t="str">
            <v>un</v>
          </cell>
          <cell r="E1069">
            <v>0</v>
          </cell>
        </row>
        <row r="1070">
          <cell r="B1070" t="str">
            <v>Casa de Bombas - EBE-01</v>
          </cell>
          <cell r="C1070">
            <v>0</v>
          </cell>
          <cell r="D1070" t="str">
            <v>un</v>
          </cell>
          <cell r="E1070">
            <v>0</v>
          </cell>
        </row>
        <row r="1071">
          <cell r="B1071" t="str">
            <v>Abraçadeira "D", Ø 3/4" com cunha</v>
          </cell>
          <cell r="C1071">
            <v>400</v>
          </cell>
          <cell r="D1071" t="str">
            <v>un</v>
          </cell>
          <cell r="E1071">
            <v>0.45</v>
          </cell>
        </row>
        <row r="1072">
          <cell r="B1072" t="str">
            <v>Abraçadeira "D", Ø 1.1/2" com cunha</v>
          </cell>
          <cell r="C1072">
            <v>394</v>
          </cell>
          <cell r="D1072" t="str">
            <v>un</v>
          </cell>
          <cell r="E1072">
            <v>0.63</v>
          </cell>
        </row>
        <row r="1073">
          <cell r="B1073" t="str">
            <v>Abraçadeira de nylon para amarração de cabos, comprim= 390mm</v>
          </cell>
          <cell r="C1073">
            <v>408</v>
          </cell>
          <cell r="D1073" t="str">
            <v>un</v>
          </cell>
          <cell r="E1073">
            <v>0.2</v>
          </cell>
        </row>
        <row r="1074">
          <cell r="B1074" t="str">
            <v>Arruela e bucha de alumínio para eletroduto Ø 1.1/2"</v>
          </cell>
          <cell r="C1074">
            <v>853</v>
          </cell>
          <cell r="D1074" t="str">
            <v>un</v>
          </cell>
          <cell r="E1074">
            <v>1.1200000000000001</v>
          </cell>
        </row>
        <row r="1075">
          <cell r="B1075" t="str">
            <v>Arruela e bucha de alumínio para eletroduto Ø 3/4"</v>
          </cell>
          <cell r="C1075">
            <v>841</v>
          </cell>
          <cell r="D1075" t="str">
            <v>un</v>
          </cell>
          <cell r="E1075">
            <v>13.45</v>
          </cell>
        </row>
        <row r="1076">
          <cell r="B1076" t="str">
            <v xml:space="preserve">Bucha de expansão plástica S8 </v>
          </cell>
          <cell r="C1076">
            <v>4376</v>
          </cell>
          <cell r="D1076" t="str">
            <v>un</v>
          </cell>
          <cell r="E1076">
            <v>0.18</v>
          </cell>
        </row>
        <row r="1077">
          <cell r="B1077" t="str">
            <v>Cabo cobre múltiplo seção 2x1,5 mm² , isol. EPR - 0,6/1 KV</v>
          </cell>
          <cell r="C1077" t="str">
            <v>epr2x1,5</v>
          </cell>
          <cell r="D1077" t="str">
            <v>un</v>
          </cell>
          <cell r="E1077">
            <v>2.04</v>
          </cell>
        </row>
        <row r="1078">
          <cell r="B1078" t="str">
            <v>Cabo cobre múltiplo seção 4x6 mm² , isol. EPR - 0,6/1 KV</v>
          </cell>
          <cell r="C1078" t="str">
            <v>EPR4X6</v>
          </cell>
          <cell r="D1078" t="str">
            <v>un</v>
          </cell>
          <cell r="E1078">
            <v>12.57</v>
          </cell>
        </row>
        <row r="1079">
          <cell r="B1079" t="str">
            <v>Cabo cobre múltiplo seção 5x1,5 mm² , isol. 0,6/1 Kv</v>
          </cell>
          <cell r="C1079" t="str">
            <v>co5x1,5</v>
          </cell>
          <cell r="D1079" t="str">
            <v>un</v>
          </cell>
          <cell r="E1079">
            <v>6.49</v>
          </cell>
        </row>
        <row r="1080">
          <cell r="B1080" t="str">
            <v>Curva 90 eletroduto PVC rígido 1.1/2"</v>
          </cell>
          <cell r="C1080">
            <v>1875</v>
          </cell>
          <cell r="D1080" t="str">
            <v>un</v>
          </cell>
          <cell r="E1080">
            <v>3.72</v>
          </cell>
        </row>
        <row r="1081">
          <cell r="B1081" t="str">
            <v>Curva 90 eletroduto PVC rígido roscável 3/4"</v>
          </cell>
          <cell r="C1081">
            <v>1879</v>
          </cell>
          <cell r="D1081" t="str">
            <v>un</v>
          </cell>
          <cell r="E1081">
            <v>1.56</v>
          </cell>
        </row>
        <row r="1082">
          <cell r="B1082" t="str">
            <v>Chave de comando tipo bóia sem contato de mercúrio</v>
          </cell>
          <cell r="C1082">
            <v>7588</v>
          </cell>
          <cell r="D1082" t="str">
            <v>un</v>
          </cell>
          <cell r="E1082">
            <v>37.42</v>
          </cell>
        </row>
        <row r="1083">
          <cell r="B1083" t="str">
            <v xml:space="preserve">Condulete de alumínio universal Ø 3/4” </v>
          </cell>
          <cell r="C1083">
            <v>2593</v>
          </cell>
          <cell r="D1083" t="str">
            <v>un</v>
          </cell>
          <cell r="E1083">
            <v>6.4</v>
          </cell>
        </row>
        <row r="1084">
          <cell r="B1084" t="str">
            <v xml:space="preserve">Eletroduto corrugado em PEAD flexível, Ø 3" </v>
          </cell>
          <cell r="C1084">
            <v>2442</v>
          </cell>
          <cell r="D1084" t="str">
            <v>un</v>
          </cell>
          <cell r="E1084">
            <v>11.49</v>
          </cell>
        </row>
        <row r="1085">
          <cell r="B1085" t="str">
            <v>Eletroduto PVC rígido roscável 1.1/2"</v>
          </cell>
          <cell r="C1085">
            <v>2680</v>
          </cell>
          <cell r="D1085" t="str">
            <v>un</v>
          </cell>
          <cell r="E1085">
            <v>5.47</v>
          </cell>
        </row>
        <row r="1086">
          <cell r="B1086" t="str">
            <v>Eletroduto PVC rígido roscável 3/4"</v>
          </cell>
          <cell r="C1086">
            <v>2674</v>
          </cell>
          <cell r="D1086" t="str">
            <v>un</v>
          </cell>
          <cell r="E1086">
            <v>1.95</v>
          </cell>
        </row>
        <row r="1087">
          <cell r="B1087" t="str">
            <v>Fita isolante anti-chama, em rolo de 19 mm x 20 m</v>
          </cell>
          <cell r="C1087">
            <v>20111</v>
          </cell>
          <cell r="D1087" t="str">
            <v>un</v>
          </cell>
          <cell r="E1087">
            <v>3.2</v>
          </cell>
        </row>
        <row r="1088">
          <cell r="B1088" t="str">
            <v>Fita isolante auto-fusao BT</v>
          </cell>
          <cell r="C1088">
            <v>404</v>
          </cell>
          <cell r="D1088" t="str">
            <v>un</v>
          </cell>
          <cell r="E1088">
            <v>0.95</v>
          </cell>
        </row>
        <row r="1089">
          <cell r="B1089" t="str">
            <v>Haste de aterramento cobreada, Ø 19x3.000mm com conector</v>
          </cell>
          <cell r="C1089">
            <v>3376</v>
          </cell>
          <cell r="D1089" t="str">
            <v>un</v>
          </cell>
          <cell r="E1089">
            <v>41.41</v>
          </cell>
        </row>
        <row r="1090">
          <cell r="B1090" t="str">
            <v>Luva de PVC de eletroduto Ø 1.1/2”</v>
          </cell>
          <cell r="C1090">
            <v>1893</v>
          </cell>
          <cell r="D1090" t="str">
            <v>un</v>
          </cell>
          <cell r="E1090">
            <v>2.4</v>
          </cell>
        </row>
        <row r="1091">
          <cell r="B1091" t="str">
            <v>Luva de PVC de eletroduto Ø 3/4”</v>
          </cell>
          <cell r="C1091">
            <v>1891</v>
          </cell>
          <cell r="D1091" t="str">
            <v>un</v>
          </cell>
          <cell r="E1091">
            <v>0.9</v>
          </cell>
        </row>
        <row r="1092">
          <cell r="B1092" t="str">
            <v xml:space="preserve">Parafuso autoatarraxante DN 4,2x32 mm zincado  </v>
          </cell>
          <cell r="C1092">
            <v>7583</v>
          </cell>
          <cell r="D1092" t="str">
            <v>un</v>
          </cell>
          <cell r="E1092">
            <v>0.3</v>
          </cell>
        </row>
        <row r="1093">
          <cell r="B1093" t="str">
            <v>Prensa cabo de alumínio Ø 1.1/2”</v>
          </cell>
          <cell r="C1093">
            <v>1602</v>
          </cell>
          <cell r="D1093" t="str">
            <v>un</v>
          </cell>
          <cell r="E1093">
            <v>22.5</v>
          </cell>
        </row>
        <row r="1094">
          <cell r="B1094" t="str">
            <v>Mureta de alvenaria para o quadro de distribuição de força</v>
          </cell>
          <cell r="C1094" t="str">
            <v>Composição</v>
          </cell>
          <cell r="D1094" t="str">
            <v>un</v>
          </cell>
          <cell r="E1094">
            <v>2071.23</v>
          </cell>
        </row>
        <row r="1095">
          <cell r="B1095" t="str">
            <v>Quadro de Distribuição de Força QDF-04 contendo 3 partidas inversor de Freqüência para motor de 25cv , contendo disjuntor geral e demais materiais, conforme diagrama unifilar</v>
          </cell>
          <cell r="C1095" t="str">
            <v>Composição</v>
          </cell>
          <cell r="D1095" t="str">
            <v>un</v>
          </cell>
          <cell r="E1095">
            <v>44665.08</v>
          </cell>
        </row>
        <row r="1096">
          <cell r="C1096">
            <v>0</v>
          </cell>
          <cell r="D1096" t="str">
            <v>un</v>
          </cell>
          <cell r="E1096">
            <v>0</v>
          </cell>
        </row>
        <row r="1097">
          <cell r="B1097" t="str">
            <v>Casa de Bombas - EBE-02</v>
          </cell>
          <cell r="C1097">
            <v>0</v>
          </cell>
          <cell r="D1097" t="str">
            <v>un</v>
          </cell>
          <cell r="E1097">
            <v>0</v>
          </cell>
        </row>
        <row r="1098">
          <cell r="B1098" t="str">
            <v>Abraçadeira "D", Ø 3/4" com cunha</v>
          </cell>
          <cell r="C1098">
            <v>400</v>
          </cell>
          <cell r="D1098" t="str">
            <v>un</v>
          </cell>
          <cell r="E1098">
            <v>0.45</v>
          </cell>
        </row>
        <row r="1099">
          <cell r="B1099" t="str">
            <v>Abraçadeira de nylon para amarração de cabos, comprim= 390mm</v>
          </cell>
          <cell r="C1099">
            <v>408</v>
          </cell>
          <cell r="D1099" t="str">
            <v>un</v>
          </cell>
          <cell r="E1099">
            <v>0</v>
          </cell>
        </row>
        <row r="1100">
          <cell r="B1100" t="str">
            <v>Arruela e bucha de alumínio para eletroduto Ø 1.1/2"</v>
          </cell>
          <cell r="C1100">
            <v>853</v>
          </cell>
          <cell r="D1100" t="str">
            <v>un</v>
          </cell>
          <cell r="E1100">
            <v>1.1200000000000001</v>
          </cell>
        </row>
        <row r="1101">
          <cell r="B1101" t="str">
            <v>Arruela e bucha de alumínio para eletroduto Ø 3/4"</v>
          </cell>
          <cell r="C1101">
            <v>841</v>
          </cell>
          <cell r="D1101" t="str">
            <v>un</v>
          </cell>
          <cell r="E1101">
            <v>13.45</v>
          </cell>
        </row>
        <row r="1102">
          <cell r="B1102" t="str">
            <v xml:space="preserve">Bucha de expansão plástica S8 </v>
          </cell>
          <cell r="C1102">
            <v>4376</v>
          </cell>
          <cell r="D1102" t="str">
            <v>un</v>
          </cell>
          <cell r="E1102">
            <v>0.18</v>
          </cell>
        </row>
        <row r="1103">
          <cell r="B1103" t="str">
            <v>Cabo cobre múltiplo seção 2x1,5 mm² , isol. EPR - 0,6/1 KV</v>
          </cell>
          <cell r="C1103" t="str">
            <v>epr2x1,5</v>
          </cell>
          <cell r="D1103" t="str">
            <v>un</v>
          </cell>
          <cell r="E1103">
            <v>2.04</v>
          </cell>
        </row>
        <row r="1104">
          <cell r="B1104" t="str">
            <v>Cabo cobre singelo seção 50 mm² , isol. EPR - 0,6/1 KV</v>
          </cell>
          <cell r="C1104" t="str">
            <v>EPR50</v>
          </cell>
          <cell r="D1104" t="str">
            <v>un</v>
          </cell>
          <cell r="E1104">
            <v>26.09</v>
          </cell>
        </row>
        <row r="1105">
          <cell r="B1105" t="str">
            <v>Cabo cobre múltiplo seção 5x1,5 mm² , isol. 0,6/1 Kv</v>
          </cell>
          <cell r="C1105" t="str">
            <v>co5x1,5</v>
          </cell>
          <cell r="D1105" t="str">
            <v>un</v>
          </cell>
          <cell r="E1105">
            <v>6.49</v>
          </cell>
        </row>
        <row r="1106">
          <cell r="B1106" t="str">
            <v>Condulete LR ou LL  - Ø 2"</v>
          </cell>
          <cell r="C1106">
            <v>2571</v>
          </cell>
          <cell r="D1106" t="str">
            <v>un</v>
          </cell>
          <cell r="E1106">
            <v>36.03</v>
          </cell>
        </row>
        <row r="1107">
          <cell r="B1107" t="str">
            <v>Curva 90 eletroduto PVC rígido Ø 2"</v>
          </cell>
          <cell r="C1107">
            <v>1876</v>
          </cell>
          <cell r="D1107" t="str">
            <v>un</v>
          </cell>
          <cell r="E1107">
            <v>5.58</v>
          </cell>
        </row>
        <row r="1108">
          <cell r="B1108" t="str">
            <v>Curva 90 eletroduto PVC rígido roscável 3/4"</v>
          </cell>
          <cell r="C1108">
            <v>1879</v>
          </cell>
          <cell r="D1108" t="str">
            <v>un</v>
          </cell>
          <cell r="E1108">
            <v>1.56</v>
          </cell>
        </row>
        <row r="1109">
          <cell r="B1109" t="str">
            <v>Chave de comando tipo bóia sem contato de mercúrio</v>
          </cell>
          <cell r="C1109">
            <v>7588</v>
          </cell>
          <cell r="D1109" t="str">
            <v>un</v>
          </cell>
          <cell r="E1109">
            <v>37.42</v>
          </cell>
        </row>
        <row r="1110">
          <cell r="B1110" t="str">
            <v xml:space="preserve">Condulete de alumínio universal Ø 3/4” </v>
          </cell>
          <cell r="C1110">
            <v>2593</v>
          </cell>
          <cell r="D1110" t="str">
            <v>un</v>
          </cell>
          <cell r="E1110">
            <v>6.4</v>
          </cell>
        </row>
        <row r="1111">
          <cell r="B1111" t="str">
            <v>Eletroduto PVC rígido roscável Ø 2"</v>
          </cell>
          <cell r="C1111">
            <v>2681</v>
          </cell>
          <cell r="D1111" t="str">
            <v>un</v>
          </cell>
          <cell r="E1111">
            <v>7.04</v>
          </cell>
        </row>
        <row r="1112">
          <cell r="B1112" t="str">
            <v>Eletroduto PVC rígido roscável 3/4"</v>
          </cell>
          <cell r="C1112">
            <v>2674</v>
          </cell>
          <cell r="D1112" t="str">
            <v>un</v>
          </cell>
          <cell r="E1112">
            <v>1.95</v>
          </cell>
        </row>
        <row r="1113">
          <cell r="B1113" t="str">
            <v>Fita isolante anti-chama, em rolo de 19 mm x 20 m</v>
          </cell>
          <cell r="C1113">
            <v>20111</v>
          </cell>
          <cell r="D1113" t="str">
            <v>un</v>
          </cell>
          <cell r="E1113">
            <v>3.2</v>
          </cell>
        </row>
        <row r="1114">
          <cell r="B1114" t="str">
            <v>Fita isolante auto-fusao BT</v>
          </cell>
          <cell r="C1114">
            <v>404</v>
          </cell>
          <cell r="D1114" t="str">
            <v>un</v>
          </cell>
          <cell r="E1114">
            <v>0.95</v>
          </cell>
        </row>
        <row r="1115">
          <cell r="B1115" t="str">
            <v>Haste de aterramento cobreada, Ø 19x3.000mm com conector</v>
          </cell>
          <cell r="C1115">
            <v>3376</v>
          </cell>
          <cell r="D1115" t="str">
            <v>un</v>
          </cell>
          <cell r="E1115">
            <v>41.41</v>
          </cell>
        </row>
        <row r="1116">
          <cell r="B1116" t="str">
            <v>Luva de PVC de eletroduto Ø 2”</v>
          </cell>
          <cell r="C1116">
            <v>1894</v>
          </cell>
          <cell r="D1116" t="str">
            <v>un</v>
          </cell>
          <cell r="E1116">
            <v>3.87</v>
          </cell>
        </row>
        <row r="1117">
          <cell r="B1117" t="str">
            <v>Luva de PVC de eletroduto Ø 3/4”</v>
          </cell>
          <cell r="C1117">
            <v>1891</v>
          </cell>
          <cell r="D1117" t="str">
            <v>un</v>
          </cell>
          <cell r="E1117">
            <v>0.9</v>
          </cell>
        </row>
        <row r="1118">
          <cell r="B1118" t="str">
            <v xml:space="preserve">Parafuso autoatarraxante DN 4,2x32 mm zincado  </v>
          </cell>
          <cell r="C1118">
            <v>7583</v>
          </cell>
          <cell r="D1118" t="str">
            <v>un</v>
          </cell>
          <cell r="E1118">
            <v>0.3</v>
          </cell>
        </row>
        <row r="1119">
          <cell r="B1119" t="str">
            <v>Mureta de alvenaria para o quadro de distribuição de força</v>
          </cell>
          <cell r="C1119" t="str">
            <v>Composição</v>
          </cell>
          <cell r="D1119" t="str">
            <v>un</v>
          </cell>
          <cell r="E1119">
            <v>2071.23</v>
          </cell>
        </row>
        <row r="1120">
          <cell r="B1120" t="str">
            <v xml:space="preserve">Quadro de Distribuição de Força QDF-06 contendo 3 partidas inversor de Freqüência para motor de 100cv , contendo disjuntor geral e demais materiais, conforme diagrama unifilar </v>
          </cell>
          <cell r="C1120" t="str">
            <v>Composição</v>
          </cell>
          <cell r="D1120" t="str">
            <v>un</v>
          </cell>
          <cell r="E1120">
            <v>87204.87</v>
          </cell>
        </row>
        <row r="1121">
          <cell r="C1121">
            <v>0</v>
          </cell>
          <cell r="D1121" t="str">
            <v>un</v>
          </cell>
          <cell r="E1121">
            <v>0</v>
          </cell>
        </row>
        <row r="1122">
          <cell r="B1122" t="str">
            <v>Casa de Bombas - EBE-03</v>
          </cell>
          <cell r="C1122">
            <v>0</v>
          </cell>
          <cell r="D1122" t="str">
            <v>un</v>
          </cell>
          <cell r="E1122">
            <v>0</v>
          </cell>
        </row>
        <row r="1123">
          <cell r="B1123" t="str">
            <v>Abraçadeira "D", Ø 3/4" com cunha</v>
          </cell>
          <cell r="C1123">
            <v>400</v>
          </cell>
          <cell r="D1123" t="str">
            <v>un</v>
          </cell>
          <cell r="E1123">
            <v>0.45</v>
          </cell>
        </row>
        <row r="1124">
          <cell r="B1124" t="str">
            <v>Abraçadeira "D", Ø 1.1/2" com cunha</v>
          </cell>
          <cell r="C1124">
            <v>394</v>
          </cell>
          <cell r="D1124" t="str">
            <v>un</v>
          </cell>
          <cell r="E1124">
            <v>0.63</v>
          </cell>
        </row>
        <row r="1125">
          <cell r="B1125" t="str">
            <v>Abraçadeira de nylon para amarração de cabos, comprim= 390mm</v>
          </cell>
          <cell r="C1125">
            <v>408</v>
          </cell>
          <cell r="D1125" t="str">
            <v>un</v>
          </cell>
          <cell r="E1125">
            <v>0.2</v>
          </cell>
        </row>
        <row r="1126">
          <cell r="B1126" t="str">
            <v>Arruela e bucha de alumínio para eletroduto Ø 1.1/2"</v>
          </cell>
          <cell r="C1126">
            <v>853</v>
          </cell>
          <cell r="D1126" t="str">
            <v>un</v>
          </cell>
          <cell r="E1126">
            <v>1.1200000000000001</v>
          </cell>
        </row>
        <row r="1127">
          <cell r="B1127" t="str">
            <v>Arruela e bucha de alumínio para eletroduto Ø 3/4"</v>
          </cell>
          <cell r="C1127">
            <v>841</v>
          </cell>
          <cell r="D1127" t="str">
            <v>un</v>
          </cell>
          <cell r="E1127">
            <v>13.45</v>
          </cell>
        </row>
        <row r="1128">
          <cell r="B1128" t="str">
            <v xml:space="preserve">Bucha de expansão plástica S8 </v>
          </cell>
          <cell r="C1128">
            <v>4376</v>
          </cell>
          <cell r="D1128" t="str">
            <v>un</v>
          </cell>
          <cell r="E1128">
            <v>0.18</v>
          </cell>
        </row>
        <row r="1129">
          <cell r="B1129" t="str">
            <v>Cabo cobre múltiplo seção 2x1,5 mm² , isol. EPR - 0,6/1 KV</v>
          </cell>
          <cell r="C1129" t="str">
            <v>epr2x1,5</v>
          </cell>
          <cell r="D1129" t="str">
            <v>un</v>
          </cell>
          <cell r="E1129">
            <v>2.04</v>
          </cell>
        </row>
        <row r="1130">
          <cell r="B1130" t="str">
            <v>Cabo cobre múltiplo seção 4x16 mm² , isol. EPR - 0,6/1 KV</v>
          </cell>
          <cell r="C1130" t="str">
            <v>EPR4X16</v>
          </cell>
          <cell r="D1130" t="str">
            <v>un</v>
          </cell>
          <cell r="E1130">
            <v>33.28</v>
          </cell>
        </row>
        <row r="1131">
          <cell r="B1131" t="str">
            <v>Cabo cobre múltiplo seção 5x1,5 mm² , isol. 0,6/1 Kv</v>
          </cell>
          <cell r="C1131" t="str">
            <v>co5x1,5</v>
          </cell>
          <cell r="D1131" t="str">
            <v>un</v>
          </cell>
          <cell r="E1131">
            <v>6.49</v>
          </cell>
        </row>
        <row r="1132">
          <cell r="B1132" t="str">
            <v>Curva 90 eletroduto PVC rígido 1.1/2"</v>
          </cell>
          <cell r="C1132">
            <v>1875</v>
          </cell>
          <cell r="D1132" t="str">
            <v>un</v>
          </cell>
          <cell r="E1132">
            <v>3.72</v>
          </cell>
        </row>
        <row r="1133">
          <cell r="B1133" t="str">
            <v>Curva 90 eletroduto PVC rígido roscável 3/4"</v>
          </cell>
          <cell r="C1133">
            <v>1879</v>
          </cell>
          <cell r="D1133" t="str">
            <v>un</v>
          </cell>
          <cell r="E1133">
            <v>1.56</v>
          </cell>
        </row>
        <row r="1134">
          <cell r="B1134" t="str">
            <v>Chave de comando tipo bóia sem contato de mercúrio</v>
          </cell>
          <cell r="C1134">
            <v>7588</v>
          </cell>
          <cell r="D1134" t="str">
            <v>un</v>
          </cell>
          <cell r="E1134">
            <v>37.42</v>
          </cell>
        </row>
        <row r="1135">
          <cell r="B1135" t="str">
            <v xml:space="preserve">Condulete de alumínio universal Ø 3/4” </v>
          </cell>
          <cell r="C1135">
            <v>2593</v>
          </cell>
          <cell r="D1135" t="str">
            <v>un</v>
          </cell>
          <cell r="E1135">
            <v>6.4</v>
          </cell>
        </row>
        <row r="1136">
          <cell r="B1136" t="str">
            <v>Eletroduto PVC rígido roscável 1.1/2"</v>
          </cell>
          <cell r="C1136">
            <v>2680</v>
          </cell>
          <cell r="D1136" t="str">
            <v>un</v>
          </cell>
          <cell r="E1136">
            <v>5.47</v>
          </cell>
        </row>
        <row r="1137">
          <cell r="B1137" t="str">
            <v>Eletroduto PVC rígido roscável 3/4"</v>
          </cell>
          <cell r="C1137">
            <v>2674</v>
          </cell>
          <cell r="D1137" t="str">
            <v>un</v>
          </cell>
          <cell r="E1137">
            <v>1.95</v>
          </cell>
        </row>
        <row r="1138">
          <cell r="B1138" t="str">
            <v>Fita isolante anti-chama, em rolo de 19 mm x 20 m</v>
          </cell>
          <cell r="C1138">
            <v>20111</v>
          </cell>
          <cell r="D1138" t="str">
            <v>un</v>
          </cell>
          <cell r="E1138">
            <v>3.2</v>
          </cell>
        </row>
        <row r="1139">
          <cell r="B1139" t="str">
            <v>Fita isolante auto-fusao BT</v>
          </cell>
          <cell r="C1139">
            <v>404</v>
          </cell>
          <cell r="D1139" t="str">
            <v>un</v>
          </cell>
          <cell r="E1139">
            <v>0.95</v>
          </cell>
        </row>
        <row r="1140">
          <cell r="B1140" t="str">
            <v>Haste de aterramento cobreada, Ø 19x3.000mm com conector</v>
          </cell>
          <cell r="C1140">
            <v>3376</v>
          </cell>
          <cell r="D1140" t="str">
            <v>un</v>
          </cell>
          <cell r="E1140">
            <v>41.41</v>
          </cell>
        </row>
        <row r="1141">
          <cell r="B1141" t="str">
            <v>Luva de PVC de eletroduto Ø 1.1/2”</v>
          </cell>
          <cell r="C1141">
            <v>1893</v>
          </cell>
          <cell r="D1141" t="str">
            <v>un</v>
          </cell>
          <cell r="E1141">
            <v>2.4</v>
          </cell>
        </row>
        <row r="1142">
          <cell r="B1142" t="str">
            <v>Luva de PVC de eletroduto Ø 3/4”</v>
          </cell>
          <cell r="C1142">
            <v>1891</v>
          </cell>
          <cell r="D1142" t="str">
            <v>un</v>
          </cell>
          <cell r="E1142">
            <v>0.9</v>
          </cell>
        </row>
        <row r="1143">
          <cell r="B1143" t="str">
            <v xml:space="preserve">Parafuso autoatarraxante DN 4,2x32 mm zincado  </v>
          </cell>
          <cell r="C1143">
            <v>7583</v>
          </cell>
          <cell r="D1143" t="str">
            <v>un</v>
          </cell>
          <cell r="E1143">
            <v>0.3</v>
          </cell>
        </row>
        <row r="1144">
          <cell r="B1144" t="str">
            <v>Prensa cabo de alumínio Ø 1.1/2”</v>
          </cell>
          <cell r="C1144">
            <v>1602</v>
          </cell>
          <cell r="D1144" t="str">
            <v>un</v>
          </cell>
          <cell r="E1144">
            <v>22.5</v>
          </cell>
        </row>
        <row r="1145">
          <cell r="B1145" t="str">
            <v>Mureta de alvenaria para o quadro de distribuição de força</v>
          </cell>
          <cell r="C1145" t="str">
            <v>Composição</v>
          </cell>
          <cell r="D1145" t="str">
            <v>un</v>
          </cell>
          <cell r="E1145">
            <v>2071.23</v>
          </cell>
        </row>
        <row r="1146">
          <cell r="B1146" t="str">
            <v xml:space="preserve">Quadro de Distribuição de Força QDF-07 contendo 2 partidas inversor de Freqüência para motor de 50cv , contendo disjuntor geral e demais materiais, conforme diagrama unifilar </v>
          </cell>
          <cell r="C1146" t="str">
            <v>Composição</v>
          </cell>
          <cell r="D1146" t="str">
            <v>un</v>
          </cell>
          <cell r="E1146">
            <v>45017.919999999998</v>
          </cell>
        </row>
        <row r="1147">
          <cell r="C1147">
            <v>0</v>
          </cell>
          <cell r="D1147" t="str">
            <v>un</v>
          </cell>
          <cell r="E1147">
            <v>0</v>
          </cell>
        </row>
        <row r="1148">
          <cell r="B1148" t="str">
            <v>Bombeamento de Lodo</v>
          </cell>
          <cell r="C1148">
            <v>0</v>
          </cell>
          <cell r="D1148" t="str">
            <v>un</v>
          </cell>
          <cell r="E1148">
            <v>0</v>
          </cell>
        </row>
        <row r="1149">
          <cell r="B1149" t="str">
            <v>Abraçadeira "D", Ø 3/4" com cunha</v>
          </cell>
          <cell r="C1149">
            <v>400</v>
          </cell>
          <cell r="D1149" t="str">
            <v>un</v>
          </cell>
          <cell r="E1149">
            <v>0.45</v>
          </cell>
        </row>
        <row r="1150">
          <cell r="B1150" t="str">
            <v>Abraçadeira de nylon amarração de cabos, comprim= 390mm</v>
          </cell>
          <cell r="C1150">
            <v>408</v>
          </cell>
          <cell r="D1150" t="str">
            <v>un</v>
          </cell>
          <cell r="E1150">
            <v>0.2</v>
          </cell>
        </row>
        <row r="1151">
          <cell r="B1151" t="str">
            <v>Arruela e bucha de alumínio para eletroduto Ø 3/4"</v>
          </cell>
          <cell r="C1151">
            <v>841</v>
          </cell>
          <cell r="D1151" t="str">
            <v>un</v>
          </cell>
          <cell r="E1151">
            <v>13.45</v>
          </cell>
        </row>
        <row r="1152">
          <cell r="B1152" t="str">
            <v xml:space="preserve">Bucha de expansão plástica S8 </v>
          </cell>
          <cell r="C1152">
            <v>4376</v>
          </cell>
          <cell r="D1152" t="str">
            <v>un</v>
          </cell>
          <cell r="E1152">
            <v>0.18</v>
          </cell>
        </row>
        <row r="1153">
          <cell r="B1153" t="str">
            <v>Cabo cobre múltiplo seção 4x2,5 mm² , isol. EPR - 0,6/1 KV</v>
          </cell>
          <cell r="C1153" t="str">
            <v>EPR4X2,5</v>
          </cell>
          <cell r="D1153" t="str">
            <v>un</v>
          </cell>
          <cell r="E1153">
            <v>5.54</v>
          </cell>
        </row>
        <row r="1154">
          <cell r="B1154" t="str">
            <v>Curva 90 eletroduto PVC rígido roscável 3/4"</v>
          </cell>
          <cell r="C1154">
            <v>1879</v>
          </cell>
          <cell r="D1154" t="str">
            <v>un</v>
          </cell>
          <cell r="E1154">
            <v>1.56</v>
          </cell>
        </row>
        <row r="1155">
          <cell r="B1155" t="str">
            <v xml:space="preserve">Condulete de alumínio universal Ø 3/4” </v>
          </cell>
          <cell r="C1155">
            <v>2593</v>
          </cell>
          <cell r="D1155" t="str">
            <v>un</v>
          </cell>
          <cell r="E1155">
            <v>6.4</v>
          </cell>
        </row>
        <row r="1156">
          <cell r="B1156" t="str">
            <v>Eletroduto PVC rígido roscável 3/4"</v>
          </cell>
          <cell r="C1156">
            <v>2674</v>
          </cell>
          <cell r="D1156" t="str">
            <v>un</v>
          </cell>
          <cell r="E1156">
            <v>1.95</v>
          </cell>
        </row>
        <row r="1157">
          <cell r="B1157" t="str">
            <v>Fita isolante anti-chama, em rolo de 19 mm x 20 m</v>
          </cell>
          <cell r="C1157">
            <v>20111</v>
          </cell>
          <cell r="D1157" t="str">
            <v>un</v>
          </cell>
          <cell r="E1157">
            <v>3.2</v>
          </cell>
        </row>
        <row r="1158">
          <cell r="B1158" t="str">
            <v>Fita isolante auto-fusao BT</v>
          </cell>
          <cell r="C1158">
            <v>404</v>
          </cell>
          <cell r="D1158" t="str">
            <v>un</v>
          </cell>
          <cell r="E1158">
            <v>0.95</v>
          </cell>
        </row>
        <row r="1159">
          <cell r="B1159" t="str">
            <v>Haste de aterramento cobreada, Ø 19x3.000mm com conector</v>
          </cell>
          <cell r="C1159">
            <v>3376</v>
          </cell>
          <cell r="D1159" t="str">
            <v>un</v>
          </cell>
          <cell r="E1159">
            <v>41.41</v>
          </cell>
        </row>
        <row r="1160">
          <cell r="B1160" t="str">
            <v>Luva de PVC de eletroduto Ø 3/4”</v>
          </cell>
          <cell r="C1160">
            <v>1891</v>
          </cell>
          <cell r="D1160" t="str">
            <v>un</v>
          </cell>
          <cell r="E1160">
            <v>0.9</v>
          </cell>
        </row>
        <row r="1161">
          <cell r="B1161" t="str">
            <v xml:space="preserve">Parafuso autoatarraxante DN 4,2x32 mm zincado  </v>
          </cell>
          <cell r="C1161">
            <v>7583</v>
          </cell>
          <cell r="D1161" t="str">
            <v>un</v>
          </cell>
          <cell r="E1161">
            <v>0.3</v>
          </cell>
        </row>
        <row r="1162">
          <cell r="B1162" t="str">
            <v>Mureta de alvenaria para o quadro de distribuição de força</v>
          </cell>
          <cell r="C1162" t="str">
            <v>Composição</v>
          </cell>
          <cell r="D1162" t="str">
            <v>un</v>
          </cell>
          <cell r="E1162">
            <v>2071.23</v>
          </cell>
        </row>
        <row r="1163">
          <cell r="B1163" t="str">
            <v>Quadro de Distribuição de Força QDF-09 contendo 1 partida direta para motor de 2cv , contendo disjuntor geral e demais materiais, conforme diagrama unifilar</v>
          </cell>
          <cell r="C1163" t="str">
            <v>Composição</v>
          </cell>
          <cell r="D1163" t="str">
            <v>un</v>
          </cell>
          <cell r="E1163">
            <v>8426.2199999999993</v>
          </cell>
        </row>
        <row r="1164">
          <cell r="C1164">
            <v>0</v>
          </cell>
          <cell r="D1164" t="str">
            <v>un</v>
          </cell>
          <cell r="E1164">
            <v>0</v>
          </cell>
        </row>
        <row r="1165">
          <cell r="B1165" t="str">
            <v>Instalação de Materiais e Instrumentos</v>
          </cell>
          <cell r="C1165">
            <v>0</v>
          </cell>
          <cell r="D1165" t="str">
            <v>un</v>
          </cell>
          <cell r="E1165">
            <v>0</v>
          </cell>
        </row>
        <row r="1166">
          <cell r="B1166" t="str">
            <v>Automação - Instalação Redes Subterrâneas</v>
          </cell>
          <cell r="C1166" t="str">
            <v>Composição</v>
          </cell>
          <cell r="D1166" t="str">
            <v>un</v>
          </cell>
          <cell r="E1166">
            <v>52546.14</v>
          </cell>
        </row>
        <row r="1167">
          <cell r="B1167" t="str">
            <v>Automação - Instalações dos Instrumentos</v>
          </cell>
          <cell r="C1167" t="str">
            <v>Composição</v>
          </cell>
          <cell r="D1167" t="str">
            <v>un</v>
          </cell>
          <cell r="E1167">
            <v>15064</v>
          </cell>
        </row>
        <row r="1168">
          <cell r="B1168" t="str">
            <v>Automação - Instalações dos Quadros de Automação e testes</v>
          </cell>
          <cell r="C1168" t="str">
            <v>Composição</v>
          </cell>
          <cell r="D1168" t="str">
            <v>un</v>
          </cell>
          <cell r="E1168">
            <v>7532</v>
          </cell>
        </row>
        <row r="1169">
          <cell r="B1169" t="str">
            <v>Redes Subterrâneas</v>
          </cell>
          <cell r="C1169">
            <v>0</v>
          </cell>
          <cell r="D1169" t="str">
            <v>un</v>
          </cell>
          <cell r="E1169">
            <v>0</v>
          </cell>
        </row>
        <row r="1170">
          <cell r="B1170" t="str">
            <v>Cabo de cobre multiplo seção 4x4mm² - EPR 1 kV</v>
          </cell>
          <cell r="C1170" t="str">
            <v>EPR4x4</v>
          </cell>
          <cell r="D1170" t="str">
            <v>m</v>
          </cell>
          <cell r="E1170">
            <v>8.56</v>
          </cell>
        </row>
        <row r="1171">
          <cell r="B1171" t="str">
            <v>Cabo de cobre multiplo seção 2x2,5mm² - EPR 1 kV</v>
          </cell>
          <cell r="C1171" t="str">
            <v>EPR2x2,5</v>
          </cell>
          <cell r="D1171" t="str">
            <v>m</v>
          </cell>
          <cell r="E1171">
            <v>3.03</v>
          </cell>
        </row>
        <row r="1172">
          <cell r="B1172" t="str">
            <v>Cabo de cobre multiplo seção 4x2,5mm² - EPR 1 kV</v>
          </cell>
          <cell r="C1172" t="str">
            <v>EPR4x2,5</v>
          </cell>
          <cell r="D1172" t="str">
            <v>m</v>
          </cell>
          <cell r="E1172">
            <v>5.54</v>
          </cell>
        </row>
        <row r="1173">
          <cell r="B1173" t="str">
            <v>Cabo de cobre multiplo seção 4x1,5mm² - EPR 1 kV</v>
          </cell>
          <cell r="C1173" t="str">
            <v>EPR10</v>
          </cell>
          <cell r="D1173" t="str">
            <v>m</v>
          </cell>
          <cell r="E1173">
            <v>5.01</v>
          </cell>
        </row>
        <row r="1174">
          <cell r="B1174" t="str">
            <v>Caixa de passagem em alvenaria 600x600x600mm</v>
          </cell>
          <cell r="C1174" t="str">
            <v>Composição</v>
          </cell>
          <cell r="D1174" t="str">
            <v>un</v>
          </cell>
          <cell r="E1174">
            <v>260.60000000000002</v>
          </cell>
        </row>
        <row r="1175">
          <cell r="B1175" t="str">
            <v>Curva 90 eletroduto PVC Ø 3/4”</v>
          </cell>
          <cell r="C1175">
            <v>1885</v>
          </cell>
          <cell r="D1175" t="str">
            <v>un</v>
          </cell>
          <cell r="E1175">
            <v>1.44</v>
          </cell>
        </row>
        <row r="1176">
          <cell r="B1176" t="str">
            <v>Curva 90 eletroduto PVC Ø 1”</v>
          </cell>
          <cell r="C1176">
            <v>1884</v>
          </cell>
          <cell r="D1176" t="str">
            <v>un</v>
          </cell>
          <cell r="E1176">
            <v>2.4</v>
          </cell>
        </row>
        <row r="1177">
          <cell r="B1177" t="str">
            <v>Luva Eletroduto PVC  Ø 3/4”</v>
          </cell>
          <cell r="C1177">
            <v>1891</v>
          </cell>
          <cell r="D1177" t="str">
            <v>un</v>
          </cell>
          <cell r="E1177">
            <v>0.9</v>
          </cell>
        </row>
        <row r="1178">
          <cell r="B1178" t="str">
            <v>Luva Eletroduto PVC  Ø 1”</v>
          </cell>
          <cell r="C1178">
            <v>1892</v>
          </cell>
          <cell r="D1178" t="str">
            <v>un</v>
          </cell>
          <cell r="E1178">
            <v>1.1399999999999999</v>
          </cell>
        </row>
        <row r="1179">
          <cell r="B1179" t="str">
            <v>Eletroduto flexível Ø 3/4"</v>
          </cell>
          <cell r="C1179">
            <v>2504</v>
          </cell>
          <cell r="D1179" t="str">
            <v>un</v>
          </cell>
          <cell r="E1179">
            <v>8.6199999999999992</v>
          </cell>
        </row>
        <row r="1180">
          <cell r="B1180" t="str">
            <v>Eletroduto de PVC de alta densidade tipo Kanalex Ø 3"</v>
          </cell>
          <cell r="C1180">
            <v>2442</v>
          </cell>
          <cell r="D1180" t="str">
            <v>m</v>
          </cell>
          <cell r="E1180">
            <v>11.49</v>
          </cell>
        </row>
        <row r="1181">
          <cell r="B1181" t="str">
            <v>Eletroduto de PVC rígido roscável Ø 1"</v>
          </cell>
          <cell r="C1181">
            <v>2685</v>
          </cell>
          <cell r="D1181" t="str">
            <v>m</v>
          </cell>
          <cell r="E1181">
            <v>2.95</v>
          </cell>
        </row>
        <row r="1182">
          <cell r="B1182" t="str">
            <v>Eletroduto de PVC rígido roscável Ø 3/4"</v>
          </cell>
          <cell r="C1182">
            <v>2674</v>
          </cell>
          <cell r="D1182" t="str">
            <v>m</v>
          </cell>
          <cell r="E1182">
            <v>1.95</v>
          </cell>
        </row>
        <row r="1183">
          <cell r="B1183" t="str">
            <v>Bucha de redução Ø 1" x Ø 3/4"</v>
          </cell>
          <cell r="C1183">
            <v>765</v>
          </cell>
          <cell r="D1183" t="str">
            <v>un</v>
          </cell>
          <cell r="E1183">
            <v>3.92</v>
          </cell>
        </row>
        <row r="1184">
          <cell r="B1184" t="str">
            <v>Instrumentação</v>
          </cell>
        </row>
        <row r="1185">
          <cell r="B1185" t="str">
            <v>Medição de PH - sonda e eletronica</v>
          </cell>
          <cell r="C1185" t="str">
            <v>cotação</v>
          </cell>
          <cell r="D1185" t="str">
            <v>un</v>
          </cell>
          <cell r="E1185">
            <v>13759.09</v>
          </cell>
        </row>
        <row r="1186">
          <cell r="B1186" t="str">
            <v>Medição de Condutividade, temperatura, turbidez - Sonda e eletronica</v>
          </cell>
          <cell r="C1186" t="str">
            <v>cotação</v>
          </cell>
          <cell r="D1186" t="str">
            <v>un</v>
          </cell>
          <cell r="E1186">
            <v>16773</v>
          </cell>
        </row>
        <row r="1187">
          <cell r="B1187" t="str">
            <v>Medição de oxigênio dissolvido - sonda e eletronica</v>
          </cell>
          <cell r="C1187" t="str">
            <v>cotação</v>
          </cell>
          <cell r="D1187" t="str">
            <v>un</v>
          </cell>
          <cell r="E1187">
            <v>5366.45</v>
          </cell>
        </row>
        <row r="1188">
          <cell r="B1188" t="str">
            <v>Medição de Nitrato - sonda e eletronica</v>
          </cell>
          <cell r="C1188" t="str">
            <v>cotação</v>
          </cell>
          <cell r="D1188" t="str">
            <v>un</v>
          </cell>
          <cell r="E1188">
            <v>1455</v>
          </cell>
        </row>
        <row r="1189">
          <cell r="B1189" t="str">
            <v>Medição de amônia - sonda e eletronica</v>
          </cell>
          <cell r="C1189" t="str">
            <v>cotação</v>
          </cell>
          <cell r="D1189" t="str">
            <v>un</v>
          </cell>
          <cell r="E1189">
            <v>1455</v>
          </cell>
        </row>
        <row r="1190">
          <cell r="B1190" t="str">
            <v>Medição de metais - cromo, niquel e cádmio</v>
          </cell>
          <cell r="C1190" t="str">
            <v>cotação</v>
          </cell>
          <cell r="D1190" t="str">
            <v>un</v>
          </cell>
          <cell r="E1190">
            <v>1455</v>
          </cell>
        </row>
        <row r="1191">
          <cell r="B1191" t="str">
            <v>Medidor de vazão em calha parschall ultrassonico - 4-20mA</v>
          </cell>
          <cell r="C1191" t="str">
            <v>Cotação</v>
          </cell>
          <cell r="D1191" t="str">
            <v>un</v>
          </cell>
          <cell r="E1191">
            <v>4244.88</v>
          </cell>
        </row>
        <row r="1192">
          <cell r="B1192" t="str">
            <v>Medidor de nível ultrassonico - 6m - sinal de saída 4-20mA</v>
          </cell>
          <cell r="C1192" t="str">
            <v>Cotação</v>
          </cell>
          <cell r="D1192" t="str">
            <v>un</v>
          </cell>
          <cell r="E1192">
            <v>4244.88</v>
          </cell>
        </row>
        <row r="1193">
          <cell r="B1193" t="str">
            <v>Computador  processador I7, 4 Gb memória, HD 500 Gb, Monitor LED 19", mouse, teclado, placa de vídeo 1 Gb, DVD e software windows 7, para instalação do supervisório e uma estação cliente</v>
          </cell>
          <cell r="C1193" t="str">
            <v>cotação</v>
          </cell>
          <cell r="D1193" t="str">
            <v>un</v>
          </cell>
          <cell r="E1193">
            <v>8466.84</v>
          </cell>
        </row>
        <row r="1194">
          <cell r="B1194" t="str">
            <v>Supervisório Elipse para 1500 pontos</v>
          </cell>
          <cell r="C1194" t="str">
            <v>cotação</v>
          </cell>
          <cell r="D1194" t="str">
            <v>un</v>
          </cell>
          <cell r="E1194">
            <v>10820</v>
          </cell>
        </row>
        <row r="1195">
          <cell r="B1195" t="str">
            <v>Licença para estação cliente</v>
          </cell>
          <cell r="C1195" t="str">
            <v>Cotação</v>
          </cell>
          <cell r="D1195" t="str">
            <v>un</v>
          </cell>
          <cell r="E1195">
            <v>4540</v>
          </cell>
        </row>
        <row r="1196">
          <cell r="B1196" t="str">
            <v>Software e 1 licença para banco de dados</v>
          </cell>
          <cell r="C1196" t="str">
            <v>cotação</v>
          </cell>
          <cell r="D1196" t="str">
            <v>un</v>
          </cell>
          <cell r="E1196">
            <v>1760</v>
          </cell>
        </row>
        <row r="1197">
          <cell r="B1197" t="str">
            <v>No break 5kVA para instalação no laboratório - Sala Supervisório</v>
          </cell>
          <cell r="C1197" t="str">
            <v>cotação</v>
          </cell>
          <cell r="D1197" t="str">
            <v>un</v>
          </cell>
          <cell r="E1197">
            <v>7608.42</v>
          </cell>
        </row>
        <row r="1198">
          <cell r="B1198" t="str">
            <v>Paineís de Automação</v>
          </cell>
        </row>
        <row r="1199">
          <cell r="B1199" t="str">
            <v>Quadro de Automação - QA-01 fonte estabilizada com bateria, CLP e demais equipamentos conforme projeto do QA-01</v>
          </cell>
          <cell r="C1199" t="str">
            <v>Composição</v>
          </cell>
          <cell r="D1199" t="str">
            <v>un</v>
          </cell>
          <cell r="E1199">
            <v>28609.47</v>
          </cell>
        </row>
        <row r="1200">
          <cell r="B1200" t="str">
            <v>Quadro de Automação - QA-02 fonte estabilizada com bateria, CLP e demais equipamentos conforme projeto do QA-02</v>
          </cell>
          <cell r="C1200" t="str">
            <v>Composição</v>
          </cell>
          <cell r="D1200" t="str">
            <v>un</v>
          </cell>
          <cell r="E1200">
            <v>51165.96</v>
          </cell>
        </row>
        <row r="1201">
          <cell r="B1201" t="str">
            <v>Quadro de Automação - QA-03 fonte estabilizada com bateria e  demais equipamentos conforme projeto do QA-03</v>
          </cell>
          <cell r="C1201" t="str">
            <v>Composição</v>
          </cell>
          <cell r="D1201" t="str">
            <v>un</v>
          </cell>
          <cell r="E1201">
            <v>23858.82</v>
          </cell>
        </row>
        <row r="1202">
          <cell r="B1202" t="str">
            <v>Quadro de Automação - QA-04 fonte estabilizada com bateria, CLP e demais equipamentos conforme projeto do QA-04</v>
          </cell>
          <cell r="C1202" t="str">
            <v>Composição</v>
          </cell>
          <cell r="D1202" t="str">
            <v>un</v>
          </cell>
          <cell r="E1202">
            <v>29624.69</v>
          </cell>
        </row>
        <row r="1203">
          <cell r="B1203" t="str">
            <v>Quadro de Automação - QA-05 fonte estabilizada com bateria, CLP e demais equipamentos conforme projeto do QA-05</v>
          </cell>
          <cell r="C1203" t="str">
            <v>Composição</v>
          </cell>
          <cell r="D1203" t="str">
            <v>un</v>
          </cell>
          <cell r="E1203">
            <v>32864.78</v>
          </cell>
        </row>
        <row r="1204">
          <cell r="B1204" t="str">
            <v>Quadro de Automação - QA-06 fonte estabilizada com bateria, CLP e demais equipamentos conforme projeto do QA-06</v>
          </cell>
          <cell r="C1204" t="str">
            <v>Composição</v>
          </cell>
          <cell r="D1204" t="str">
            <v>un</v>
          </cell>
          <cell r="E1204">
            <v>29156.39</v>
          </cell>
        </row>
        <row r="1205">
          <cell r="B1205" t="str">
            <v>Quadro de Automação - QA-07 fonte estabilizada com bateria, CLP e demais equipamentos conforme projeto do QA-07</v>
          </cell>
          <cell r="C1205" t="str">
            <v>Composição</v>
          </cell>
          <cell r="D1205" t="str">
            <v>un</v>
          </cell>
          <cell r="E1205">
            <v>44086.43</v>
          </cell>
        </row>
        <row r="1206">
          <cell r="B1206" t="str">
            <v>Quadro de Automação - QA-08 fonte estabilizada com bateria, CLP e demais equipamentos conforme projeto do QA-08</v>
          </cell>
          <cell r="C1206" t="str">
            <v>Composição</v>
          </cell>
          <cell r="D1206" t="str">
            <v>un</v>
          </cell>
          <cell r="E1206">
            <v>23303.279999999999</v>
          </cell>
        </row>
        <row r="1207">
          <cell r="B1207" t="str">
            <v>Quadro de Automação - QA-09 fonte estabilizada com bateria, CLP e demais equipamentos conforme projeto do QA-09</v>
          </cell>
          <cell r="C1207" t="str">
            <v>Composição</v>
          </cell>
          <cell r="D1207" t="str">
            <v>un</v>
          </cell>
          <cell r="E1207">
            <v>24750.080000000002</v>
          </cell>
        </row>
        <row r="1208">
          <cell r="B1208" t="str">
            <v>Quadro de Automação - QA-10 fonte estabilizada com bateria, CLP e demais equipamentos conforme projeto do QA-10</v>
          </cell>
          <cell r="C1208" t="str">
            <v>Composição</v>
          </cell>
          <cell r="D1208" t="str">
            <v>un</v>
          </cell>
          <cell r="E1208">
            <v>22150.79</v>
          </cell>
        </row>
        <row r="1209">
          <cell r="B1209" t="str">
            <v>Quadro de Automação - QA-11 fonte estabilizada com bateria, CLP e demais equipamentos conforme projeto do QA-11</v>
          </cell>
          <cell r="C1209" t="str">
            <v>Composição</v>
          </cell>
          <cell r="D1209" t="str">
            <v>un</v>
          </cell>
          <cell r="E1209">
            <v>23379.119999999999</v>
          </cell>
        </row>
        <row r="1210">
          <cell r="B1210" t="str">
            <v>Quadro de Automação - QA-12 fonte estabilizada com bateria, CLP e demais equipamentos conforme projeto do QA-12</v>
          </cell>
          <cell r="C1210" t="str">
            <v>Composição</v>
          </cell>
          <cell r="D1210" t="str">
            <v>un</v>
          </cell>
          <cell r="E1210">
            <v>23379.119999999999</v>
          </cell>
        </row>
        <row r="1211">
          <cell r="B1211" t="str">
            <v>Quadro de Automação - QA-13 fonte estabilizada com bateria, CLP e demais equipamentos conforme projeto do QA-13</v>
          </cell>
          <cell r="C1211" t="str">
            <v>Composição</v>
          </cell>
          <cell r="D1211" t="str">
            <v>un</v>
          </cell>
          <cell r="E1211">
            <v>22150.79</v>
          </cell>
        </row>
        <row r="1213">
          <cell r="B1213" t="str">
            <v>Ponte rolante com L=14,40m e Cap=3,5 ton</v>
          </cell>
          <cell r="D1213" t="str">
            <v>un</v>
          </cell>
          <cell r="E1213">
            <v>44800</v>
          </cell>
        </row>
        <row r="1214">
          <cell r="B1214" t="str">
            <v>Exaustor axial Q=1.200 m³/h, 5 mca, com atenuador de ruídos</v>
          </cell>
          <cell r="C1214" t="str">
            <v/>
          </cell>
          <cell r="D1214" t="str">
            <v>un</v>
          </cell>
          <cell r="E1214">
            <v>995</v>
          </cell>
        </row>
        <row r="1216">
          <cell r="B1216" t="str">
            <v>Luva de PVC de eletroduto Ø 2”</v>
          </cell>
          <cell r="C1216">
            <v>3.87</v>
          </cell>
          <cell r="D1216" t="str">
            <v>un</v>
          </cell>
          <cell r="E1216">
            <v>0</v>
          </cell>
        </row>
        <row r="1218">
          <cell r="B1218" t="str">
            <v>Flange avulsa, PN 10, 4"</v>
          </cell>
          <cell r="C1218" t="str">
            <v/>
          </cell>
          <cell r="D1218" t="str">
            <v>un</v>
          </cell>
          <cell r="E1218">
            <v>1326</v>
          </cell>
        </row>
        <row r="1219">
          <cell r="B1219" t="str">
            <v>Tubo com pontas, 8", L= 6.000 mm</v>
          </cell>
          <cell r="C1219" t="str">
            <v/>
          </cell>
          <cell r="D1219" t="str">
            <v>un</v>
          </cell>
          <cell r="E1219">
            <v>1450</v>
          </cell>
        </row>
        <row r="1220">
          <cell r="B1220" t="str">
            <v>Tubo com pontas, 8", L= 1.000 mm</v>
          </cell>
          <cell r="C1220" t="str">
            <v/>
          </cell>
          <cell r="D1220" t="str">
            <v>un</v>
          </cell>
          <cell r="E1220">
            <v>2261</v>
          </cell>
        </row>
        <row r="1221">
          <cell r="B1221" t="str">
            <v>Tê com pontas, PN 10, 8"x8"</v>
          </cell>
          <cell r="C1221" t="str">
            <v/>
          </cell>
          <cell r="D1221" t="str">
            <v>un</v>
          </cell>
          <cell r="E1221">
            <v>1386</v>
          </cell>
        </row>
        <row r="1222">
          <cell r="B1222" t="str">
            <v>Curva 90º com pontas, PN 10, 8"</v>
          </cell>
          <cell r="C1222" t="str">
            <v/>
          </cell>
          <cell r="D1222" t="str">
            <v>un</v>
          </cell>
          <cell r="E1222">
            <v>1736</v>
          </cell>
        </row>
        <row r="1223">
          <cell r="B1223" t="str">
            <v>Conjunto acoplamento padrão ANSI, 10"</v>
          </cell>
          <cell r="C1223" t="str">
            <v/>
          </cell>
          <cell r="D1223" t="str">
            <v>un</v>
          </cell>
          <cell r="E1223">
            <v>1716</v>
          </cell>
        </row>
        <row r="1224">
          <cell r="B1224" t="str">
            <v>Aço Carbono</v>
          </cell>
          <cell r="C1224" t="str">
            <v/>
          </cell>
          <cell r="D1224" t="str">
            <v>un</v>
          </cell>
          <cell r="E1224">
            <v>0</v>
          </cell>
        </row>
        <row r="1225">
          <cell r="B1225" t="str">
            <v>Suporte em perfil cantoneira metálico, 4"x 3/8"</v>
          </cell>
          <cell r="C1225" t="str">
            <v/>
          </cell>
          <cell r="D1225" t="str">
            <v>un</v>
          </cell>
          <cell r="E1225">
            <v>45.8</v>
          </cell>
        </row>
        <row r="1226">
          <cell r="B1226" t="str">
            <v xml:space="preserve">Agraçadeira para ancoragem e parafuso </v>
          </cell>
          <cell r="C1226" t="str">
            <v/>
          </cell>
          <cell r="D1226" t="str">
            <v>un</v>
          </cell>
          <cell r="E1226">
            <v>5.5</v>
          </cell>
        </row>
        <row r="1227">
          <cell r="B1227" t="str">
            <v>Monovia com talha e trole, L= 6,40, altura 3,5 m, cap. 3,5 ton</v>
          </cell>
          <cell r="C1227" t="str">
            <v/>
          </cell>
          <cell r="D1227" t="str">
            <v>un</v>
          </cell>
          <cell r="E1227">
            <v>5687.5</v>
          </cell>
        </row>
        <row r="1228">
          <cell r="B1228" t="str">
            <v>Equipamentos fornecidos pela CONTRATADA - CS01</v>
          </cell>
          <cell r="D1228" t="str">
            <v>VB</v>
          </cell>
          <cell r="E1228">
            <v>13011.5</v>
          </cell>
        </row>
        <row r="1229">
          <cell r="B1229" t="str">
            <v>Equipamentos fornecidos pela CONTRATADA - CS02</v>
          </cell>
          <cell r="D1229" t="str">
            <v>VB</v>
          </cell>
          <cell r="E1229">
            <v>13127.4</v>
          </cell>
        </row>
        <row r="1230">
          <cell r="B1230" t="str">
            <v>Flange avulsa, PN 10, 3"</v>
          </cell>
          <cell r="D1230" t="str">
            <v>un</v>
          </cell>
          <cell r="E1230">
            <v>795.6</v>
          </cell>
        </row>
        <row r="1231">
          <cell r="B1231" t="str">
            <v>Tubo com pontas, 3", L=920 mm</v>
          </cell>
          <cell r="D1231" t="str">
            <v>un</v>
          </cell>
          <cell r="E1231">
            <v>800.40000000000009</v>
          </cell>
        </row>
        <row r="1232">
          <cell r="B1232" t="str">
            <v>Tê de redução com ponta, PN 10, 4" x 3"</v>
          </cell>
          <cell r="D1232" t="str">
            <v>un</v>
          </cell>
          <cell r="E1232">
            <v>831.6</v>
          </cell>
        </row>
        <row r="1233">
          <cell r="B1233" t="str">
            <v>Curva 90º com pontas, 4"</v>
          </cell>
          <cell r="D1233" t="str">
            <v>un</v>
          </cell>
          <cell r="E1233">
            <v>1041.5999999999999</v>
          </cell>
        </row>
        <row r="1234">
          <cell r="B1234" t="str">
            <v>Tubo com pontas, 4", L= 6.000 mm</v>
          </cell>
          <cell r="D1234" t="str">
            <v>un</v>
          </cell>
          <cell r="E1234">
            <v>1014.9999999999999</v>
          </cell>
        </row>
        <row r="1235">
          <cell r="B1235" t="str">
            <v>Flange avulsa, PN 10, 4"</v>
          </cell>
          <cell r="D1235" t="str">
            <v>un</v>
          </cell>
          <cell r="E1235">
            <v>1060.8</v>
          </cell>
        </row>
        <row r="1236">
          <cell r="B1236" t="str">
            <v>Válvula borboleta waffer, com atuador manual, 4"</v>
          </cell>
          <cell r="D1236" t="str">
            <v>un</v>
          </cell>
          <cell r="E1236">
            <v>15850</v>
          </cell>
        </row>
        <row r="1237">
          <cell r="B1237" t="str">
            <v>Válvula borboleta waffer, com atuador manual, 3"</v>
          </cell>
          <cell r="D1237" t="str">
            <v>un</v>
          </cell>
          <cell r="E1237">
            <v>11650</v>
          </cell>
        </row>
        <row r="1238">
          <cell r="B1238" t="str">
            <v>Sistema de Ar disolvido - lagoa</v>
          </cell>
          <cell r="D1238" t="str">
            <v>cj</v>
          </cell>
          <cell r="E1238">
            <v>2025853</v>
          </cell>
        </row>
        <row r="1239">
          <cell r="B1239" t="str">
            <v>Calha parshall W= 3'</v>
          </cell>
          <cell r="D1239" t="str">
            <v>un</v>
          </cell>
          <cell r="E1239">
            <v>9600</v>
          </cell>
        </row>
        <row r="1240">
          <cell r="B1240" t="str">
            <v>Equipamentos fornecidos pela CONTRATADA - Canal 4</v>
          </cell>
          <cell r="D1240" t="str">
            <v>UN</v>
          </cell>
          <cell r="E1240">
            <v>595.84</v>
          </cell>
        </row>
        <row r="1241">
          <cell r="B1241" t="str">
            <v>Presilha para cabo cobre nu 35mm2</v>
          </cell>
          <cell r="C1241">
            <v>1.05</v>
          </cell>
          <cell r="D1241" t="str">
            <v>un</v>
          </cell>
          <cell r="E1241">
            <v>0</v>
          </cell>
        </row>
        <row r="1242">
          <cell r="B1242" t="str">
            <v>SplIt 7.000 BTU</v>
          </cell>
          <cell r="C1242" t="str">
            <v/>
          </cell>
          <cell r="D1242" t="str">
            <v>un</v>
          </cell>
          <cell r="E1242">
            <v>1044.8900000000001</v>
          </cell>
        </row>
        <row r="1243">
          <cell r="B1243" t="str">
            <v>SplIt 12.000 BTU</v>
          </cell>
          <cell r="C1243" t="str">
            <v/>
          </cell>
          <cell r="D1243" t="str">
            <v>un</v>
          </cell>
          <cell r="E1243">
            <v>1209.8900000000001</v>
          </cell>
        </row>
        <row r="1244">
          <cell r="B1244" t="str">
            <v>SplIt 18.000 BTU</v>
          </cell>
          <cell r="C1244" t="str">
            <v/>
          </cell>
          <cell r="D1244" t="str">
            <v>m³</v>
          </cell>
          <cell r="E1244">
            <v>2089.8900000000003</v>
          </cell>
        </row>
        <row r="1245">
          <cell r="B1245" t="str">
            <v>Carga e descarga mecâmizada de solo</v>
          </cell>
          <cell r="C1245" t="str">
            <v/>
          </cell>
          <cell r="D1245" t="str">
            <v>m³</v>
          </cell>
          <cell r="E1245">
            <v>2089.8900000000003</v>
          </cell>
        </row>
        <row r="1246">
          <cell r="B1246" t="str">
            <v>Espalhamento mecanizado de material de 1º categoria</v>
          </cell>
          <cell r="C1246">
            <v>0</v>
          </cell>
          <cell r="D1246" t="str">
            <v>un</v>
          </cell>
          <cell r="E1246">
            <v>0</v>
          </cell>
        </row>
        <row r="1247">
          <cell r="B1247" t="str">
            <v xml:space="preserve">Revestimento acústico </v>
          </cell>
          <cell r="C1247">
            <v>72198</v>
          </cell>
          <cell r="D1247" t="str">
            <v>m²</v>
          </cell>
          <cell r="E1247">
            <v>70.739999999999995</v>
          </cell>
        </row>
        <row r="1248">
          <cell r="B1248" t="str">
            <v>Tubo de concreto armado EA2, PB, JE, DN 1.000</v>
          </cell>
          <cell r="C1248">
            <v>7720</v>
          </cell>
          <cell r="D1248" t="str">
            <v>m</v>
          </cell>
          <cell r="E1248">
            <v>420.28</v>
          </cell>
        </row>
        <row r="1249">
          <cell r="B1249" t="str">
            <v>Tubos e conexões em PVC para sistema de água fria predial</v>
          </cell>
          <cell r="C1249" t="str">
            <v>74090/002</v>
          </cell>
          <cell r="D1249" t="str">
            <v>m</v>
          </cell>
          <cell r="E1249">
            <v>0</v>
          </cell>
        </row>
        <row r="1250">
          <cell r="B1250" t="str">
            <v>Tubos e conexões em PVC para sistema de esgoto predial</v>
          </cell>
          <cell r="C1250" t="str">
            <v>74165/004</v>
          </cell>
          <cell r="D1250" t="str">
            <v>m</v>
          </cell>
          <cell r="E1250">
            <v>0</v>
          </cell>
        </row>
        <row r="1251">
          <cell r="B1251" t="str">
            <v>Pa1 - Porta Acústica Hermética, 2 folhas, 2,4x2,00 m -01 und</v>
          </cell>
          <cell r="C1251" t="str">
            <v>73933/001+72198</v>
          </cell>
          <cell r="D1251" t="str">
            <v>m²</v>
          </cell>
          <cell r="E1251">
            <v>2003.3820000000001</v>
          </cell>
        </row>
        <row r="1252">
          <cell r="B1252" t="str">
            <v>JA1 - Janela fixa dupla, para isolamento acústico, 1,6x0,5 m - 03 und</v>
          </cell>
          <cell r="C1252" t="str">
            <v>73940/001</v>
          </cell>
          <cell r="D1252" t="str">
            <v>m²</v>
          </cell>
          <cell r="E1252">
            <v>223.4</v>
          </cell>
        </row>
        <row r="1253">
          <cell r="B1253" t="str">
            <v>JA2 - Vemeziama fixa metálica, com tela de ptroteção - 1,6x0,4 m - 02 und</v>
          </cell>
          <cell r="C1253" t="str">
            <v>73940/001</v>
          </cell>
          <cell r="D1253" t="str">
            <v>m²</v>
          </cell>
          <cell r="E1253">
            <v>178.72000000000003</v>
          </cell>
        </row>
        <row r="1254">
          <cell r="B1254" t="str">
            <v>Vaso sanitário com caixa acoplada</v>
          </cell>
          <cell r="C1254" t="str">
            <v>74101/001</v>
          </cell>
          <cell r="D1254" t="str">
            <v>un</v>
          </cell>
          <cell r="E1254">
            <v>0</v>
          </cell>
        </row>
        <row r="1255">
          <cell r="C1255" t="str">
            <v/>
          </cell>
          <cell r="E1255">
            <v>0</v>
          </cell>
        </row>
        <row r="1256">
          <cell r="B1256" t="str">
            <v>Meio fio em concreto usinado 15 Mpa, 45 cm</v>
          </cell>
          <cell r="C1256" t="str">
            <v>73789/001</v>
          </cell>
          <cell r="D1256" t="str">
            <v>m</v>
          </cell>
          <cell r="E1256">
            <v>42.8</v>
          </cell>
        </row>
        <row r="1257">
          <cell r="B1257" t="str">
            <v>Calha em concreto simplesl, 400 mm</v>
          </cell>
          <cell r="C1257" t="str">
            <v>73882/004</v>
          </cell>
          <cell r="D1257" t="str">
            <v>m</v>
          </cell>
          <cell r="E1257">
            <v>24.79</v>
          </cell>
        </row>
        <row r="1258">
          <cell r="B1258" t="str">
            <v>Válvula flap</v>
          </cell>
          <cell r="D1258" t="str">
            <v>pç</v>
          </cell>
          <cell r="E1258">
            <v>2500</v>
          </cell>
        </row>
        <row r="1259">
          <cell r="B1259" t="str">
            <v>Vidro temperado incolor, espessura 8 mm</v>
          </cell>
          <cell r="C1259">
            <v>72199</v>
          </cell>
          <cell r="D1259" t="str">
            <v>m²</v>
          </cell>
          <cell r="E1259">
            <v>0</v>
          </cell>
        </row>
        <row r="1260">
          <cell r="B1260" t="str">
            <v>Vidros lisos transparentes 5 mm</v>
          </cell>
          <cell r="C1260" t="str">
            <v>composição</v>
          </cell>
          <cell r="D1260" t="str">
            <v>m²</v>
          </cell>
          <cell r="E1260">
            <v>85.92</v>
          </cell>
        </row>
      </sheetData>
      <sheetData sheetId="52"/>
      <sheetData sheetId="53"/>
      <sheetData sheetId="5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CCU - Resumo Banrisul"/>
      <sheetName val="I- SERV INI-TEC-TERRAPLEN"/>
      <sheetName val="II-PÓRTICO E GUARITA"/>
      <sheetName val="III-MEDIÇÃO DE ENERGIA"/>
      <sheetName val="IV-CASA DE OPER"/>
      <sheetName val="V-SUBESTAÇÃO "/>
      <sheetName val="VI -TRAT. PRIM"/>
      <sheetName val="VII - SBR (1ª et)"/>
      <sheetName val="VIII- SOPRADOR 1"/>
      <sheetName val="IX-ADENSADOR"/>
      <sheetName val="X-DESIDRATAÇÃO"/>
      <sheetName val="XI-ELEV DRENAGEM"/>
      <sheetName val="XII-TQ QUÍM - SODA-1ª et"/>
      <sheetName val="XIII-INTERLIG-DREN-ÁG-Re (1ªet)"/>
      <sheetName val="XIV-ELÉTRICO BANRISUL"/>
      <sheetName val="Cron Fis-Financ"/>
      <sheetName val="Banco Dados"/>
      <sheetName val="ESTACAS"/>
      <sheetName val="Canteiro"/>
      <sheetName val="Adm Local Ob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2">
          <cell r="B2" t="str">
            <v>Abraçadeira galvanizada para poste de concreto</v>
          </cell>
          <cell r="C2">
            <v>13343</v>
          </cell>
          <cell r="D2" t="str">
            <v>un</v>
          </cell>
          <cell r="E2">
            <v>25.69</v>
          </cell>
        </row>
        <row r="3">
          <cell r="B3" t="str">
            <v>ADAPTADOR PONTA E BOLSA DN 80x75 FFxPBA</v>
          </cell>
          <cell r="C3" t="str">
            <v/>
          </cell>
          <cell r="D3" t="str">
            <v>un</v>
          </cell>
          <cell r="E3">
            <v>70.37</v>
          </cell>
        </row>
        <row r="4">
          <cell r="B4" t="str">
            <v>ADAPTADOR SOLDÁVEL PP COM BOLSA E ROSCA DN 40x1.1/4"</v>
          </cell>
          <cell r="C4" t="str">
            <v/>
          </cell>
          <cell r="D4" t="str">
            <v>un</v>
          </cell>
          <cell r="E4">
            <v>170.97</v>
          </cell>
        </row>
        <row r="5">
          <cell r="B5" t="str">
            <v>ADAPTADOR PVC SOLDÁVEL COM BOLSA E ROSCA DN 50x1.1/2"</v>
          </cell>
          <cell r="C5">
            <v>112</v>
          </cell>
          <cell r="D5" t="str">
            <v>un</v>
          </cell>
          <cell r="E5">
            <v>3.48</v>
          </cell>
        </row>
        <row r="6">
          <cell r="B6" t="str">
            <v>ADAPTADOR SOLDÁVEL PP COM BOLSA E ROSCA DN 50x1.1/2"</v>
          </cell>
          <cell r="C6" t="str">
            <v/>
          </cell>
          <cell r="D6" t="str">
            <v>un</v>
          </cell>
          <cell r="E6">
            <v>190.83</v>
          </cell>
        </row>
        <row r="7">
          <cell r="B7" t="str">
            <v>ADAPTADOR PVC SOLDÁVEL COM BOLSA E ROSCA DN 60x2"</v>
          </cell>
          <cell r="C7">
            <v>113</v>
          </cell>
          <cell r="D7" t="str">
            <v>un</v>
          </cell>
          <cell r="E7">
            <v>9.19</v>
          </cell>
        </row>
        <row r="8">
          <cell r="B8" t="str">
            <v>ADAPTADOR SOLDÁVEL PP COM BOLSA E ROSCA DN 60x2"</v>
          </cell>
          <cell r="C8" t="str">
            <v/>
          </cell>
          <cell r="D8" t="str">
            <v>un</v>
          </cell>
          <cell r="E8">
            <v>246.55</v>
          </cell>
        </row>
        <row r="9">
          <cell r="B9" t="str">
            <v>ADAPTADOR PVC SOLDÁVEL CURTO COM BOLSA E ROSCA DN 40x1.1/2"</v>
          </cell>
          <cell r="C9">
            <v>110</v>
          </cell>
          <cell r="D9" t="str">
            <v>un</v>
          </cell>
          <cell r="E9">
            <v>5.83</v>
          </cell>
        </row>
        <row r="10">
          <cell r="B10" t="str">
            <v>ADAPTADOR PVC SOLDÁVEL CURTO COM BOLSA E ROSCA DN 40x1.1/4"</v>
          </cell>
          <cell r="C10">
            <v>109</v>
          </cell>
          <cell r="D10" t="str">
            <v>un</v>
          </cell>
          <cell r="E10">
            <v>2.85</v>
          </cell>
        </row>
        <row r="11">
          <cell r="B11" t="str">
            <v>ADAPTADOR TRAVA PVC DN 65 x 75</v>
          </cell>
          <cell r="C11" t="str">
            <v/>
          </cell>
          <cell r="D11" t="str">
            <v>un</v>
          </cell>
          <cell r="E11">
            <v>10.029999999999999</v>
          </cell>
        </row>
        <row r="12">
          <cell r="B12" t="str">
            <v>Adensador mecânico de lodo</v>
          </cell>
          <cell r="C12" t="str">
            <v/>
          </cell>
          <cell r="D12" t="str">
            <v>un</v>
          </cell>
          <cell r="E12">
            <v>147900</v>
          </cell>
        </row>
        <row r="13">
          <cell r="B13" t="str">
            <v>Administração Local da Obra</v>
          </cell>
          <cell r="C13" t="str">
            <v/>
          </cell>
          <cell r="D13" t="str">
            <v>mês</v>
          </cell>
          <cell r="E13">
            <v>70582.7</v>
          </cell>
        </row>
        <row r="14">
          <cell r="B14" t="str">
            <v>Ala de Lançamento para tubo DN 1200</v>
          </cell>
          <cell r="C14" t="str">
            <v>73856/005</v>
          </cell>
          <cell r="D14" t="str">
            <v>un</v>
          </cell>
          <cell r="E14">
            <v>1406.31</v>
          </cell>
        </row>
        <row r="15">
          <cell r="B15" t="str">
            <v>Ala de Lançamento para tubo DN 400</v>
          </cell>
          <cell r="C15" t="str">
            <v>73856/001</v>
          </cell>
          <cell r="D15" t="str">
            <v>un</v>
          </cell>
          <cell r="E15">
            <v>285.44</v>
          </cell>
        </row>
        <row r="16">
          <cell r="B16" t="str">
            <v>Ala de Lançamento para tubo DN 800</v>
          </cell>
          <cell r="C16" t="str">
            <v>73856/003</v>
          </cell>
          <cell r="D16" t="str">
            <v>un</v>
          </cell>
          <cell r="E16">
            <v>723.58</v>
          </cell>
        </row>
        <row r="17">
          <cell r="B17" t="str">
            <v xml:space="preserve">Alvenaria acústica Eckert 25 cm </v>
          </cell>
          <cell r="C17" t="str">
            <v>72131 + 72131</v>
          </cell>
          <cell r="D17" t="str">
            <v>m²</v>
          </cell>
          <cell r="E17">
            <v>140.91999999999999</v>
          </cell>
        </row>
        <row r="18">
          <cell r="B18" t="str">
            <v>Alvenarias de pedra de grês</v>
          </cell>
          <cell r="C18" t="str">
            <v/>
          </cell>
          <cell r="D18" t="str">
            <v>m²</v>
          </cell>
          <cell r="E18">
            <v>60.86</v>
          </cell>
        </row>
        <row r="19">
          <cell r="B19" t="str">
            <v>Alvenarias de tijolos maciço a 1 tijolo</v>
          </cell>
          <cell r="C19">
            <v>6519</v>
          </cell>
          <cell r="D19" t="str">
            <v>m²</v>
          </cell>
          <cell r="E19">
            <v>109.25</v>
          </cell>
        </row>
        <row r="20">
          <cell r="B20" t="str">
            <v>Alvenarias de tijolos maciço a chato</v>
          </cell>
          <cell r="C20">
            <v>72131</v>
          </cell>
          <cell r="D20" t="str">
            <v>m²</v>
          </cell>
          <cell r="E20">
            <v>70.459999999999994</v>
          </cell>
        </row>
        <row r="21">
          <cell r="B21" t="str">
            <v>Aparelhos de Neoprene (150x75x10) mm</v>
          </cell>
          <cell r="C21">
            <v>12888</v>
          </cell>
          <cell r="D21" t="str">
            <v>un</v>
          </cell>
          <cell r="E21">
            <v>17.763750000000002</v>
          </cell>
        </row>
        <row r="22">
          <cell r="B22" t="str">
            <v>Armadura CA - 50 (16,0mm a 25,0mm)</v>
          </cell>
          <cell r="C22" t="str">
            <v>74254/001</v>
          </cell>
          <cell r="D22" t="str">
            <v>kg</v>
          </cell>
          <cell r="E22">
            <v>7.24</v>
          </cell>
        </row>
        <row r="23">
          <cell r="B23" t="str">
            <v>Armadura CA - 50 (6,3mm a 12,5mm)</v>
          </cell>
          <cell r="C23" t="str">
            <v>74254/002</v>
          </cell>
          <cell r="D23" t="str">
            <v>kg</v>
          </cell>
          <cell r="E23">
            <v>8.09</v>
          </cell>
        </row>
        <row r="24">
          <cell r="B24" t="str">
            <v>Assentamento de tubos de Concreto DN 1000</v>
          </cell>
          <cell r="C24" t="str">
            <v>73879/008 + 73512</v>
          </cell>
          <cell r="D24" t="str">
            <v>m</v>
          </cell>
          <cell r="E24">
            <v>120.67</v>
          </cell>
        </row>
        <row r="25">
          <cell r="B25" t="str">
            <v>Assentamento de tubos de Concreto DN 1200</v>
          </cell>
          <cell r="C25" t="str">
            <v>73879/009 + 73510</v>
          </cell>
          <cell r="D25" t="str">
            <v>m</v>
          </cell>
          <cell r="E25">
            <v>162.01999999999998</v>
          </cell>
        </row>
        <row r="26">
          <cell r="B26" t="str">
            <v>Assentamento de tubos de FºFº junta elástica DN 1000</v>
          </cell>
          <cell r="C26" t="str">
            <v>73887/015 + 73512</v>
          </cell>
          <cell r="D26" t="str">
            <v>m</v>
          </cell>
          <cell r="E26">
            <v>38.76</v>
          </cell>
        </row>
        <row r="27">
          <cell r="B27" t="str">
            <v>Assentamento de tubos de FºFº junta elástica DN 150</v>
          </cell>
          <cell r="C27" t="str">
            <v>73887/003 + 73524</v>
          </cell>
          <cell r="D27" t="str">
            <v>m</v>
          </cell>
          <cell r="E27">
            <v>5.2299999999999995</v>
          </cell>
        </row>
        <row r="28">
          <cell r="B28" t="str">
            <v>Assentamento de tubos de FºFº junta elástica DN 400</v>
          </cell>
          <cell r="C28" t="str">
            <v>73887/008 + 73519</v>
          </cell>
          <cell r="D28" t="str">
            <v>m</v>
          </cell>
          <cell r="E28">
            <v>12.95</v>
          </cell>
        </row>
        <row r="29">
          <cell r="B29" t="str">
            <v>Assentamento de tubos de FºFº junta elástica DN 500</v>
          </cell>
          <cell r="C29" t="str">
            <v>73887/010 + 73517</v>
          </cell>
          <cell r="D29" t="str">
            <v>m</v>
          </cell>
          <cell r="E29">
            <v>16.579999999999998</v>
          </cell>
        </row>
        <row r="30">
          <cell r="B30" t="str">
            <v>Assentamento de tubos de FºFº junta elástica DN 600</v>
          </cell>
          <cell r="C30" t="str">
            <v>73887/011 + 73516</v>
          </cell>
          <cell r="D30" t="str">
            <v>m</v>
          </cell>
          <cell r="E30">
            <v>20.39</v>
          </cell>
        </row>
        <row r="31">
          <cell r="B31" t="str">
            <v>Assentamento de tubos de FºFº junta elástica DN 800</v>
          </cell>
          <cell r="C31" t="str">
            <v>73887/013 + 73514</v>
          </cell>
          <cell r="D31" t="str">
            <v>m</v>
          </cell>
          <cell r="E31">
            <v>29.75</v>
          </cell>
        </row>
        <row r="32">
          <cell r="B32" t="str">
            <v>Assentamento de tubos de PP junta elástica DN 40</v>
          </cell>
          <cell r="C32" t="str">
            <v>73888/001 + 73595</v>
          </cell>
          <cell r="D32" t="str">
            <v>m</v>
          </cell>
          <cell r="E32">
            <v>1.2100000000000002</v>
          </cell>
        </row>
        <row r="33">
          <cell r="B33" t="str">
            <v>Assentamento de tubos de PVC DN 100</v>
          </cell>
          <cell r="C33" t="str">
            <v>73840/001 + 73593</v>
          </cell>
          <cell r="D33" t="str">
            <v>m</v>
          </cell>
          <cell r="E33">
            <v>2.77</v>
          </cell>
        </row>
        <row r="34">
          <cell r="B34" t="str">
            <v>Assentamento de tubos de PVC DN 150</v>
          </cell>
          <cell r="C34" t="str">
            <v>73840/003 + 73591</v>
          </cell>
          <cell r="D34" t="str">
            <v>m</v>
          </cell>
          <cell r="E34">
            <v>2.9499999999999997</v>
          </cell>
        </row>
        <row r="35">
          <cell r="B35" t="str">
            <v>Assentamento de tubos de PVC DN 200</v>
          </cell>
          <cell r="C35" t="str">
            <v>73840/004 + 73590</v>
          </cell>
          <cell r="D35" t="str">
            <v>m</v>
          </cell>
          <cell r="E35">
            <v>3.49</v>
          </cell>
        </row>
        <row r="36">
          <cell r="B36" t="str">
            <v>Assentamento de tubos de PVC DN 250</v>
          </cell>
          <cell r="C36" t="str">
            <v>73840/005 + 73589</v>
          </cell>
          <cell r="D36" t="str">
            <v>m</v>
          </cell>
          <cell r="E36">
            <v>4.1399999999999997</v>
          </cell>
        </row>
        <row r="37">
          <cell r="B37" t="str">
            <v>Assentamento de tubos de PVC DN 300</v>
          </cell>
          <cell r="C37" t="str">
            <v>73840/006 + 73588</v>
          </cell>
          <cell r="D37" t="str">
            <v>m</v>
          </cell>
          <cell r="E37">
            <v>4.82</v>
          </cell>
        </row>
        <row r="38">
          <cell r="B38" t="str">
            <v>Assentamento de tubos de PVC DN 400</v>
          </cell>
          <cell r="C38" t="str">
            <v>73888/009 + 73587</v>
          </cell>
          <cell r="D38" t="str">
            <v>m</v>
          </cell>
          <cell r="E38">
            <v>7.36</v>
          </cell>
        </row>
        <row r="39">
          <cell r="B39" t="str">
            <v>Assentamento de tubos de PVC DN 50</v>
          </cell>
          <cell r="C39" t="str">
            <v>73888/001 + 73595</v>
          </cell>
          <cell r="D39" t="str">
            <v>m</v>
          </cell>
          <cell r="E39">
            <v>1.2100000000000002</v>
          </cell>
        </row>
        <row r="40">
          <cell r="B40" t="str">
            <v>Assentamento de tubos de PVC DN 65</v>
          </cell>
          <cell r="C40" t="str">
            <v>73888/002 + 73595</v>
          </cell>
          <cell r="D40" t="str">
            <v>m</v>
          </cell>
          <cell r="E40">
            <v>1.61</v>
          </cell>
        </row>
        <row r="41">
          <cell r="B41" t="str">
            <v>Assentamento de tubos de PVC DN 75</v>
          </cell>
          <cell r="C41" t="str">
            <v>73888/002 + 73594</v>
          </cell>
          <cell r="D41" t="str">
            <v>m</v>
          </cell>
          <cell r="E41">
            <v>1.68</v>
          </cell>
        </row>
        <row r="42">
          <cell r="B42" t="str">
            <v>Assentamento de tubos de PVC soldável DN 25</v>
          </cell>
          <cell r="C42" t="str">
            <v>73819/001</v>
          </cell>
          <cell r="D42" t="str">
            <v>m</v>
          </cell>
          <cell r="E42">
            <v>1.1299999999999999</v>
          </cell>
        </row>
        <row r="43">
          <cell r="B43" t="str">
            <v>Assentamento de tubos de PVC soldável DN 32</v>
          </cell>
          <cell r="C43" t="str">
            <v>73819/001</v>
          </cell>
          <cell r="D43" t="str">
            <v>m</v>
          </cell>
          <cell r="E43">
            <v>1.1299999999999999</v>
          </cell>
        </row>
        <row r="44">
          <cell r="B44" t="str">
            <v>Azulejos</v>
          </cell>
          <cell r="C44" t="str">
            <v>73925/002</v>
          </cell>
          <cell r="D44" t="str">
            <v>m²</v>
          </cell>
          <cell r="E44">
            <v>30.92</v>
          </cell>
        </row>
        <row r="45">
          <cell r="B45" t="str">
            <v>Balcões conforme projeto</v>
          </cell>
          <cell r="C45" t="str">
            <v/>
          </cell>
          <cell r="D45" t="str">
            <v>cj</v>
          </cell>
          <cell r="E45">
            <v>2057.98</v>
          </cell>
        </row>
        <row r="46">
          <cell r="B46" t="str">
            <v xml:space="preserve">Balcões conforme projeto </v>
          </cell>
          <cell r="C46" t="str">
            <v/>
          </cell>
          <cell r="D46" t="str">
            <v>cj</v>
          </cell>
          <cell r="E46">
            <v>1563.63</v>
          </cell>
        </row>
        <row r="47">
          <cell r="B47" t="str">
            <v>Bancada com tampo de Granito, c/4 cubas inox</v>
          </cell>
          <cell r="C47" t="str">
            <v/>
          </cell>
          <cell r="D47" t="str">
            <v>cj</v>
          </cell>
          <cell r="E47">
            <v>5143.92</v>
          </cell>
        </row>
        <row r="48">
          <cell r="B48" t="str">
            <v>Bancada com tampo em concreto, c/2 cubas inox</v>
          </cell>
          <cell r="C48" t="str">
            <v/>
          </cell>
          <cell r="D48" t="str">
            <v>cj</v>
          </cell>
          <cell r="E48">
            <v>3558.59</v>
          </cell>
        </row>
        <row r="49">
          <cell r="B49" t="str">
            <v>Base de Brita Graduada e = 20 cm</v>
          </cell>
          <cell r="C49">
            <v>73710</v>
          </cell>
          <cell r="D49" t="str">
            <v>m²</v>
          </cell>
          <cell r="E49">
            <v>20.440000000000001</v>
          </cell>
        </row>
        <row r="50">
          <cell r="B50" t="str">
            <v>Bocas-de-lobo</v>
          </cell>
          <cell r="C50" t="str">
            <v>73950/001</v>
          </cell>
          <cell r="D50" t="str">
            <v>un</v>
          </cell>
          <cell r="E50">
            <v>858.14</v>
          </cell>
        </row>
        <row r="51">
          <cell r="B51" t="str">
            <v>Bomba centrífuga submersível, de sucção simples. Q= 60 m³/h, AMT= 13,00 mca</v>
          </cell>
          <cell r="C51" t="str">
            <v/>
          </cell>
          <cell r="D51" t="str">
            <v>un</v>
          </cell>
          <cell r="E51">
            <v>19367.32</v>
          </cell>
        </row>
        <row r="52">
          <cell r="B52" t="str">
            <v>Bomba centrífuga submersível, de sucção simples. Q= 830 m³/h, AMT= 7,0 mca, P=40CV</v>
          </cell>
          <cell r="C52" t="str">
            <v/>
          </cell>
          <cell r="D52" t="str">
            <v>un</v>
          </cell>
          <cell r="E52">
            <v>74165.14</v>
          </cell>
        </row>
        <row r="53">
          <cell r="B53" t="str">
            <v>Bomba de Descarte de Lodo</v>
          </cell>
          <cell r="C53" t="str">
            <v/>
          </cell>
          <cell r="D53" t="str">
            <v>un</v>
          </cell>
          <cell r="E53">
            <v>8610</v>
          </cell>
        </row>
        <row r="54">
          <cell r="B54" t="str">
            <v>Bomba de lavagem EBLV</v>
          </cell>
          <cell r="C54" t="str">
            <v/>
          </cell>
          <cell r="D54" t="str">
            <v>un</v>
          </cell>
          <cell r="E54">
            <v>2709</v>
          </cell>
        </row>
        <row r="55">
          <cell r="B55" t="str">
            <v>Bomba dosadora de cloreto férrico - BD1 A/B/C</v>
          </cell>
          <cell r="C55" t="str">
            <v/>
          </cell>
          <cell r="D55" t="str">
            <v>cj</v>
          </cell>
          <cell r="E55">
            <v>75000</v>
          </cell>
        </row>
        <row r="56">
          <cell r="B56" t="str">
            <v>Bomba dosadora de soda cáustica</v>
          </cell>
          <cell r="C56" t="str">
            <v/>
          </cell>
          <cell r="D56" t="str">
            <v>un</v>
          </cell>
          <cell r="E56">
            <v>60000</v>
          </cell>
        </row>
        <row r="57">
          <cell r="B57" t="str">
            <v>Bomba helicoidal estacionária com cavidades progressivas de 1 estágio; para lodo com 1,0% de sólidos; Q=18,0 m³/h; AMT=33,00 mca.</v>
          </cell>
          <cell r="C57" t="str">
            <v/>
          </cell>
          <cell r="D57" t="str">
            <v>un</v>
          </cell>
          <cell r="E57">
            <v>7180</v>
          </cell>
        </row>
        <row r="58">
          <cell r="B58" t="str">
            <v>Bomba helicoidal estacionária. Q=1200 L/h; AMT= 20,00mca - Lodo Biológico BD5</v>
          </cell>
          <cell r="C58" t="str">
            <v/>
          </cell>
          <cell r="D58" t="str">
            <v>un</v>
          </cell>
          <cell r="E58">
            <v>3030</v>
          </cell>
        </row>
        <row r="59">
          <cell r="B59" t="str">
            <v>Bomba helicoidal estacionária. Q=40 m³/h; AMT= 20,00 mca - Lodo Biológico EBL-5</v>
          </cell>
          <cell r="C59" t="str">
            <v/>
          </cell>
          <cell r="D59" t="str">
            <v>un</v>
          </cell>
          <cell r="E59">
            <v>9050</v>
          </cell>
        </row>
        <row r="60">
          <cell r="B60" t="str">
            <v>Bomba helicoidal estacionária. Q=40 m³/h; AMT= 20,00mca - Lodo Biológico EBL-3</v>
          </cell>
          <cell r="C60" t="str">
            <v/>
          </cell>
          <cell r="D60" t="str">
            <v>un</v>
          </cell>
          <cell r="E60">
            <v>9050</v>
          </cell>
        </row>
        <row r="61">
          <cell r="B61" t="str">
            <v>Bomba helicoidal estacionária. Q=6 m³/h; AMT= 20,00mca - Lodo Físico-químico EBL-4</v>
          </cell>
          <cell r="C61" t="str">
            <v/>
          </cell>
          <cell r="D61" t="str">
            <v>un</v>
          </cell>
          <cell r="E61">
            <v>4050</v>
          </cell>
        </row>
        <row r="62">
          <cell r="B62" t="str">
            <v>Bomba helicoidal estacionária. Q=700 L/h; AMT= 20,00mca - Lodo Físico-químico BD6</v>
          </cell>
          <cell r="C62" t="str">
            <v/>
          </cell>
          <cell r="D62" t="str">
            <v>un</v>
          </cell>
          <cell r="E62">
            <v>3030</v>
          </cell>
        </row>
        <row r="63">
          <cell r="B63" t="str">
            <v xml:space="preserve">Bombas dosadoras </v>
          </cell>
          <cell r="C63" t="str">
            <v/>
          </cell>
          <cell r="D63" t="str">
            <v>un</v>
          </cell>
          <cell r="E63">
            <v>3400</v>
          </cell>
        </row>
        <row r="64">
          <cell r="B64" t="str">
            <v>Box Acrílico</v>
          </cell>
          <cell r="C64" t="str">
            <v/>
          </cell>
          <cell r="D64" t="str">
            <v>un</v>
          </cell>
          <cell r="E64">
            <v>612.14</v>
          </cell>
        </row>
        <row r="65">
          <cell r="B65" t="str">
            <v>Braçadeira com isolação em borracha fixação cabo no suporte</v>
          </cell>
          <cell r="C65" t="str">
            <v/>
          </cell>
          <cell r="D65" t="str">
            <v>un</v>
          </cell>
          <cell r="E65">
            <v>2.0299999999999998</v>
          </cell>
        </row>
        <row r="66">
          <cell r="B66" t="str">
            <v>Braçadeira tipo "D" Ø 1 1/2"</v>
          </cell>
          <cell r="C66">
            <v>394</v>
          </cell>
          <cell r="D66" t="str">
            <v>un</v>
          </cell>
          <cell r="E66">
            <v>0.79</v>
          </cell>
        </row>
        <row r="67">
          <cell r="B67" t="str">
            <v xml:space="preserve">Braçadeira tipo "D" Ø 1 1/4” </v>
          </cell>
          <cell r="C67">
            <v>395</v>
          </cell>
          <cell r="D67" t="str">
            <v>un</v>
          </cell>
          <cell r="E67">
            <v>0.73</v>
          </cell>
        </row>
        <row r="68">
          <cell r="B68" t="str">
            <v xml:space="preserve">Braçadeira tipo "D" Ø 1” </v>
          </cell>
          <cell r="C68">
            <v>393</v>
          </cell>
          <cell r="D68" t="str">
            <v>un</v>
          </cell>
          <cell r="E68">
            <v>0.76</v>
          </cell>
        </row>
        <row r="69">
          <cell r="B69" t="str">
            <v xml:space="preserve">Braçadeira tipo "D" Ø 2” </v>
          </cell>
          <cell r="C69">
            <v>396</v>
          </cell>
          <cell r="D69" t="str">
            <v>un</v>
          </cell>
          <cell r="E69">
            <v>1.04</v>
          </cell>
        </row>
        <row r="70">
          <cell r="B70" t="str">
            <v xml:space="preserve">Braçadeira tipo "D" Ø 3/4” </v>
          </cell>
          <cell r="C70">
            <v>400</v>
          </cell>
          <cell r="D70" t="str">
            <v>un</v>
          </cell>
          <cell r="E70">
            <v>0.56999999999999995</v>
          </cell>
        </row>
        <row r="71">
          <cell r="B71" t="str">
            <v xml:space="preserve">Braçadeira tipo "D" Ø 4” </v>
          </cell>
          <cell r="C71">
            <v>399</v>
          </cell>
          <cell r="D71" t="str">
            <v>un</v>
          </cell>
          <cell r="E71">
            <v>2.68</v>
          </cell>
        </row>
        <row r="72">
          <cell r="B72" t="str">
            <v>Braço Giratório com trole e talha manual, alt=3,00m, compr. 2,10 m</v>
          </cell>
          <cell r="C72" t="str">
            <v/>
          </cell>
          <cell r="D72" t="str">
            <v>un</v>
          </cell>
          <cell r="E72">
            <v>47000</v>
          </cell>
        </row>
        <row r="73">
          <cell r="B73" t="str">
            <v>Braço metálico para fixação em poste</v>
          </cell>
          <cell r="C73">
            <v>13385</v>
          </cell>
          <cell r="D73" t="str">
            <v>un</v>
          </cell>
          <cell r="E73">
            <v>76.510000000000005</v>
          </cell>
        </row>
        <row r="74">
          <cell r="B74" t="str">
            <v>Brita nº 3 - Camada drenante e drenos</v>
          </cell>
          <cell r="C74" t="str">
            <v>73902/001</v>
          </cell>
          <cell r="D74" t="str">
            <v>m³</v>
          </cell>
          <cell r="E74">
            <v>79.02</v>
          </cell>
        </row>
        <row r="75">
          <cell r="B75" t="str">
            <v xml:space="preserve">Bucha de expansão plástica S8 </v>
          </cell>
          <cell r="C75">
            <v>4376</v>
          </cell>
          <cell r="D75" t="str">
            <v>un</v>
          </cell>
          <cell r="E75">
            <v>0.14000000000000001</v>
          </cell>
        </row>
        <row r="76">
          <cell r="B76" t="str">
            <v>BUCHA DE REDUÇÃO FG DN 2"x 1.1/4"</v>
          </cell>
          <cell r="C76">
            <v>772</v>
          </cell>
          <cell r="D76" t="str">
            <v>un</v>
          </cell>
          <cell r="E76">
            <v>11.3</v>
          </cell>
        </row>
        <row r="77">
          <cell r="B77" t="str">
            <v>Bucha de redução Ø 1 1/4" x Ø 3/4"</v>
          </cell>
          <cell r="C77">
            <v>847</v>
          </cell>
          <cell r="D77" t="str">
            <v>un</v>
          </cell>
          <cell r="E77">
            <v>9.1</v>
          </cell>
        </row>
        <row r="78">
          <cell r="B78" t="str">
            <v>Bucha de redução Ø 1" x Ø 3/4"</v>
          </cell>
          <cell r="C78">
            <v>846</v>
          </cell>
          <cell r="D78" t="str">
            <v>un</v>
          </cell>
          <cell r="E78">
            <v>2.2000000000000002</v>
          </cell>
        </row>
        <row r="79">
          <cell r="B79" t="str">
            <v>Bucha de redução Ø 2" x Ø 1 1/4"</v>
          </cell>
          <cell r="C79">
            <v>854</v>
          </cell>
          <cell r="D79" t="str">
            <v>un</v>
          </cell>
          <cell r="E79">
            <v>11.51</v>
          </cell>
        </row>
        <row r="80">
          <cell r="B80" t="str">
            <v>Bucha de redução Ø 2" x Ø 3/4"</v>
          </cell>
          <cell r="C80">
            <v>848</v>
          </cell>
          <cell r="D80" t="str">
            <v>un</v>
          </cell>
          <cell r="E80">
            <v>10.82</v>
          </cell>
        </row>
        <row r="81">
          <cell r="B81" t="str">
            <v>BUCHA DE REDUÇÃO PVC ROSCÁVEL DN 1.1/4"x1"</v>
          </cell>
          <cell r="C81">
            <v>794</v>
          </cell>
          <cell r="D81" t="str">
            <v>un</v>
          </cell>
          <cell r="E81">
            <v>2.4</v>
          </cell>
        </row>
        <row r="82">
          <cell r="B82" t="str">
            <v>BUCHA DE REDUÇÃO PP ROSCÁVEL DN 1.1/4"x1"</v>
          </cell>
          <cell r="C82" t="str">
            <v/>
          </cell>
          <cell r="D82" t="str">
            <v>un</v>
          </cell>
          <cell r="E82">
            <v>6.54</v>
          </cell>
        </row>
        <row r="83">
          <cell r="B83" t="str">
            <v>BUCHA DE REDUÇÃO PVC SOLDÁVEL CURTA DN 40x32</v>
          </cell>
          <cell r="C83">
            <v>812</v>
          </cell>
          <cell r="D83" t="str">
            <v>un</v>
          </cell>
          <cell r="E83">
            <v>1.18</v>
          </cell>
        </row>
        <row r="84">
          <cell r="B84" t="str">
            <v>BUCHA DE REDUÇÃO PVC SOLDÁVEL DN 50x25</v>
          </cell>
          <cell r="C84">
            <v>813</v>
          </cell>
          <cell r="D84" t="str">
            <v>un</v>
          </cell>
          <cell r="E84">
            <v>1.73</v>
          </cell>
        </row>
        <row r="85">
          <cell r="B85" t="str">
            <v>BUCHA DE REDUÇÃO PVC SOLDÁVEL DN 50x32</v>
          </cell>
          <cell r="C85">
            <v>820</v>
          </cell>
          <cell r="D85" t="str">
            <v>un</v>
          </cell>
          <cell r="E85">
            <v>2.54</v>
          </cell>
        </row>
        <row r="86">
          <cell r="B86" t="str">
            <v>BUCHA DE REDUÇÃO PVC SOLDÁVEL E LONGA DN 60x32</v>
          </cell>
          <cell r="C86">
            <v>814</v>
          </cell>
          <cell r="D86" t="str">
            <v>un</v>
          </cell>
          <cell r="E86">
            <v>5.36</v>
          </cell>
        </row>
        <row r="87">
          <cell r="B87" t="str">
            <v>BUCHA DE REDUÇÃO PVC SOLDÁVEL E LONGA DN 60x40</v>
          </cell>
          <cell r="C87">
            <v>815</v>
          </cell>
          <cell r="D87" t="str">
            <v>un</v>
          </cell>
          <cell r="E87">
            <v>5.68</v>
          </cell>
        </row>
        <row r="88">
          <cell r="B88" t="str">
            <v>BUCHA DE REDUÇÃO PVC SOLDÁVEL E LONGA DN 60x50</v>
          </cell>
          <cell r="C88">
            <v>822</v>
          </cell>
          <cell r="D88" t="str">
            <v>un</v>
          </cell>
          <cell r="E88">
            <v>8.2799999999999994</v>
          </cell>
        </row>
        <row r="89">
          <cell r="B89" t="str">
            <v xml:space="preserve">Bucha e arruela de alumínio Ø 1 1/2” </v>
          </cell>
          <cell r="C89">
            <v>853</v>
          </cell>
          <cell r="D89" t="str">
            <v>un</v>
          </cell>
          <cell r="E89">
            <v>1.4</v>
          </cell>
        </row>
        <row r="90">
          <cell r="B90" t="str">
            <v xml:space="preserve">Bucha e arruela de alumínio Ø 1 1/4” </v>
          </cell>
          <cell r="C90">
            <v>852</v>
          </cell>
          <cell r="D90" t="str">
            <v>un</v>
          </cell>
          <cell r="E90">
            <v>1.39</v>
          </cell>
        </row>
        <row r="91">
          <cell r="B91" t="str">
            <v xml:space="preserve">Bucha e arruela de alumínio Ø 1” </v>
          </cell>
          <cell r="C91">
            <v>855</v>
          </cell>
          <cell r="D91" t="str">
            <v>un</v>
          </cell>
          <cell r="E91">
            <v>0.9</v>
          </cell>
        </row>
        <row r="92">
          <cell r="B92" t="str">
            <v xml:space="preserve">Bucha e arruela de alumínio Ø 2” </v>
          </cell>
          <cell r="C92">
            <v>843</v>
          </cell>
          <cell r="D92" t="str">
            <v>un</v>
          </cell>
          <cell r="E92">
            <v>2.0099999999999998</v>
          </cell>
        </row>
        <row r="93">
          <cell r="B93" t="str">
            <v xml:space="preserve">Bucha e arruela de alumínio Ø 3/4” </v>
          </cell>
          <cell r="C93">
            <v>851</v>
          </cell>
          <cell r="D93" t="str">
            <v>un</v>
          </cell>
          <cell r="E93">
            <v>0.61</v>
          </cell>
        </row>
        <row r="94">
          <cell r="B94" t="str">
            <v>Bucha e arruela de alumínio Ø 4”</v>
          </cell>
          <cell r="C94">
            <v>845</v>
          </cell>
          <cell r="D94" t="str">
            <v>un</v>
          </cell>
          <cell r="E94">
            <v>7.35</v>
          </cell>
        </row>
        <row r="95">
          <cell r="B95" t="str">
            <v>Bueiro c/ alas D=1000mm L=12 m</v>
          </cell>
          <cell r="C95" t="str">
            <v>73772/001 + 73856/004 + 73856/004</v>
          </cell>
          <cell r="D95" t="str">
            <v>un</v>
          </cell>
          <cell r="E95">
            <v>9883.56</v>
          </cell>
        </row>
        <row r="96">
          <cell r="B96" t="str">
            <v>BUJÃO FG DN 3"</v>
          </cell>
          <cell r="C96" t="str">
            <v/>
          </cell>
          <cell r="D96" t="str">
            <v>un</v>
          </cell>
          <cell r="E96">
            <v>24.03</v>
          </cell>
        </row>
        <row r="97">
          <cell r="B97" t="str">
            <v>Cabo cobre nu - 95mm²</v>
          </cell>
          <cell r="C97">
            <v>865</v>
          </cell>
          <cell r="D97" t="str">
            <v>m</v>
          </cell>
          <cell r="E97">
            <v>27.04</v>
          </cell>
        </row>
        <row r="98">
          <cell r="B98" t="str">
            <v>Cabo de cobre múltiplo seção 2x1,5mm² - PVC 1 kV</v>
          </cell>
          <cell r="C98">
            <v>11890</v>
          </cell>
          <cell r="D98" t="str">
            <v>m</v>
          </cell>
          <cell r="E98">
            <v>1.43</v>
          </cell>
        </row>
        <row r="99">
          <cell r="B99" t="str">
            <v>Cabo de cobre múltiplo seção 2x2,5mm² - PVC 1 kV</v>
          </cell>
          <cell r="C99">
            <v>11891</v>
          </cell>
          <cell r="D99" t="str">
            <v>m</v>
          </cell>
          <cell r="E99">
            <v>2.02</v>
          </cell>
        </row>
        <row r="100">
          <cell r="B100" t="str">
            <v>Cabo de cobre múltiplo seção 2x4mm² - EPR 1 kV</v>
          </cell>
          <cell r="C100">
            <v>11892</v>
          </cell>
          <cell r="D100" t="str">
            <v>m</v>
          </cell>
          <cell r="E100">
            <v>3.28</v>
          </cell>
        </row>
        <row r="101">
          <cell r="B101" t="str">
            <v>Cabo de cobre múltiplo seção 3x2,5mm² - PVC 1 kV</v>
          </cell>
          <cell r="D101" t="str">
            <v>m</v>
          </cell>
          <cell r="E101">
            <v>6.93</v>
          </cell>
        </row>
        <row r="102">
          <cell r="B102" t="str">
            <v>Cabo de cobre múltiplo seção 4x2,5mm² - PVC 1 kV</v>
          </cell>
          <cell r="D102" t="str">
            <v>m</v>
          </cell>
          <cell r="E102">
            <v>5.47</v>
          </cell>
        </row>
        <row r="103">
          <cell r="B103" t="str">
            <v>Cabo de cobre múltiplo seção 4x4mm² - PVC 1 kV</v>
          </cell>
          <cell r="D103" t="str">
            <v>m</v>
          </cell>
          <cell r="E103">
            <v>8.64</v>
          </cell>
        </row>
        <row r="104">
          <cell r="B104" t="str">
            <v>Cabo de cobre múltiplo seção 4x6mm² - PVC 1 kV</v>
          </cell>
          <cell r="D104" t="str">
            <v>m</v>
          </cell>
          <cell r="E104">
            <v>11.44</v>
          </cell>
        </row>
        <row r="105">
          <cell r="B105" t="str">
            <v>Cabo de cobre múltiplo seção 6x1,5mm² - PVC 1 kV</v>
          </cell>
          <cell r="C105" t="str">
            <v/>
          </cell>
          <cell r="D105" t="str">
            <v>m</v>
          </cell>
          <cell r="E105">
            <v>8.36</v>
          </cell>
        </row>
        <row r="106">
          <cell r="B106" t="str">
            <v xml:space="preserve">Cabo de cobre nu 25 mm²  </v>
          </cell>
          <cell r="C106">
            <v>868</v>
          </cell>
          <cell r="D106" t="str">
            <v>m</v>
          </cell>
          <cell r="E106">
            <v>8.24</v>
          </cell>
        </row>
        <row r="107">
          <cell r="B107" t="str">
            <v>Cabo de cobre nu 35 mm²</v>
          </cell>
          <cell r="C107">
            <v>863</v>
          </cell>
          <cell r="D107" t="str">
            <v>m</v>
          </cell>
          <cell r="E107">
            <v>10.6</v>
          </cell>
        </row>
        <row r="108">
          <cell r="B108" t="str">
            <v>Cabo de cobre nu 50 mm²</v>
          </cell>
          <cell r="C108">
            <v>867</v>
          </cell>
          <cell r="D108" t="str">
            <v>m</v>
          </cell>
          <cell r="E108">
            <v>13.81</v>
          </cell>
        </row>
        <row r="109">
          <cell r="B109" t="str">
            <v>Cabo de cobre singelo seção 1,5mm² - PVC - 750 V</v>
          </cell>
          <cell r="C109">
            <v>983</v>
          </cell>
          <cell r="D109" t="str">
            <v>m</v>
          </cell>
          <cell r="E109">
            <v>0.74</v>
          </cell>
        </row>
        <row r="110">
          <cell r="B110" t="str">
            <v>Cabo de cobre singelo seção 1,5mm² - PVC 1 kV</v>
          </cell>
          <cell r="C110">
            <v>993</v>
          </cell>
          <cell r="D110" t="str">
            <v>m</v>
          </cell>
          <cell r="E110">
            <v>1.04</v>
          </cell>
        </row>
        <row r="111">
          <cell r="B111" t="str">
            <v>Cabo de cobre singelo seção 10mm² - EPR 1 kV</v>
          </cell>
          <cell r="C111">
            <v>1020</v>
          </cell>
          <cell r="D111" t="str">
            <v>m</v>
          </cell>
          <cell r="E111">
            <v>4.2699999999999996</v>
          </cell>
        </row>
        <row r="112">
          <cell r="B112" t="str">
            <v>Cabo de cobre singelo seção 120mm² - EPR 1 kV</v>
          </cell>
          <cell r="C112">
            <v>1017</v>
          </cell>
          <cell r="D112" t="str">
            <v>m</v>
          </cell>
          <cell r="E112">
            <v>39.89</v>
          </cell>
        </row>
        <row r="113">
          <cell r="B113" t="str">
            <v>Cabo de cobre singelo seção 150mm² - EPR 1 kV</v>
          </cell>
          <cell r="C113">
            <v>999</v>
          </cell>
          <cell r="D113" t="str">
            <v>m</v>
          </cell>
          <cell r="E113">
            <v>50.67</v>
          </cell>
        </row>
        <row r="114">
          <cell r="B114" t="str">
            <v>Cabo de cobre singelo seção 16mm² - EPR 1 kV</v>
          </cell>
          <cell r="C114">
            <v>995</v>
          </cell>
          <cell r="D114" t="str">
            <v>m</v>
          </cell>
          <cell r="E114">
            <v>6.4</v>
          </cell>
        </row>
        <row r="115">
          <cell r="B115" t="str">
            <v>Cabo de cobre singelo seção 2,5mm² - EPR 1 kV</v>
          </cell>
          <cell r="C115">
            <v>1022</v>
          </cell>
          <cell r="D115" t="str">
            <v>m</v>
          </cell>
          <cell r="E115">
            <v>1.34</v>
          </cell>
        </row>
        <row r="116">
          <cell r="B116" t="str">
            <v>Cabo de cobre singelo seção 2,5mm² - PVC 750 V</v>
          </cell>
          <cell r="C116">
            <v>984</v>
          </cell>
          <cell r="D116" t="str">
            <v>m</v>
          </cell>
          <cell r="E116">
            <v>1.04</v>
          </cell>
        </row>
        <row r="117">
          <cell r="B117" t="str">
            <v>Cabo de cobre singelo seção 240mm² - EPR 1 kV</v>
          </cell>
          <cell r="C117">
            <v>1015</v>
          </cell>
          <cell r="D117" t="str">
            <v>m</v>
          </cell>
          <cell r="E117">
            <v>84.11</v>
          </cell>
        </row>
        <row r="118">
          <cell r="B118" t="str">
            <v>Cabo de cobre singelo seção 25mm² - EPR 1 kV</v>
          </cell>
          <cell r="C118">
            <v>996</v>
          </cell>
          <cell r="D118" t="str">
            <v>m</v>
          </cell>
          <cell r="E118">
            <v>9.8800000000000008</v>
          </cell>
        </row>
        <row r="119">
          <cell r="B119" t="str">
            <v>Cabo de cobre singelo seção 35mm² - EPR 1 kV</v>
          </cell>
          <cell r="C119">
            <v>1019</v>
          </cell>
          <cell r="D119" t="str">
            <v>m</v>
          </cell>
          <cell r="E119">
            <v>13.01</v>
          </cell>
        </row>
        <row r="120">
          <cell r="B120" t="str">
            <v>Cabo de cobre singelo seção 4,0mm² - PVC 750 V</v>
          </cell>
          <cell r="C120">
            <v>981</v>
          </cell>
          <cell r="D120" t="str">
            <v>m</v>
          </cell>
          <cell r="E120">
            <v>1.79</v>
          </cell>
        </row>
        <row r="121">
          <cell r="B121" t="str">
            <v>Cabo de cobre singelo seção 50mm² - EPR 20/25 kV</v>
          </cell>
          <cell r="C121">
            <v>873</v>
          </cell>
          <cell r="D121" t="str">
            <v>m</v>
          </cell>
          <cell r="E121">
            <v>99.36</v>
          </cell>
        </row>
        <row r="122">
          <cell r="B122" t="str">
            <v>Cabo de cobre singelo seção 6,0mm² - PVC 750 V</v>
          </cell>
          <cell r="C122">
            <v>982</v>
          </cell>
          <cell r="D122" t="str">
            <v>m</v>
          </cell>
          <cell r="E122">
            <v>2.68</v>
          </cell>
        </row>
        <row r="123">
          <cell r="B123" t="str">
            <v>Cabo de cobre singelo seção 6mm² - EPR 1 kV</v>
          </cell>
          <cell r="C123">
            <v>994</v>
          </cell>
          <cell r="D123" t="str">
            <v>m</v>
          </cell>
          <cell r="E123">
            <v>2.78</v>
          </cell>
        </row>
        <row r="124">
          <cell r="B124" t="str">
            <v>Cabo de cobre singelo seção 70mm² - EPR 1 kV</v>
          </cell>
          <cell r="C124">
            <v>977</v>
          </cell>
          <cell r="D124" t="str">
            <v>m</v>
          </cell>
          <cell r="E124">
            <v>24.64</v>
          </cell>
        </row>
        <row r="125">
          <cell r="B125" t="str">
            <v>Cabo de cobre singelo seção 95mm² - EPR 1 kV</v>
          </cell>
          <cell r="C125">
            <v>998</v>
          </cell>
          <cell r="D125" t="str">
            <v>m</v>
          </cell>
          <cell r="E125">
            <v>34.53</v>
          </cell>
        </row>
        <row r="126">
          <cell r="B126" t="str">
            <v>Caçamba para transporte Lodo 5 m³</v>
          </cell>
          <cell r="C126" t="str">
            <v/>
          </cell>
          <cell r="D126" t="str">
            <v>un</v>
          </cell>
          <cell r="E126">
            <v>14850</v>
          </cell>
        </row>
        <row r="127">
          <cell r="B127" t="str">
            <v>Cachimbo de PVC, Ø 3/4"</v>
          </cell>
          <cell r="C127" t="str">
            <v/>
          </cell>
          <cell r="D127" t="str">
            <v>un</v>
          </cell>
          <cell r="E127">
            <v>17.5</v>
          </cell>
        </row>
        <row r="128">
          <cell r="B128" t="str">
            <v>Cadastro e desenho p/ obras de condutos Forçados</v>
          </cell>
          <cell r="C128">
            <v>73678</v>
          </cell>
          <cell r="D128" t="str">
            <v>m</v>
          </cell>
          <cell r="E128">
            <v>2.0099999999999998</v>
          </cell>
        </row>
        <row r="129">
          <cell r="B129" t="str">
            <v>Cadastro e desenho p/ obras de condutos livres</v>
          </cell>
          <cell r="C129">
            <v>73678</v>
          </cell>
          <cell r="D129" t="str">
            <v>m</v>
          </cell>
          <cell r="E129">
            <v>2.0099999999999998</v>
          </cell>
        </row>
        <row r="130">
          <cell r="B130" t="str">
            <v>Caixa condulete Ø 3/4" com interruptor simples</v>
          </cell>
          <cell r="C130" t="str">
            <v>2556 + 7555</v>
          </cell>
          <cell r="D130" t="str">
            <v>un</v>
          </cell>
          <cell r="E130">
            <v>6.22</v>
          </cell>
        </row>
        <row r="131">
          <cell r="B131" t="str">
            <v>Caixa condulete Ø 3/4" com tampa cega</v>
          </cell>
          <cell r="C131" t="str">
            <v>2556 + 12119</v>
          </cell>
          <cell r="D131" t="str">
            <v>un</v>
          </cell>
          <cell r="E131">
            <v>2.8200000000000003</v>
          </cell>
        </row>
        <row r="132">
          <cell r="B132" t="str">
            <v xml:space="preserve">Caixa condulete Ø 3/4" com tomada 2P+T </v>
          </cell>
          <cell r="C132" t="str">
            <v>2556 + 7528</v>
          </cell>
          <cell r="D132" t="str">
            <v>un</v>
          </cell>
          <cell r="E132">
            <v>6.54</v>
          </cell>
        </row>
        <row r="133">
          <cell r="B133" t="str">
            <v>Caixa de alumínio de piso 200x200mm</v>
          </cell>
          <cell r="C133" t="str">
            <v/>
          </cell>
          <cell r="D133" t="str">
            <v>un</v>
          </cell>
          <cell r="E133">
            <v>79.3</v>
          </cell>
        </row>
        <row r="134">
          <cell r="B134" t="str">
            <v>Caixa de inspeção pluvial (0,80x0,80)m - h=1,60m</v>
          </cell>
          <cell r="C134" t="str">
            <v>74206/001</v>
          </cell>
          <cell r="D134" t="str">
            <v>un</v>
          </cell>
          <cell r="E134">
            <v>1055.04</v>
          </cell>
        </row>
        <row r="135">
          <cell r="B135" t="str">
            <v>Caixa de inspeção pluvial em alvenaria (0,60x0,60m) h=0,60 a 1,00m</v>
          </cell>
          <cell r="C135" t="str">
            <v>74104/001</v>
          </cell>
          <cell r="D135" t="str">
            <v>un</v>
          </cell>
          <cell r="E135">
            <v>109.86</v>
          </cell>
        </row>
        <row r="136">
          <cell r="B136" t="str">
            <v>Caixa de inspeção pluvial em alvenaria (0,65x0,65m) h=1,00 a 1,50m</v>
          </cell>
          <cell r="C136" t="str">
            <v/>
          </cell>
          <cell r="D136" t="str">
            <v>un</v>
          </cell>
          <cell r="E136">
            <v>466.94</v>
          </cell>
        </row>
        <row r="137">
          <cell r="B137" t="str">
            <v>Caixa de inspeção pluvial em alvenaria (0,70x0,70m) h=1,50 a 2,00m</v>
          </cell>
          <cell r="C137" t="str">
            <v/>
          </cell>
          <cell r="D137" t="str">
            <v>un</v>
          </cell>
          <cell r="E137">
            <v>600.17999999999995</v>
          </cell>
        </row>
        <row r="138">
          <cell r="B138" t="str">
            <v>Caixa de junção 600x600x200mm completa</v>
          </cell>
          <cell r="C138" t="str">
            <v/>
          </cell>
          <cell r="D138" t="str">
            <v>un</v>
          </cell>
          <cell r="E138">
            <v>963.8</v>
          </cell>
        </row>
        <row r="139">
          <cell r="B139" t="str">
            <v xml:space="preserve">Caixa de passagem (2,50 x 2,50)m - h=2,12 m </v>
          </cell>
          <cell r="C139" t="str">
            <v/>
          </cell>
          <cell r="D139" t="str">
            <v>un</v>
          </cell>
          <cell r="E139">
            <v>1800.56</v>
          </cell>
        </row>
        <row r="140">
          <cell r="B140" t="str">
            <v>Caixa de passagem em alvenaria 1000x1000x1000mm</v>
          </cell>
          <cell r="C140" t="str">
            <v/>
          </cell>
          <cell r="D140" t="str">
            <v>un</v>
          </cell>
          <cell r="E140">
            <v>219.6</v>
          </cell>
        </row>
        <row r="141">
          <cell r="B141" t="str">
            <v>Caixa de passagem em alvenaria 600x600x600mm</v>
          </cell>
          <cell r="C141" t="str">
            <v/>
          </cell>
          <cell r="D141" t="str">
            <v>un</v>
          </cell>
          <cell r="E141">
            <v>137.86000000000001</v>
          </cell>
        </row>
        <row r="142">
          <cell r="B142" t="str">
            <v>Caixa de passagem em alvenaria 800x800x800mm</v>
          </cell>
          <cell r="C142" t="str">
            <v/>
          </cell>
          <cell r="D142" t="str">
            <v>un</v>
          </cell>
          <cell r="E142">
            <v>212.28</v>
          </cell>
        </row>
        <row r="143">
          <cell r="B143" t="str">
            <v>Caixa de PVC contendo um disjuntor bipolar 16A / 10 kA</v>
          </cell>
          <cell r="C143" t="str">
            <v/>
          </cell>
          <cell r="D143" t="str">
            <v>un</v>
          </cell>
          <cell r="E143">
            <v>21.96</v>
          </cell>
        </row>
        <row r="144">
          <cell r="B144" t="str">
            <v xml:space="preserve">Caixa ligação para perfilado com 1 tomada tipo 2P+T </v>
          </cell>
          <cell r="C144" t="str">
            <v/>
          </cell>
          <cell r="D144" t="str">
            <v>un</v>
          </cell>
          <cell r="E144">
            <v>7.88</v>
          </cell>
        </row>
        <row r="145">
          <cell r="B145" t="str">
            <v>Caixa medição AT 1200x850x400mm - padrão concessionária</v>
          </cell>
          <cell r="C145" t="str">
            <v/>
          </cell>
          <cell r="D145" t="str">
            <v>un</v>
          </cell>
          <cell r="E145">
            <v>2211.3000000000002</v>
          </cell>
        </row>
        <row r="146">
          <cell r="B146" t="str">
            <v>Calha Parshall para medição de vazão com 1 ft (pé) de garganta, fabricada em PRFV</v>
          </cell>
          <cell r="C146" t="str">
            <v/>
          </cell>
          <cell r="D146" t="str">
            <v>un</v>
          </cell>
          <cell r="E146">
            <v>3294</v>
          </cell>
        </row>
        <row r="147">
          <cell r="B147" t="str">
            <v>Calha Parshall para medição de vazão com 6 in (polegadas) de garganta, fabricada em PRFV</v>
          </cell>
          <cell r="C147" t="str">
            <v/>
          </cell>
          <cell r="D147" t="str">
            <v>un</v>
          </cell>
          <cell r="E147">
            <v>1708</v>
          </cell>
        </row>
        <row r="148">
          <cell r="B148" t="str">
            <v>Cancela eletrônica - L=4,00m</v>
          </cell>
          <cell r="C148" t="str">
            <v/>
          </cell>
          <cell r="D148" t="str">
            <v>un</v>
          </cell>
          <cell r="E148">
            <v>2742</v>
          </cell>
        </row>
        <row r="149">
          <cell r="B149" t="str">
            <v>Canteiro 1,20mx0,90m com mureta de alvenaria revestida</v>
          </cell>
          <cell r="C149" t="str">
            <v/>
          </cell>
          <cell r="D149" t="str">
            <v>un</v>
          </cell>
          <cell r="E149">
            <v>193.34</v>
          </cell>
        </row>
        <row r="150">
          <cell r="B150" t="str">
            <v>Canteiro de Obras</v>
          </cell>
          <cell r="C150" t="str">
            <v/>
          </cell>
          <cell r="D150" t="str">
            <v>un</v>
          </cell>
          <cell r="E150">
            <v>116173.96399999999</v>
          </cell>
        </row>
        <row r="151">
          <cell r="B151" t="str">
            <v>CAP ESGOTO PREDIAL DN 100</v>
          </cell>
          <cell r="C151">
            <v>20088</v>
          </cell>
          <cell r="D151" t="str">
            <v>un</v>
          </cell>
          <cell r="E151">
            <v>11.11</v>
          </cell>
        </row>
        <row r="152">
          <cell r="B152" t="str">
            <v>CAP FF JUNTA ELÁSTICA DN 150</v>
          </cell>
          <cell r="C152" t="str">
            <v/>
          </cell>
          <cell r="D152" t="str">
            <v>un</v>
          </cell>
          <cell r="E152">
            <v>147.16999999999999</v>
          </cell>
        </row>
        <row r="153">
          <cell r="B153" t="str">
            <v>CAP JUNTA ELÁSTICA DN 50 PBA</v>
          </cell>
          <cell r="C153">
            <v>1206</v>
          </cell>
          <cell r="D153" t="str">
            <v>un</v>
          </cell>
          <cell r="E153">
            <v>4.08</v>
          </cell>
        </row>
        <row r="154">
          <cell r="B154" t="str">
            <v>CAP FF JUNTA ELÁSTICA DN 600</v>
          </cell>
          <cell r="C154" t="str">
            <v/>
          </cell>
          <cell r="D154" t="str">
            <v>un</v>
          </cell>
          <cell r="E154">
            <v>2933.56</v>
          </cell>
        </row>
        <row r="155">
          <cell r="B155" t="str">
            <v>CAP PVC PARA TUBO CORRUGADO DN 65</v>
          </cell>
          <cell r="C155">
            <v>20087</v>
          </cell>
          <cell r="D155" t="str">
            <v>un</v>
          </cell>
          <cell r="E155">
            <v>7.53</v>
          </cell>
        </row>
        <row r="156">
          <cell r="B156" t="str">
            <v>CAP PVC SOLDÁVEL DN 25</v>
          </cell>
          <cell r="C156">
            <v>1185</v>
          </cell>
          <cell r="D156" t="str">
            <v>un</v>
          </cell>
          <cell r="E156">
            <v>0.98</v>
          </cell>
        </row>
        <row r="157">
          <cell r="B157" t="str">
            <v>CAP PVC SOLDÁVEL DN 32</v>
          </cell>
          <cell r="C157">
            <v>1189</v>
          </cell>
          <cell r="D157" t="str">
            <v>un</v>
          </cell>
          <cell r="E157">
            <v>1.39</v>
          </cell>
        </row>
        <row r="158">
          <cell r="B158" t="str">
            <v>CAP PVC SOLDÁVEL DN 40</v>
          </cell>
          <cell r="C158">
            <v>1193</v>
          </cell>
          <cell r="D158" t="str">
            <v>un</v>
          </cell>
          <cell r="E158">
            <v>2.78</v>
          </cell>
        </row>
        <row r="159">
          <cell r="B159" t="str">
            <v>CAP PVC SOLDÁVEL DN 50</v>
          </cell>
          <cell r="C159">
            <v>1194</v>
          </cell>
          <cell r="D159" t="str">
            <v>un</v>
          </cell>
          <cell r="E159">
            <v>5.09</v>
          </cell>
        </row>
        <row r="160">
          <cell r="B160" t="str">
            <v>Carga, descarga e transporte de material para aterro</v>
          </cell>
          <cell r="C160" t="str">
            <v>74207/001</v>
          </cell>
          <cell r="D160" t="str">
            <v>m³</v>
          </cell>
          <cell r="E160">
            <v>14.02</v>
          </cell>
        </row>
        <row r="161">
          <cell r="B161" t="str">
            <v>Célula fotoelétrica 1000W - 220V</v>
          </cell>
          <cell r="C161">
            <v>2510</v>
          </cell>
          <cell r="D161" t="str">
            <v>un</v>
          </cell>
          <cell r="E161">
            <v>22.78</v>
          </cell>
        </row>
        <row r="162">
          <cell r="B162" t="str">
            <v>Central GLP</v>
          </cell>
          <cell r="C162" t="str">
            <v/>
          </cell>
          <cell r="D162" t="str">
            <v>un</v>
          </cell>
          <cell r="E162">
            <v>2246.4</v>
          </cell>
        </row>
        <row r="163">
          <cell r="B163" t="str">
            <v xml:space="preserve">Centrífuga para desidratação de 408 kg/h lodo biológico - 39,0 m³/h </v>
          </cell>
          <cell r="C163" t="str">
            <v/>
          </cell>
          <cell r="D163" t="str">
            <v>un</v>
          </cell>
          <cell r="E163">
            <v>325788</v>
          </cell>
        </row>
        <row r="164">
          <cell r="B164" t="str">
            <v>Centro de distribuição de luz para 12 disjuntores monopolar</v>
          </cell>
          <cell r="C164">
            <v>13393</v>
          </cell>
          <cell r="D164" t="str">
            <v>un</v>
          </cell>
          <cell r="E164">
            <v>195.51</v>
          </cell>
        </row>
        <row r="165">
          <cell r="B165" t="str">
            <v>Cerca em gradil de concreto pré-moldado</v>
          </cell>
          <cell r="C165" t="str">
            <v/>
          </cell>
          <cell r="D165" t="str">
            <v>m</v>
          </cell>
          <cell r="E165">
            <v>226.26</v>
          </cell>
        </row>
        <row r="166">
          <cell r="B166" t="str">
            <v>Cerca mourões de concreto a cada 3 m e 4 fios arame farpado</v>
          </cell>
          <cell r="C166" t="str">
            <v>74142/001</v>
          </cell>
          <cell r="D166" t="str">
            <v>m</v>
          </cell>
          <cell r="E166">
            <v>27.97</v>
          </cell>
        </row>
        <row r="167">
          <cell r="B167" t="str">
            <v>Chapa defletora em aço inóx e=2mm</v>
          </cell>
          <cell r="C167" t="str">
            <v/>
          </cell>
          <cell r="D167" t="str">
            <v>un</v>
          </cell>
          <cell r="E167">
            <v>448.35</v>
          </cell>
        </row>
        <row r="168">
          <cell r="B168" t="str">
            <v>Chapisco c/ argam.de cimento e areia 1:4, espessura média 5 mm</v>
          </cell>
          <cell r="C168">
            <v>5974</v>
          </cell>
          <cell r="D168" t="str">
            <v>m²</v>
          </cell>
          <cell r="E168">
            <v>3.52</v>
          </cell>
        </row>
        <row r="169">
          <cell r="B169" t="str">
            <v>Chave de nível tipo bóia sem mercúrio</v>
          </cell>
          <cell r="D169" t="str">
            <v>un</v>
          </cell>
          <cell r="E169">
            <v>41.48</v>
          </cell>
        </row>
        <row r="170">
          <cell r="B170" t="str">
            <v>Chave fim-de-curso com haste longa 1NA + 1NF</v>
          </cell>
          <cell r="C170" t="str">
            <v/>
          </cell>
          <cell r="D170" t="str">
            <v>un</v>
          </cell>
          <cell r="E170">
            <v>69.540000000000006</v>
          </cell>
        </row>
        <row r="171">
          <cell r="B171" t="str">
            <v>Chave seccionadora tripolar 400A - 25kV</v>
          </cell>
          <cell r="D171" t="str">
            <v>un</v>
          </cell>
          <cell r="E171">
            <v>536.79999999999995</v>
          </cell>
        </row>
        <row r="172">
          <cell r="B172" t="str">
            <v>Chave seccionadora tripolar 400A - 25kV com base fusível</v>
          </cell>
          <cell r="C172" t="str">
            <v/>
          </cell>
          <cell r="D172" t="str">
            <v>un</v>
          </cell>
          <cell r="E172">
            <v>1610.3999999999999</v>
          </cell>
        </row>
        <row r="173">
          <cell r="B173" t="str">
            <v>Chuveiro e Lava-olhos de emergência</v>
          </cell>
          <cell r="C173" t="str">
            <v/>
          </cell>
          <cell r="D173" t="str">
            <v>un</v>
          </cell>
          <cell r="E173">
            <v>3049.28</v>
          </cell>
        </row>
        <row r="174">
          <cell r="B174" t="str">
            <v>Chuveiro Elétrico</v>
          </cell>
          <cell r="C174">
            <v>9535</v>
          </cell>
          <cell r="D174" t="str">
            <v>un</v>
          </cell>
          <cell r="E174">
            <v>40.54</v>
          </cell>
        </row>
        <row r="175">
          <cell r="B175" t="str">
            <v>Cimento com argamassa de brita leve - cobertura</v>
          </cell>
          <cell r="C175" t="str">
            <v>73991/003</v>
          </cell>
          <cell r="D175" t="str">
            <v>m²</v>
          </cell>
          <cell r="E175">
            <v>35.04</v>
          </cell>
        </row>
        <row r="176">
          <cell r="B176" t="str">
            <v>Classificador de areia helicoidal para vazão de entrada 50 m³/h</v>
          </cell>
          <cell r="C176" t="str">
            <v/>
          </cell>
          <cell r="D176" t="str">
            <v>un</v>
          </cell>
          <cell r="E176">
            <v>138970</v>
          </cell>
        </row>
        <row r="177">
          <cell r="B177" t="str">
            <v>Cobertura c/ telha cerâmica</v>
          </cell>
          <cell r="C177" t="str">
            <v>73931/003 + 73938/004</v>
          </cell>
          <cell r="D177" t="str">
            <v>m²</v>
          </cell>
          <cell r="E177">
            <v>154.32999999999998</v>
          </cell>
        </row>
        <row r="178">
          <cell r="B178" t="str">
            <v>Cobertura c/ telha fibrocim 8 mm autoport.trapez. L=90cm</v>
          </cell>
          <cell r="C178" t="str">
            <v>73633 + 72081</v>
          </cell>
          <cell r="D178" t="str">
            <v>m²</v>
          </cell>
          <cell r="E178">
            <v>106.14</v>
          </cell>
        </row>
        <row r="179">
          <cell r="B179" t="str">
            <v>Cobertura c/ telha trapez., em aluzinc, incluso fixação e cumeeira</v>
          </cell>
          <cell r="C179" t="str">
            <v/>
          </cell>
          <cell r="D179" t="str">
            <v>m²</v>
          </cell>
          <cell r="E179">
            <v>55.2</v>
          </cell>
        </row>
        <row r="180">
          <cell r="B180" t="str">
            <v>Compactação Mec. GC&gt;=95% PN (Talude e Dique)</v>
          </cell>
          <cell r="C180" t="str">
            <v>74005/002</v>
          </cell>
          <cell r="D180" t="str">
            <v>m³</v>
          </cell>
          <cell r="E180">
            <v>3.83</v>
          </cell>
        </row>
        <row r="181">
          <cell r="B181" t="str">
            <v>Comportas em aço inoxidável AISI 304, com acionamento manual por volante, para canal com altura de 2,0 m e largura de 1,0 m</v>
          </cell>
          <cell r="C181" t="str">
            <v/>
          </cell>
          <cell r="D181" t="str">
            <v>un</v>
          </cell>
          <cell r="E181">
            <v>31460</v>
          </cell>
        </row>
        <row r="182">
          <cell r="B182" t="str">
            <v>Comportas em aço inoxidável AISI 304, com acionamento manual por volante, para canal com altura de 2,0 m e largura de 2,0 m</v>
          </cell>
          <cell r="C182" t="str">
            <v/>
          </cell>
          <cell r="D182" t="str">
            <v>un</v>
          </cell>
          <cell r="E182">
            <v>51480</v>
          </cell>
        </row>
        <row r="183">
          <cell r="B183" t="str">
            <v>Comportas em aço inoxidável AISI 304, com acionamento manual por volante, para canal com altura de 2,0 m e largura de 2,2 m</v>
          </cell>
          <cell r="C183" t="str">
            <v/>
          </cell>
          <cell r="D183" t="str">
            <v>un</v>
          </cell>
          <cell r="E183">
            <v>56056</v>
          </cell>
        </row>
        <row r="184">
          <cell r="B184" t="str">
            <v>Comportas em aço inoxidável AISI 304, com acionamento manual por volante, tipo vertedora com altura de 1,1 m e largura de 2,2 m</v>
          </cell>
          <cell r="C184" t="str">
            <v/>
          </cell>
          <cell r="D184" t="str">
            <v>un</v>
          </cell>
          <cell r="E184">
            <v>38610</v>
          </cell>
        </row>
        <row r="185">
          <cell r="B185" t="str">
            <v>Concreto Betuminoso Usinado a Quente (CBUQ) e = 8 cm</v>
          </cell>
          <cell r="C185" t="str">
            <v/>
          </cell>
          <cell r="D185" t="str">
            <v>m²</v>
          </cell>
          <cell r="E185">
            <v>56.62</v>
          </cell>
        </row>
        <row r="186">
          <cell r="B186" t="str">
            <v>Concreto bombeado 25MPa, incluindo preparo, lançamento e cura</v>
          </cell>
          <cell r="C186" t="str">
            <v>74138/003</v>
          </cell>
          <cell r="D186" t="str">
            <v>m³</v>
          </cell>
          <cell r="E186">
            <v>437.04</v>
          </cell>
        </row>
        <row r="187">
          <cell r="B187" t="str">
            <v>Concreto bombeado 30MPa, incluindo preparo, lançamento e cura</v>
          </cell>
          <cell r="C187" t="str">
            <v>74138/004</v>
          </cell>
          <cell r="D187" t="str">
            <v>m³</v>
          </cell>
          <cell r="E187">
            <v>474.53</v>
          </cell>
        </row>
        <row r="188">
          <cell r="B188" t="str">
            <v>Concreto bombeado 40MPa, incluindo preparo, lançamento e cura</v>
          </cell>
          <cell r="C188" t="str">
            <v>74138/005</v>
          </cell>
          <cell r="D188" t="str">
            <v>m³</v>
          </cell>
          <cell r="E188">
            <v>495.88</v>
          </cell>
        </row>
        <row r="189">
          <cell r="B189" t="str">
            <v>Concreto Grout 14MPa, incluindo preparo, lançamento, nivelamento e cura</v>
          </cell>
          <cell r="C189" t="str">
            <v>74004/003</v>
          </cell>
          <cell r="D189" t="str">
            <v>m³</v>
          </cell>
          <cell r="E189">
            <v>366.3</v>
          </cell>
        </row>
        <row r="190">
          <cell r="B190" t="str">
            <v>Concreto para enchimento, 15 MPa</v>
          </cell>
          <cell r="C190" t="str">
            <v>73983/001</v>
          </cell>
          <cell r="D190" t="str">
            <v>m³</v>
          </cell>
          <cell r="E190">
            <v>317.64999999999998</v>
          </cell>
        </row>
        <row r="191">
          <cell r="B191" t="str">
            <v>Condulete de alumínio Ø 1” com tampa cega</v>
          </cell>
          <cell r="C191" t="str">
            <v>2581 + 12119</v>
          </cell>
          <cell r="D191" t="str">
            <v>un</v>
          </cell>
          <cell r="E191">
            <v>17.29</v>
          </cell>
        </row>
        <row r="192">
          <cell r="B192" t="str">
            <v>Condulete de alumínio Ø 3/4” com tampa cega</v>
          </cell>
          <cell r="C192" t="str">
            <v>2580 + 12119</v>
          </cell>
          <cell r="D192" t="str">
            <v>un</v>
          </cell>
          <cell r="E192">
            <v>10.49</v>
          </cell>
        </row>
        <row r="193">
          <cell r="B193" t="str">
            <v>Condulete de alumínio universal Ø 1 1/2”</v>
          </cell>
          <cell r="C193">
            <v>2582</v>
          </cell>
          <cell r="D193" t="str">
            <v>un</v>
          </cell>
          <cell r="E193">
            <v>34.340000000000003</v>
          </cell>
        </row>
        <row r="194">
          <cell r="B194" t="str">
            <v>Condulete de alumínio universal Ø 1 1/4”</v>
          </cell>
          <cell r="C194">
            <v>2597</v>
          </cell>
          <cell r="D194" t="str">
            <v>un</v>
          </cell>
          <cell r="E194">
            <v>26.46</v>
          </cell>
        </row>
        <row r="195">
          <cell r="B195" t="str">
            <v>Condulete de alumínio universal Ø 1”</v>
          </cell>
          <cell r="C195">
            <v>2581</v>
          </cell>
          <cell r="D195" t="str">
            <v>un</v>
          </cell>
          <cell r="E195">
            <v>15.77</v>
          </cell>
        </row>
        <row r="196">
          <cell r="B196" t="str">
            <v>Condulete de alumínio universal Ø 2”</v>
          </cell>
          <cell r="C196">
            <v>2596</v>
          </cell>
          <cell r="D196" t="str">
            <v>un</v>
          </cell>
          <cell r="E196">
            <v>6.03</v>
          </cell>
        </row>
        <row r="197">
          <cell r="B197" t="str">
            <v>Condulete de alumínio universal Ø 3/4”</v>
          </cell>
          <cell r="C197">
            <v>2580</v>
          </cell>
          <cell r="D197" t="str">
            <v>un</v>
          </cell>
          <cell r="E197">
            <v>8.9700000000000006</v>
          </cell>
        </row>
        <row r="198">
          <cell r="B198" t="str">
            <v>Conector macho giratório Ø 1"</v>
          </cell>
          <cell r="C198" t="str">
            <v/>
          </cell>
          <cell r="D198" t="str">
            <v>un</v>
          </cell>
          <cell r="E198">
            <v>18.84</v>
          </cell>
        </row>
        <row r="199">
          <cell r="B199" t="str">
            <v>Conector macho giratório Ø 3/4"</v>
          </cell>
          <cell r="C199" t="str">
            <v/>
          </cell>
          <cell r="D199" t="str">
            <v>un</v>
          </cell>
          <cell r="E199">
            <v>11.72</v>
          </cell>
        </row>
        <row r="200">
          <cell r="B200" t="str">
            <v>Conector tipo parafuso fendido para cabo de cobre 25mm²</v>
          </cell>
          <cell r="C200">
            <v>1550</v>
          </cell>
          <cell r="D200" t="str">
            <v>un</v>
          </cell>
          <cell r="E200">
            <v>3.55</v>
          </cell>
        </row>
        <row r="201">
          <cell r="B201" t="str">
            <v>Conector tipo parafuso fendido para cabo de cobre 35mm²</v>
          </cell>
          <cell r="C201">
            <v>11854</v>
          </cell>
          <cell r="D201" t="str">
            <v>un</v>
          </cell>
          <cell r="E201">
            <v>3.22</v>
          </cell>
        </row>
        <row r="202">
          <cell r="B202" t="str">
            <v>Conector tipo parafuso fendido para cabo de cobre 50mm²</v>
          </cell>
          <cell r="C202">
            <v>11862</v>
          </cell>
          <cell r="D202" t="str">
            <v>un</v>
          </cell>
          <cell r="E202">
            <v>4.58</v>
          </cell>
        </row>
        <row r="203">
          <cell r="B203" t="str">
            <v>Conector tipo parafuso fendido para cabo de cobre 95mm²</v>
          </cell>
          <cell r="C203">
            <v>11864</v>
          </cell>
          <cell r="D203" t="str">
            <v>un</v>
          </cell>
          <cell r="E203">
            <v>10.72</v>
          </cell>
        </row>
        <row r="204">
          <cell r="B204" t="str">
            <v>Conector universal 25mm²</v>
          </cell>
          <cell r="D204" t="str">
            <v>un</v>
          </cell>
          <cell r="E204">
            <v>3.92</v>
          </cell>
        </row>
        <row r="205">
          <cell r="B205" t="str">
            <v>Conector universal 95mm²</v>
          </cell>
          <cell r="D205" t="str">
            <v>un</v>
          </cell>
          <cell r="E205">
            <v>18.21</v>
          </cell>
        </row>
        <row r="206">
          <cell r="B206" t="str">
            <v>CONJUNTO PP COLARINHO + FLANGE CEGO DN 40</v>
          </cell>
          <cell r="C206" t="str">
            <v/>
          </cell>
          <cell r="D206" t="str">
            <v>un</v>
          </cell>
          <cell r="E206">
            <v>182.76</v>
          </cell>
        </row>
        <row r="207">
          <cell r="B207" t="str">
            <v>CONJUNTO FG LAVAGEM/REGA + NIPLE DN 25</v>
          </cell>
          <cell r="C207" t="str">
            <v/>
          </cell>
          <cell r="D207" t="str">
            <v>un</v>
          </cell>
          <cell r="E207">
            <v>19.86</v>
          </cell>
        </row>
        <row r="208">
          <cell r="B208" t="str">
            <v>Contrapiso concreto 8 cm</v>
          </cell>
          <cell r="C208" t="str">
            <v>73907/001</v>
          </cell>
          <cell r="D208" t="str">
            <v>m²</v>
          </cell>
          <cell r="E208">
            <v>35.67</v>
          </cell>
        </row>
        <row r="209">
          <cell r="B209" t="str">
            <v>Cordoalha de cobre seção 25mm²</v>
          </cell>
          <cell r="C209" t="str">
            <v/>
          </cell>
          <cell r="D209" t="str">
            <v>un</v>
          </cell>
          <cell r="E209">
            <v>6.03</v>
          </cell>
        </row>
        <row r="210">
          <cell r="B210" t="str">
            <v>Corrimão Pultrudado Padrão COMUSA</v>
          </cell>
          <cell r="C210" t="str">
            <v/>
          </cell>
          <cell r="D210" t="str">
            <v>m</v>
          </cell>
          <cell r="E210">
            <v>235.19</v>
          </cell>
        </row>
        <row r="211">
          <cell r="B211" t="str">
            <v>CRUZETA FG DN 3"x3"</v>
          </cell>
          <cell r="C211">
            <v>1652</v>
          </cell>
          <cell r="D211" t="str">
            <v>un</v>
          </cell>
          <cell r="E211">
            <v>97.57</v>
          </cell>
        </row>
        <row r="212">
          <cell r="B212" t="str">
            <v>CURVA 45º FF COM BOLSAS DN 150</v>
          </cell>
          <cell r="C212" t="str">
            <v/>
          </cell>
          <cell r="D212" t="str">
            <v>un</v>
          </cell>
          <cell r="E212">
            <v>282.92</v>
          </cell>
        </row>
        <row r="213">
          <cell r="B213" t="str">
            <v>CURVA 45º FF COM BOLSAS DN 200</v>
          </cell>
          <cell r="C213" t="str">
            <v/>
          </cell>
          <cell r="D213" t="str">
            <v>un</v>
          </cell>
          <cell r="E213">
            <v>444.23</v>
          </cell>
        </row>
        <row r="214">
          <cell r="B214" t="str">
            <v>CURVA 45º FF COM BOLSAS DN 500</v>
          </cell>
          <cell r="C214" t="str">
            <v/>
          </cell>
          <cell r="D214" t="str">
            <v>un</v>
          </cell>
          <cell r="E214">
            <v>2242.58</v>
          </cell>
        </row>
        <row r="215">
          <cell r="B215" t="str">
            <v>CURVA 45º FG MACHO-FÊMEA DN 3"</v>
          </cell>
          <cell r="C215">
            <v>1812</v>
          </cell>
          <cell r="D215" t="str">
            <v>un</v>
          </cell>
          <cell r="E215">
            <v>91.62</v>
          </cell>
        </row>
        <row r="216">
          <cell r="B216" t="str">
            <v>CURVA 90º FF COM BOLSAS DN 200</v>
          </cell>
          <cell r="C216" t="str">
            <v/>
          </cell>
          <cell r="D216" t="str">
            <v>un</v>
          </cell>
          <cell r="E216">
            <v>495.2</v>
          </cell>
        </row>
        <row r="217">
          <cell r="B217" t="str">
            <v>CURVA 90º FF COM BOLSAS DN 600</v>
          </cell>
          <cell r="C217" t="str">
            <v/>
          </cell>
          <cell r="D217" t="str">
            <v>un</v>
          </cell>
          <cell r="E217">
            <v>4859.08</v>
          </cell>
        </row>
        <row r="218">
          <cell r="B218" t="str">
            <v xml:space="preserve">CURVA 90º FF COM BOLSAS PARA PBA DN 50 </v>
          </cell>
          <cell r="C218" t="str">
            <v/>
          </cell>
          <cell r="D218" t="str">
            <v>un</v>
          </cell>
          <cell r="E218">
            <v>73</v>
          </cell>
        </row>
        <row r="219">
          <cell r="B219" t="str">
            <v>CURVA 90º FF COM FLANGES DN 200</v>
          </cell>
          <cell r="C219" t="str">
            <v/>
          </cell>
          <cell r="D219" t="str">
            <v>un</v>
          </cell>
          <cell r="E219">
            <v>450.67</v>
          </cell>
        </row>
        <row r="220">
          <cell r="B220" t="str">
            <v>CURVA 90º FF COM FLANGES DN 600</v>
          </cell>
          <cell r="C220" t="str">
            <v/>
          </cell>
          <cell r="D220" t="str">
            <v>un</v>
          </cell>
          <cell r="E220">
            <v>6150.85</v>
          </cell>
        </row>
        <row r="221">
          <cell r="B221" t="str">
            <v>CURVA 90º COM PONTA E BOLSA PVC RÍGIDO DN 100</v>
          </cell>
          <cell r="C221">
            <v>1863</v>
          </cell>
          <cell r="D221" t="str">
            <v>un</v>
          </cell>
          <cell r="E221">
            <v>28.56</v>
          </cell>
        </row>
        <row r="222">
          <cell r="B222" t="str">
            <v>CURVA 90º COM PONTAS DN 150 INÓX</v>
          </cell>
          <cell r="C222" t="str">
            <v/>
          </cell>
          <cell r="D222" t="str">
            <v>un</v>
          </cell>
          <cell r="E222">
            <v>620.98</v>
          </cell>
        </row>
        <row r="223">
          <cell r="B223" t="str">
            <v>Curva 90° eletroduto PVC rígido, rosc. Ø 1 1/2", com luvas</v>
          </cell>
          <cell r="C223" t="str">
            <v>1875 + 1893 + 1893</v>
          </cell>
          <cell r="D223" t="str">
            <v>un</v>
          </cell>
          <cell r="E223">
            <v>9.91</v>
          </cell>
        </row>
        <row r="224">
          <cell r="B224" t="str">
            <v>Curva 90° eletroduto PVC rígido, rosc. Ø 1 1/4", com luvas</v>
          </cell>
          <cell r="C224" t="str">
            <v>1874 + 1902 + 1902</v>
          </cell>
          <cell r="D224" t="str">
            <v>un</v>
          </cell>
          <cell r="E224">
            <v>8.3000000000000007</v>
          </cell>
        </row>
        <row r="225">
          <cell r="B225" t="str">
            <v>Curva 90° eletroduto PVC rígido, rosc. Ø 1", com luvas</v>
          </cell>
          <cell r="C225" t="str">
            <v>1884 + 1892 + 1892</v>
          </cell>
          <cell r="D225" t="str">
            <v>un</v>
          </cell>
          <cell r="E225">
            <v>5.4300000000000006</v>
          </cell>
        </row>
        <row r="226">
          <cell r="B226" t="str">
            <v>Curva 90° eletroduto PVC rígido, rosc. Ø 2", com luvas</v>
          </cell>
          <cell r="C226" t="str">
            <v>1876 + 1894 + 1894</v>
          </cell>
          <cell r="D226" t="str">
            <v>un</v>
          </cell>
          <cell r="E226">
            <v>15.52</v>
          </cell>
        </row>
        <row r="227">
          <cell r="B227" t="str">
            <v>Curva 90° eletroduto PVC rígido, rosc. Ø 3", com luvas</v>
          </cell>
          <cell r="C227" t="str">
            <v>1877 + 1896 + 1896</v>
          </cell>
          <cell r="D227" t="str">
            <v>un</v>
          </cell>
          <cell r="E227">
            <v>48.52</v>
          </cell>
        </row>
        <row r="228">
          <cell r="B228" t="str">
            <v>Curva 90° eletroduto PVC rígido, rosc. Ø 3/4", com luvas</v>
          </cell>
          <cell r="C228" t="str">
            <v>1879 + 1891 + 1891</v>
          </cell>
          <cell r="D228" t="str">
            <v>un</v>
          </cell>
          <cell r="E228">
            <v>3.89</v>
          </cell>
        </row>
        <row r="229">
          <cell r="B229" t="str">
            <v>Curva 90° eletroduto PVC rígido, rosc. Ø 4", com luvas</v>
          </cell>
          <cell r="C229" t="str">
            <v>1878 + 1895 + 1895</v>
          </cell>
          <cell r="D229" t="str">
            <v>un</v>
          </cell>
          <cell r="E229">
            <v>93.62</v>
          </cell>
        </row>
        <row r="230">
          <cell r="B230" t="str">
            <v>CURVA 90º COM PONTAS DN 300 INÓX</v>
          </cell>
          <cell r="C230" t="str">
            <v/>
          </cell>
          <cell r="D230" t="str">
            <v>un</v>
          </cell>
          <cell r="E230">
            <v>2249.6799999999998</v>
          </cell>
        </row>
        <row r="231">
          <cell r="B231" t="str">
            <v>CURVA 90º COM BOLSAS DN 100 PBA</v>
          </cell>
          <cell r="C231">
            <v>1828</v>
          </cell>
          <cell r="D231" t="str">
            <v>un</v>
          </cell>
          <cell r="E231">
            <v>103.82</v>
          </cell>
        </row>
        <row r="232">
          <cell r="B232" t="str">
            <v>CURVA 90º FF COM BOLSAS DN 150</v>
          </cell>
          <cell r="C232" t="str">
            <v/>
          </cell>
          <cell r="D232" t="str">
            <v>un</v>
          </cell>
          <cell r="E232">
            <v>335.23</v>
          </cell>
        </row>
        <row r="233">
          <cell r="B233" t="str">
            <v>CURVA 90º FF COM BOLSAS DN 400</v>
          </cell>
          <cell r="C233" t="str">
            <v/>
          </cell>
          <cell r="D233" t="str">
            <v>un</v>
          </cell>
          <cell r="E233">
            <v>2937.47</v>
          </cell>
        </row>
        <row r="234">
          <cell r="B234" t="str">
            <v>CURVA 90º COM BOLSAS DN 50 PBA</v>
          </cell>
          <cell r="C234">
            <v>1845</v>
          </cell>
          <cell r="D234" t="str">
            <v>un</v>
          </cell>
          <cell r="E234">
            <v>16.21</v>
          </cell>
        </row>
        <row r="235">
          <cell r="B235" t="str">
            <v>CURVA 90º FF COM BOLSAS DN 500</v>
          </cell>
          <cell r="C235" t="str">
            <v/>
          </cell>
          <cell r="D235" t="str">
            <v>un</v>
          </cell>
          <cell r="E235">
            <v>3733.36</v>
          </cell>
        </row>
        <row r="236">
          <cell r="B236" t="str">
            <v>CURVA 90º FF COM BOLSAS DN 75</v>
          </cell>
          <cell r="C236" t="str">
            <v/>
          </cell>
          <cell r="D236" t="str">
            <v>un</v>
          </cell>
          <cell r="E236">
            <v>168.63</v>
          </cell>
        </row>
        <row r="237">
          <cell r="B237" t="str">
            <v>CURVA 90º COM BOLSAS DN 75 PBA</v>
          </cell>
          <cell r="C237">
            <v>1824</v>
          </cell>
          <cell r="D237" t="str">
            <v>un</v>
          </cell>
          <cell r="E237">
            <v>67.83</v>
          </cell>
        </row>
        <row r="238">
          <cell r="B238" t="str">
            <v>CURVA 90º FF COM BOLSAS DN 800</v>
          </cell>
          <cell r="C238" t="str">
            <v/>
          </cell>
          <cell r="D238" t="str">
            <v>un</v>
          </cell>
          <cell r="E238">
            <v>6435.76</v>
          </cell>
        </row>
        <row r="239">
          <cell r="B239" t="str">
            <v>CURVA 90º FF COM FLANGES DN 150</v>
          </cell>
          <cell r="C239" t="str">
            <v/>
          </cell>
          <cell r="D239" t="str">
            <v>un</v>
          </cell>
          <cell r="E239">
            <v>324.54000000000002</v>
          </cell>
        </row>
        <row r="240">
          <cell r="B240" t="str">
            <v>CURVA 90º AC COM FLANGES DN 150</v>
          </cell>
          <cell r="C240" t="str">
            <v/>
          </cell>
          <cell r="D240" t="str">
            <v>un</v>
          </cell>
          <cell r="E240">
            <v>595.36</v>
          </cell>
        </row>
        <row r="241">
          <cell r="B241" t="str">
            <v>CURVA 90º FF COM FLANGES DN 400</v>
          </cell>
          <cell r="C241" t="str">
            <v/>
          </cell>
          <cell r="D241" t="str">
            <v>un</v>
          </cell>
          <cell r="E241">
            <v>3097.46</v>
          </cell>
        </row>
        <row r="242">
          <cell r="B242" t="str">
            <v>CURVA 90º FF COM FLANGES DN 500</v>
          </cell>
          <cell r="C242" t="str">
            <v/>
          </cell>
          <cell r="D242" t="str">
            <v>un</v>
          </cell>
          <cell r="E242">
            <v>4132.7700000000004</v>
          </cell>
        </row>
        <row r="243">
          <cell r="B243" t="str">
            <v>CURVA 90º AC COM FLANGES DN 75</v>
          </cell>
          <cell r="C243" t="str">
            <v/>
          </cell>
          <cell r="D243" t="str">
            <v>un</v>
          </cell>
          <cell r="E243">
            <v>263.52</v>
          </cell>
        </row>
        <row r="244">
          <cell r="B244" t="str">
            <v>CURVA 90º AC COM FLANGES E PÉ DN 75</v>
          </cell>
          <cell r="C244" t="str">
            <v/>
          </cell>
          <cell r="D244" t="str">
            <v>un</v>
          </cell>
          <cell r="E244">
            <v>263.52</v>
          </cell>
        </row>
        <row r="245">
          <cell r="B245" t="str">
            <v xml:space="preserve">CURVA 90º COM PONTA E BOLSA DN 100 ESGOTO PREDIAL </v>
          </cell>
          <cell r="C245">
            <v>1970</v>
          </cell>
          <cell r="D245" t="str">
            <v>un</v>
          </cell>
          <cell r="E245">
            <v>27.58</v>
          </cell>
        </row>
        <row r="246">
          <cell r="B246" t="str">
            <v xml:space="preserve">CURVA 90º COM PONTA E BOLSA DN 75 ESGOTO PREDIAL </v>
          </cell>
          <cell r="C246">
            <v>1969</v>
          </cell>
          <cell r="D246" t="str">
            <v>un</v>
          </cell>
          <cell r="E246">
            <v>17.12</v>
          </cell>
        </row>
        <row r="247">
          <cell r="B247" t="str">
            <v>CURVA 90º COM PONTAS DN 200 INÓX</v>
          </cell>
          <cell r="C247" t="str">
            <v/>
          </cell>
          <cell r="D247" t="str">
            <v>un</v>
          </cell>
          <cell r="E247">
            <v>1357.86</v>
          </cell>
        </row>
        <row r="248">
          <cell r="B248" t="str">
            <v>CURVA 90º PVC SOLDÁVEL DN 25</v>
          </cell>
          <cell r="C248">
            <v>1956</v>
          </cell>
          <cell r="D248" t="str">
            <v>un</v>
          </cell>
          <cell r="E248">
            <v>1.81</v>
          </cell>
        </row>
        <row r="249">
          <cell r="B249" t="str">
            <v>CURVA 90º PVC SOLDÁVEL DN 32</v>
          </cell>
          <cell r="C249">
            <v>1957</v>
          </cell>
          <cell r="D249" t="str">
            <v>un</v>
          </cell>
          <cell r="E249">
            <v>3.95</v>
          </cell>
        </row>
        <row r="250">
          <cell r="B250" t="str">
            <v>CURVA 90º PVC SOLDÁVEL DN 40</v>
          </cell>
          <cell r="C250">
            <v>1958</v>
          </cell>
          <cell r="D250" t="str">
            <v>un</v>
          </cell>
          <cell r="E250">
            <v>6.97</v>
          </cell>
        </row>
        <row r="251">
          <cell r="B251" t="str">
            <v>CURVA 90º PP SOLDÁVEL DN 40</v>
          </cell>
          <cell r="C251" t="str">
            <v/>
          </cell>
          <cell r="D251" t="str">
            <v>un</v>
          </cell>
          <cell r="E251">
            <v>15.86</v>
          </cell>
        </row>
        <row r="252">
          <cell r="B252" t="str">
            <v>CURVA 90º PVC SOLDÁVEL DN 50</v>
          </cell>
          <cell r="C252">
            <v>1959</v>
          </cell>
          <cell r="D252" t="str">
            <v>un</v>
          </cell>
          <cell r="E252">
            <v>8.58</v>
          </cell>
        </row>
        <row r="253">
          <cell r="B253" t="str">
            <v>CURVA 90º PP SOLDÁVEL DN 50</v>
          </cell>
          <cell r="C253" t="str">
            <v/>
          </cell>
          <cell r="D253" t="str">
            <v>un</v>
          </cell>
          <cell r="E253">
            <v>22.34</v>
          </cell>
        </row>
        <row r="254">
          <cell r="B254" t="str">
            <v xml:space="preserve">Curva de aço zincado roscável Ø 1 1/4”, com luvas </v>
          </cell>
          <cell r="C254" t="str">
            <v>2618 + 2639 + 2639</v>
          </cell>
          <cell r="D254" t="str">
            <v>un</v>
          </cell>
          <cell r="E254">
            <v>8.17</v>
          </cell>
        </row>
        <row r="255">
          <cell r="B255" t="str">
            <v xml:space="preserve">Curva de aço zincado roscável Ø 1”, com luvas </v>
          </cell>
          <cell r="C255" t="str">
            <v>2617 + 2638 + 2638</v>
          </cell>
          <cell r="D255" t="str">
            <v>un</v>
          </cell>
          <cell r="E255">
            <v>4.2299999999999995</v>
          </cell>
        </row>
        <row r="256">
          <cell r="B256" t="str">
            <v xml:space="preserve">Curva de aço zincado roscável Ø 2”, com luvas </v>
          </cell>
          <cell r="C256" t="str">
            <v>2631 + 2643 + 2643</v>
          </cell>
          <cell r="D256" t="str">
            <v>un</v>
          </cell>
          <cell r="E256">
            <v>18.25</v>
          </cell>
        </row>
        <row r="257">
          <cell r="B257" t="str">
            <v xml:space="preserve">Curva de aço zincado roscável Ø 3/4”, com luvas </v>
          </cell>
          <cell r="C257" t="str">
            <v>2633 + 2637 + 2637</v>
          </cell>
          <cell r="D257" t="str">
            <v>un</v>
          </cell>
          <cell r="E257">
            <v>3.32</v>
          </cell>
        </row>
        <row r="258">
          <cell r="B258" t="str">
            <v>Destocamento Mecânico D&lt; 30cm</v>
          </cell>
          <cell r="C258" t="str">
            <v>73871/002</v>
          </cell>
          <cell r="D258" t="str">
            <v>un</v>
          </cell>
          <cell r="E258">
            <v>34.130000000000003</v>
          </cell>
        </row>
        <row r="259">
          <cell r="B259" t="str">
            <v>Disjuntor a vácuo de corrente nominal 630 A, corrente de curto circuito de 17,5 kA, bobina de disparo em 220V, isolação para 25 kV, sensores de corrente incorporados e relé secundário microprocessado incorporado no corpo do disjuntor</v>
          </cell>
          <cell r="C259" t="str">
            <v/>
          </cell>
          <cell r="D259" t="str">
            <v>un</v>
          </cell>
          <cell r="E259">
            <v>26143.95</v>
          </cell>
        </row>
        <row r="260">
          <cell r="B260" t="str">
            <v>Disjuntor monopolar termomagnético In= 16A Icc=10kA</v>
          </cell>
          <cell r="C260">
            <v>2369</v>
          </cell>
          <cell r="D260" t="str">
            <v>un</v>
          </cell>
          <cell r="E260">
            <v>8.17</v>
          </cell>
        </row>
        <row r="261">
          <cell r="B261" t="str">
            <v>Disjuntor monopolar termomagnético In= 20A Icc=10kA</v>
          </cell>
          <cell r="C261">
            <v>2389</v>
          </cell>
          <cell r="D261" t="str">
            <v>un</v>
          </cell>
          <cell r="E261">
            <v>7.89</v>
          </cell>
        </row>
        <row r="262">
          <cell r="B262" t="str">
            <v>Disjuntor monopolar termomagnético In= 25A Icc=10kA</v>
          </cell>
          <cell r="C262">
            <v>2370</v>
          </cell>
          <cell r="D262" t="str">
            <v>un</v>
          </cell>
          <cell r="E262">
            <v>8.19</v>
          </cell>
        </row>
        <row r="263">
          <cell r="B263" t="str">
            <v>Disjuntor tripolar termomagnético In= 100A Icc=10kA</v>
          </cell>
          <cell r="C263">
            <v>2373</v>
          </cell>
          <cell r="D263" t="str">
            <v>un</v>
          </cell>
          <cell r="E263">
            <v>78.87</v>
          </cell>
        </row>
        <row r="264">
          <cell r="B264" t="str">
            <v>Disjuntor tripolar termomagnético In= 20A Icc=10kA</v>
          </cell>
          <cell r="C264">
            <v>2387</v>
          </cell>
          <cell r="D264" t="str">
            <v>un</v>
          </cell>
          <cell r="E264">
            <v>53.92</v>
          </cell>
        </row>
        <row r="265">
          <cell r="B265" t="str">
            <v>Disjuntor tripolar termomagnético In= 25A Icc=10kA</v>
          </cell>
          <cell r="C265">
            <v>2384</v>
          </cell>
          <cell r="D265" t="str">
            <v>un</v>
          </cell>
          <cell r="E265">
            <v>54.35</v>
          </cell>
        </row>
        <row r="266">
          <cell r="B266" t="str">
            <v>Dispositivo de fuga a terra In=3x40A, 30mA</v>
          </cell>
          <cell r="C266" t="str">
            <v/>
          </cell>
          <cell r="D266" t="str">
            <v>un</v>
          </cell>
          <cell r="E266">
            <v>177.35</v>
          </cell>
        </row>
        <row r="267">
          <cell r="B267" t="str">
            <v>Divisórias acústicas</v>
          </cell>
          <cell r="C267" t="str">
            <v>73862/007</v>
          </cell>
          <cell r="D267" t="str">
            <v>m²</v>
          </cell>
          <cell r="E267">
            <v>101.85</v>
          </cell>
        </row>
        <row r="268">
          <cell r="B268" t="str">
            <v xml:space="preserve">Divisórias sanitárias </v>
          </cell>
          <cell r="C268" t="str">
            <v>73862/003</v>
          </cell>
          <cell r="D268" t="str">
            <v>m²</v>
          </cell>
          <cell r="E268">
            <v>92.11</v>
          </cell>
        </row>
        <row r="269">
          <cell r="B269" t="str">
            <v>Eletrocalha aço zincado, 300 x 150 mm L=6m com tampa</v>
          </cell>
          <cell r="D269" t="str">
            <v>un</v>
          </cell>
          <cell r="E269">
            <v>242.66</v>
          </cell>
        </row>
        <row r="270">
          <cell r="B270" t="str">
            <v>Eletroduto aço galvanizado médio Ø 4", com luvas</v>
          </cell>
          <cell r="C270" t="str">
            <v>21132 + 2479 + 2479</v>
          </cell>
          <cell r="D270" t="str">
            <v>m</v>
          </cell>
          <cell r="E270">
            <v>67.7</v>
          </cell>
        </row>
        <row r="271">
          <cell r="B271" t="str">
            <v>Eletroduto corrugado tipo kanalex Ø 4"</v>
          </cell>
          <cell r="C271" t="str">
            <v/>
          </cell>
          <cell r="D271" t="str">
            <v>m</v>
          </cell>
          <cell r="E271">
            <v>13.19</v>
          </cell>
        </row>
        <row r="272">
          <cell r="B272" t="str">
            <v xml:space="preserve">Eletroduto de aço zincado roscável Ø 1 1/4” </v>
          </cell>
          <cell r="C272">
            <v>21135</v>
          </cell>
          <cell r="D272" t="str">
            <v>m</v>
          </cell>
          <cell r="E272">
            <v>11.67</v>
          </cell>
        </row>
        <row r="273">
          <cell r="B273" t="str">
            <v xml:space="preserve">Eletroduto de aço zincado roscável Ø 1” </v>
          </cell>
          <cell r="C273">
            <v>21136</v>
          </cell>
          <cell r="D273" t="str">
            <v>m</v>
          </cell>
          <cell r="E273">
            <v>7.8</v>
          </cell>
        </row>
        <row r="274">
          <cell r="B274" t="str">
            <v xml:space="preserve">Eletroduto de aço zincado roscável Ø 2” </v>
          </cell>
          <cell r="C274">
            <v>21134</v>
          </cell>
          <cell r="D274" t="str">
            <v>m</v>
          </cell>
          <cell r="E274">
            <v>20.7</v>
          </cell>
        </row>
        <row r="275">
          <cell r="B275" t="str">
            <v xml:space="preserve">Eletroduto de aço zincado roscável Ø 3/4” </v>
          </cell>
          <cell r="C275">
            <v>21128</v>
          </cell>
          <cell r="D275" t="str">
            <v>m</v>
          </cell>
          <cell r="E275">
            <v>6.63</v>
          </cell>
        </row>
        <row r="276">
          <cell r="B276" t="str">
            <v>Eletroduto flexível com alma de aço Ø 3"</v>
          </cell>
          <cell r="C276">
            <v>12062</v>
          </cell>
          <cell r="D276" t="str">
            <v>m</v>
          </cell>
          <cell r="E276">
            <v>29.59</v>
          </cell>
        </row>
        <row r="277">
          <cell r="B277" t="str">
            <v>Eletroduto flexível com alma de aço Ø 3/4"</v>
          </cell>
          <cell r="C277">
            <v>12058</v>
          </cell>
          <cell r="D277" t="str">
            <v>m</v>
          </cell>
          <cell r="E277">
            <v>7.74</v>
          </cell>
        </row>
        <row r="278">
          <cell r="B278" t="str">
            <v>Eletroduto PVC rígido roscável Ø 1 1/2"</v>
          </cell>
          <cell r="C278">
            <v>2680</v>
          </cell>
          <cell r="D278" t="str">
            <v>m</v>
          </cell>
          <cell r="E278">
            <v>5.31</v>
          </cell>
        </row>
        <row r="279">
          <cell r="B279" t="str">
            <v>Eletroduto PVC rígido roscável Ø 1 1/4”</v>
          </cell>
          <cell r="C279">
            <v>2684</v>
          </cell>
          <cell r="D279" t="str">
            <v>m</v>
          </cell>
          <cell r="E279">
            <v>4.25</v>
          </cell>
        </row>
        <row r="280">
          <cell r="B280" t="str">
            <v>Eletroduto PVC rígido roscável Ø 1”</v>
          </cell>
          <cell r="C280">
            <v>2685</v>
          </cell>
          <cell r="D280" t="str">
            <v>m</v>
          </cell>
          <cell r="E280">
            <v>2.86</v>
          </cell>
        </row>
        <row r="281">
          <cell r="B281" t="str">
            <v>Eletroduto PVC rígido roscável Ø 2”</v>
          </cell>
          <cell r="C281">
            <v>2681</v>
          </cell>
          <cell r="D281" t="str">
            <v>m</v>
          </cell>
          <cell r="E281">
            <v>6.84</v>
          </cell>
        </row>
        <row r="282">
          <cell r="B282" t="str">
            <v>Eletroduto PVC rígido roscável Ø 3"</v>
          </cell>
          <cell r="C282">
            <v>2686</v>
          </cell>
          <cell r="D282" t="str">
            <v>m</v>
          </cell>
          <cell r="E282">
            <v>17.309999999999999</v>
          </cell>
        </row>
        <row r="283">
          <cell r="B283" t="str">
            <v>Eletroduto PVC rígido roscável Ø 3/4"</v>
          </cell>
          <cell r="C283">
            <v>2674</v>
          </cell>
          <cell r="D283" t="str">
            <v>m</v>
          </cell>
          <cell r="E283">
            <v>1.9</v>
          </cell>
        </row>
        <row r="284">
          <cell r="B284" t="str">
            <v>Eletroduto PVC rígido roscável Ø 4"</v>
          </cell>
          <cell r="C284">
            <v>2683</v>
          </cell>
          <cell r="D284" t="str">
            <v>m</v>
          </cell>
          <cell r="E284">
            <v>26.36</v>
          </cell>
        </row>
        <row r="285">
          <cell r="B285" t="str">
            <v>Emboço com aditivo impermeabilizante, espessura 15 mm</v>
          </cell>
          <cell r="C285">
            <v>5984</v>
          </cell>
          <cell r="D285" t="str">
            <v>m²</v>
          </cell>
          <cell r="E285">
            <v>23.3</v>
          </cell>
        </row>
        <row r="286">
          <cell r="B286" t="str">
            <v>Escada marinheiro c/ guarda-corpo em perfis pultrudados h=3,00m</v>
          </cell>
          <cell r="C286" t="str">
            <v/>
          </cell>
          <cell r="D286" t="str">
            <v>un</v>
          </cell>
          <cell r="E286">
            <v>887.83</v>
          </cell>
        </row>
        <row r="287">
          <cell r="B287" t="str">
            <v>Escada marinheiro c/ guarda-corpo em perfis pultrudados h=6,00m</v>
          </cell>
          <cell r="C287" t="str">
            <v/>
          </cell>
          <cell r="D287" t="str">
            <v>un</v>
          </cell>
          <cell r="E287">
            <v>1860.22</v>
          </cell>
        </row>
        <row r="288">
          <cell r="B288" t="str">
            <v>Escada marinheiro em perfil pultrudado h=3,20m</v>
          </cell>
          <cell r="C288" t="str">
            <v/>
          </cell>
          <cell r="D288" t="str">
            <v>un</v>
          </cell>
          <cell r="E288">
            <v>947.02</v>
          </cell>
        </row>
        <row r="289">
          <cell r="B289" t="str">
            <v>Escada marinheiro em perfil pultrudado h=3,40m</v>
          </cell>
          <cell r="C289" t="str">
            <v/>
          </cell>
          <cell r="D289" t="str">
            <v>un</v>
          </cell>
          <cell r="E289">
            <v>1006.22</v>
          </cell>
        </row>
        <row r="290">
          <cell r="B290" t="str">
            <v>Escada marinheiro em perfil pultrudado h=4,20m</v>
          </cell>
          <cell r="C290" t="str">
            <v/>
          </cell>
          <cell r="D290" t="str">
            <v>un</v>
          </cell>
          <cell r="E290">
            <v>1444.21</v>
          </cell>
        </row>
        <row r="291">
          <cell r="B291" t="str">
            <v>Escada pultrudada com guarda corpo</v>
          </cell>
          <cell r="C291" t="str">
            <v/>
          </cell>
          <cell r="D291" t="str">
            <v>m</v>
          </cell>
          <cell r="E291">
            <v>884.3</v>
          </cell>
        </row>
        <row r="292">
          <cell r="B292" t="str">
            <v>Escavação manual localizada, terra até 2 m</v>
          </cell>
          <cell r="C292" t="str">
            <v/>
          </cell>
          <cell r="D292" t="str">
            <v>m³</v>
          </cell>
          <cell r="E292">
            <v>29.26</v>
          </cell>
        </row>
        <row r="293">
          <cell r="B293" t="str">
            <v>Escavação manual localizada, terra até 4 m</v>
          </cell>
          <cell r="D293" t="str">
            <v>m³</v>
          </cell>
          <cell r="E293">
            <v>36.04</v>
          </cell>
        </row>
        <row r="294">
          <cell r="B294" t="str">
            <v>Escavação manual localizada, terra de 2 m até 3 m</v>
          </cell>
          <cell r="D294" t="str">
            <v>m³</v>
          </cell>
          <cell r="E294">
            <v>32.44</v>
          </cell>
        </row>
        <row r="295">
          <cell r="B295" t="str">
            <v>Escavação manual localizada, terra de 2 m até 4 m</v>
          </cell>
          <cell r="D295" t="str">
            <v>m³</v>
          </cell>
          <cell r="E295">
            <v>36.04</v>
          </cell>
        </row>
        <row r="296">
          <cell r="B296" t="str">
            <v>Escavação mecânica de valas, terra até 2 m</v>
          </cell>
          <cell r="C296" t="str">
            <v>73962/013</v>
          </cell>
          <cell r="D296" t="str">
            <v>m³</v>
          </cell>
          <cell r="E296">
            <v>4.95</v>
          </cell>
        </row>
        <row r="297">
          <cell r="B297" t="str">
            <v>Escavação mecânica de valas, terra de 2m até 4 m</v>
          </cell>
          <cell r="C297">
            <v>72917</v>
          </cell>
          <cell r="D297" t="str">
            <v>m³</v>
          </cell>
          <cell r="E297">
            <v>14.76</v>
          </cell>
        </row>
        <row r="298">
          <cell r="B298" t="str">
            <v>Escavação mecânica de valas, terra de 4m até 6 m</v>
          </cell>
          <cell r="C298">
            <v>72918</v>
          </cell>
          <cell r="D298" t="str">
            <v>m³</v>
          </cell>
          <cell r="E298">
            <v>17.23</v>
          </cell>
        </row>
        <row r="299">
          <cell r="B299" t="str">
            <v>Escavação mecânica localizada, terra até 2 m</v>
          </cell>
          <cell r="C299" t="str">
            <v/>
          </cell>
          <cell r="D299" t="str">
            <v>m³</v>
          </cell>
          <cell r="E299">
            <v>8.32</v>
          </cell>
        </row>
        <row r="300">
          <cell r="B300" t="str">
            <v>Escavação mecânica localizada, terra de 2 até 3 m</v>
          </cell>
          <cell r="C300" t="str">
            <v/>
          </cell>
          <cell r="D300" t="str">
            <v>m³</v>
          </cell>
          <cell r="E300">
            <v>11.88</v>
          </cell>
        </row>
        <row r="301">
          <cell r="B301" t="str">
            <v>Escavação mecânica localizada, terra de 3 até 4 m</v>
          </cell>
          <cell r="C301" t="str">
            <v/>
          </cell>
          <cell r="D301" t="str">
            <v>m³</v>
          </cell>
          <cell r="E301">
            <v>14.26</v>
          </cell>
        </row>
        <row r="302">
          <cell r="B302" t="str">
            <v>Escoramento com estaca-prancha</v>
          </cell>
          <cell r="C302" t="str">
            <v>73877/001</v>
          </cell>
          <cell r="D302" t="str">
            <v>m²</v>
          </cell>
          <cell r="E302">
            <v>41.74</v>
          </cell>
        </row>
        <row r="303">
          <cell r="B303" t="str">
            <v>Escoramento contínuo de madeira</v>
          </cell>
          <cell r="D303" t="str">
            <v>m²</v>
          </cell>
          <cell r="E303">
            <v>26.82</v>
          </cell>
        </row>
        <row r="304">
          <cell r="B304" t="str">
            <v>Escoramento descontínuo de madeira</v>
          </cell>
          <cell r="D304" t="str">
            <v>m²</v>
          </cell>
          <cell r="E304">
            <v>18.23</v>
          </cell>
        </row>
        <row r="305">
          <cell r="B305" t="str">
            <v>Esgotamento com bomba auto-escorvante 3,5 HP, a gasolina</v>
          </cell>
          <cell r="C305" t="str">
            <v>73891/001</v>
          </cell>
          <cell r="D305" t="str">
            <v>h</v>
          </cell>
          <cell r="E305">
            <v>5.13</v>
          </cell>
        </row>
        <row r="306">
          <cell r="B306" t="str">
            <v>Estacas de concreto - 38t</v>
          </cell>
          <cell r="C306" t="str">
            <v/>
          </cell>
          <cell r="D306" t="str">
            <v>m</v>
          </cell>
          <cell r="E306">
            <v>522.9</v>
          </cell>
        </row>
        <row r="307">
          <cell r="B307" t="str">
            <v>Estacas de concreto - 76t</v>
          </cell>
          <cell r="C307" t="str">
            <v/>
          </cell>
          <cell r="D307" t="str">
            <v>m</v>
          </cell>
          <cell r="E307">
            <v>602.79</v>
          </cell>
        </row>
        <row r="308">
          <cell r="B308" t="str">
            <v>Estrutura em Aço conforme projeto</v>
          </cell>
          <cell r="C308" t="str">
            <v>73970/001</v>
          </cell>
          <cell r="D308" t="str">
            <v>kg</v>
          </cell>
          <cell r="E308">
            <v>9.25</v>
          </cell>
        </row>
        <row r="309">
          <cell r="B309" t="str">
            <v>Exaustor axial Q=1.600 m³/h, Pot=1,0 cv, com atenuador de ruídos</v>
          </cell>
          <cell r="C309" t="str">
            <v/>
          </cell>
          <cell r="D309" t="str">
            <v>un</v>
          </cell>
          <cell r="E309">
            <v>3294</v>
          </cell>
        </row>
        <row r="310">
          <cell r="B310" t="str">
            <v>Exaustor axial Q=4.000 m³/h, Pot=2,0 cv, com atenuador de ruídos</v>
          </cell>
          <cell r="C310" t="str">
            <v/>
          </cell>
          <cell r="D310" t="str">
            <v>un</v>
          </cell>
          <cell r="E310">
            <v>4018.68</v>
          </cell>
        </row>
        <row r="311">
          <cell r="B311" t="str">
            <v>Extintor de incêndio água com suporte - 10Kg</v>
          </cell>
          <cell r="C311" t="str">
            <v>73775/002</v>
          </cell>
          <cell r="D311" t="str">
            <v>un</v>
          </cell>
          <cell r="E311">
            <v>154.72</v>
          </cell>
        </row>
        <row r="312">
          <cell r="B312" t="str">
            <v>Extintor de incêndio CO2 com suporte - 6Kg</v>
          </cell>
          <cell r="C312">
            <v>72554</v>
          </cell>
          <cell r="D312" t="str">
            <v>un</v>
          </cell>
          <cell r="E312">
            <v>516.89</v>
          </cell>
        </row>
        <row r="313">
          <cell r="B313" t="str">
            <v>Extintor de incêndio pó químico com suporte - 4Kg</v>
          </cell>
          <cell r="C313" t="str">
            <v>73775/001</v>
          </cell>
          <cell r="D313" t="str">
            <v>un</v>
          </cell>
          <cell r="E313">
            <v>136.18</v>
          </cell>
        </row>
        <row r="314">
          <cell r="B314" t="str">
            <v>EXTREMIDADE FF FLANGE E BOLSA DN 75</v>
          </cell>
          <cell r="C314" t="str">
            <v/>
          </cell>
          <cell r="D314" t="str">
            <v>un</v>
          </cell>
          <cell r="E314">
            <v>126.06</v>
          </cell>
        </row>
        <row r="315">
          <cell r="B315" t="str">
            <v>EXTREMIDADE FF FLANGE E BOLSA DN 200</v>
          </cell>
          <cell r="C315" t="str">
            <v/>
          </cell>
          <cell r="D315" t="str">
            <v>un</v>
          </cell>
          <cell r="E315">
            <v>332.66</v>
          </cell>
        </row>
        <row r="316">
          <cell r="B316" t="str">
            <v>EXTREMIDADE FF FLANGE E PONTA COM ABA DE VEDAÇÃO DN 600</v>
          </cell>
          <cell r="C316" t="str">
            <v/>
          </cell>
          <cell r="D316" t="str">
            <v>un</v>
          </cell>
          <cell r="E316">
            <v>4227.1499999999996</v>
          </cell>
        </row>
        <row r="317">
          <cell r="B317" t="str">
            <v>EXTREMIDADE FF FLANGE E PONTA COM ABA DE VEDAÇÃO DN 150</v>
          </cell>
          <cell r="C317" t="str">
            <v/>
          </cell>
          <cell r="D317" t="str">
            <v>un</v>
          </cell>
          <cell r="E317">
            <v>431.27</v>
          </cell>
        </row>
        <row r="318">
          <cell r="B318" t="str">
            <v>EXTREMIDADE FF FLANGE E PONTA DN 150</v>
          </cell>
          <cell r="C318" t="str">
            <v/>
          </cell>
          <cell r="D318" t="str">
            <v>un</v>
          </cell>
          <cell r="E318">
            <v>270.05</v>
          </cell>
        </row>
        <row r="319">
          <cell r="B319" t="str">
            <v>EXTREMIDADE FF FLANGE E PONTA COM ABA DE VEDAÇÃO L=700mm DN 150</v>
          </cell>
          <cell r="C319" t="str">
            <v/>
          </cell>
          <cell r="D319" t="str">
            <v>un</v>
          </cell>
          <cell r="E319">
            <v>431.27</v>
          </cell>
        </row>
        <row r="320">
          <cell r="B320" t="str">
            <v>Fita isolante borracha</v>
          </cell>
          <cell r="C320">
            <v>404</v>
          </cell>
          <cell r="D320" t="str">
            <v>m</v>
          </cell>
          <cell r="E320">
            <v>1.1499999999999999</v>
          </cell>
        </row>
        <row r="321">
          <cell r="B321" t="str">
            <v>Fita isolante plástica</v>
          </cell>
          <cell r="C321">
            <v>20111</v>
          </cell>
          <cell r="D321" t="str">
            <v>un</v>
          </cell>
          <cell r="E321">
            <v>3.9</v>
          </cell>
        </row>
        <row r="322">
          <cell r="B322" t="str">
            <v>FLANGE AVULSO + TELA INÓX 304 MALHA ABERTURA 10mm DN 200</v>
          </cell>
          <cell r="C322" t="str">
            <v/>
          </cell>
          <cell r="D322" t="str">
            <v>un</v>
          </cell>
          <cell r="E322">
            <v>1226.0999999999999</v>
          </cell>
        </row>
        <row r="323">
          <cell r="B323" t="str">
            <v>FLANGE AC AVULSO DN 150</v>
          </cell>
          <cell r="C323" t="str">
            <v/>
          </cell>
          <cell r="D323" t="str">
            <v>un</v>
          </cell>
          <cell r="E323">
            <v>230.58</v>
          </cell>
        </row>
        <row r="324">
          <cell r="B324" t="str">
            <v>FLANGE AVULSO PN 10 DN 250 INÓX</v>
          </cell>
          <cell r="C324" t="str">
            <v/>
          </cell>
          <cell r="D324" t="str">
            <v>un</v>
          </cell>
          <cell r="E324">
            <v>1778.76</v>
          </cell>
        </row>
        <row r="325">
          <cell r="B325" t="str">
            <v>FLANGE AVULSO PN 10 DN 300 INÓX</v>
          </cell>
          <cell r="C325" t="str">
            <v/>
          </cell>
          <cell r="D325" t="str">
            <v>un</v>
          </cell>
          <cell r="E325">
            <v>2302.14</v>
          </cell>
        </row>
        <row r="326">
          <cell r="B326" t="str">
            <v>FLANGE FF CEGO DN 150</v>
          </cell>
          <cell r="C326" t="str">
            <v/>
          </cell>
          <cell r="D326" t="str">
            <v>un</v>
          </cell>
          <cell r="E326">
            <v>124.59</v>
          </cell>
        </row>
        <row r="327">
          <cell r="B327" t="str">
            <v>FLANGE AC CEGO DN 400</v>
          </cell>
          <cell r="C327" t="str">
            <v/>
          </cell>
          <cell r="D327" t="str">
            <v>un</v>
          </cell>
          <cell r="E327">
            <v>864.98</v>
          </cell>
        </row>
        <row r="328">
          <cell r="B328" t="str">
            <v>FLANGE AC COM ROSCA INTERNA DN 100 - PADRÃO ABNT</v>
          </cell>
          <cell r="C328" t="str">
            <v/>
          </cell>
          <cell r="D328" t="str">
            <v>un</v>
          </cell>
          <cell r="E328">
            <v>193.98</v>
          </cell>
        </row>
        <row r="329">
          <cell r="B329" t="str">
            <v>FLANGE AC COM ROSCA INTERNA DN 100 - PADRÃO ANSI</v>
          </cell>
          <cell r="C329" t="str">
            <v/>
          </cell>
          <cell r="D329" t="str">
            <v>un</v>
          </cell>
          <cell r="E329">
            <v>193.98</v>
          </cell>
        </row>
        <row r="330">
          <cell r="B330" t="str">
            <v>FLANGE AC COM ROSCA INTERNA DN 150 - PADRÃO ABNT</v>
          </cell>
          <cell r="C330" t="str">
            <v/>
          </cell>
          <cell r="D330" t="str">
            <v>un</v>
          </cell>
          <cell r="E330">
            <v>315.98</v>
          </cell>
        </row>
        <row r="331">
          <cell r="B331" t="str">
            <v>FLANGE AC COM ROSCA INTERNA DN 150 - PADRÃO ANSI</v>
          </cell>
          <cell r="C331" t="str">
            <v/>
          </cell>
          <cell r="D331" t="str">
            <v>un</v>
          </cell>
          <cell r="E331">
            <v>315.98</v>
          </cell>
        </row>
        <row r="332">
          <cell r="B332" t="str">
            <v>FLANGE AC COM ROSCA INTERNA DN 200 - PADRÃO ABNT</v>
          </cell>
          <cell r="C332" t="str">
            <v/>
          </cell>
          <cell r="D332" t="str">
            <v>un</v>
          </cell>
          <cell r="E332">
            <v>376.98</v>
          </cell>
        </row>
        <row r="333">
          <cell r="B333" t="str">
            <v>FLANGE AC COM ROSCA INTERNA DN 200 - PADRÃO ANSI</v>
          </cell>
          <cell r="C333" t="str">
            <v/>
          </cell>
          <cell r="D333" t="str">
            <v>un</v>
          </cell>
          <cell r="E333">
            <v>376.98</v>
          </cell>
        </row>
        <row r="334">
          <cell r="B334" t="str">
            <v>FLANGE AC COM ROSCA INTERNA DN 250 - PADRÃO ABNT</v>
          </cell>
          <cell r="C334" t="str">
            <v/>
          </cell>
          <cell r="D334" t="str">
            <v>un</v>
          </cell>
          <cell r="E334">
            <v>437.98</v>
          </cell>
        </row>
        <row r="335">
          <cell r="B335" t="str">
            <v>FLANGE AC COM ROSCA INTERNA DN 250 - PADRÃO ANSI</v>
          </cell>
          <cell r="C335" t="str">
            <v/>
          </cell>
          <cell r="D335" t="str">
            <v>un</v>
          </cell>
          <cell r="E335">
            <v>437.98</v>
          </cell>
        </row>
        <row r="336">
          <cell r="B336" t="str">
            <v>FLANGE AC COM ROSCA INTERNA DN 400 - PADRÃO ABNT</v>
          </cell>
          <cell r="C336" t="str">
            <v/>
          </cell>
          <cell r="D336" t="str">
            <v>un</v>
          </cell>
          <cell r="E336">
            <v>1057.74</v>
          </cell>
        </row>
        <row r="337">
          <cell r="B337" t="str">
            <v>FLANGE AC COM ROSCA INTERNA DN 400 - PADRÃO ANSI</v>
          </cell>
          <cell r="C337" t="str">
            <v/>
          </cell>
          <cell r="D337" t="str">
            <v>un</v>
          </cell>
          <cell r="E337">
            <v>1057.74</v>
          </cell>
        </row>
        <row r="338">
          <cell r="B338" t="str">
            <v>FLANGE PVC COM SEXTAVADO DN 1"</v>
          </cell>
          <cell r="C338">
            <v>3256</v>
          </cell>
          <cell r="D338" t="str">
            <v>un</v>
          </cell>
          <cell r="E338">
            <v>6.85</v>
          </cell>
        </row>
        <row r="339">
          <cell r="B339" t="str">
            <v>FLANGE PP COM SEXTAVADO DN 1"</v>
          </cell>
          <cell r="C339" t="str">
            <v/>
          </cell>
          <cell r="D339" t="str">
            <v>un</v>
          </cell>
          <cell r="E339">
            <v>6.85</v>
          </cell>
        </row>
        <row r="340">
          <cell r="B340" t="str">
            <v>FLANGE PVC COM SEXTAVADO DN 1.1/2"</v>
          </cell>
          <cell r="C340">
            <v>3259</v>
          </cell>
          <cell r="D340" t="str">
            <v>un</v>
          </cell>
          <cell r="E340">
            <v>7.03</v>
          </cell>
        </row>
        <row r="341">
          <cell r="B341" t="str">
            <v>FLANGE PP COM SEXTAVADO DN 1.1/2"</v>
          </cell>
          <cell r="C341" t="str">
            <v/>
          </cell>
          <cell r="D341" t="str">
            <v>un</v>
          </cell>
          <cell r="E341">
            <v>7.03</v>
          </cell>
        </row>
        <row r="342">
          <cell r="B342" t="str">
            <v>FLANGE COM SEXTAVADO FG DN 1.1/4"</v>
          </cell>
          <cell r="C342">
            <v>3265</v>
          </cell>
          <cell r="D342" t="str">
            <v>un</v>
          </cell>
          <cell r="E342">
            <v>13.06</v>
          </cell>
        </row>
        <row r="343">
          <cell r="B343" t="str">
            <v>FLANGE PVC COM SEXTAVADO DN 2"</v>
          </cell>
          <cell r="C343">
            <v>3260</v>
          </cell>
          <cell r="D343" t="str">
            <v>un</v>
          </cell>
          <cell r="E343">
            <v>10.08</v>
          </cell>
        </row>
        <row r="344">
          <cell r="B344" t="str">
            <v>FLANGE PP COM SEXTAVADO DN 2"</v>
          </cell>
          <cell r="C344" t="str">
            <v/>
          </cell>
          <cell r="D344" t="str">
            <v>un</v>
          </cell>
          <cell r="E344">
            <v>10.08</v>
          </cell>
        </row>
        <row r="345">
          <cell r="B345" t="str">
            <v>FLANGE COM SEXTAVADO FG DN 3"</v>
          </cell>
          <cell r="C345">
            <v>3268</v>
          </cell>
          <cell r="D345" t="str">
            <v>un</v>
          </cell>
          <cell r="E345">
            <v>51.1</v>
          </cell>
        </row>
        <row r="346">
          <cell r="B346" t="str">
            <v>FLANGE PVC ROSCÁVEL COM SEXTAVADO DN 32</v>
          </cell>
          <cell r="C346">
            <v>3258</v>
          </cell>
          <cell r="D346" t="str">
            <v>un</v>
          </cell>
          <cell r="E346">
            <v>4.3899999999999997</v>
          </cell>
        </row>
        <row r="347">
          <cell r="B347" t="str">
            <v>Fôrmas planas para concreto aparente, com escoramento</v>
          </cell>
          <cell r="C347">
            <v>73654</v>
          </cell>
          <cell r="D347" t="str">
            <v>m²</v>
          </cell>
          <cell r="E347">
            <v>77.25</v>
          </cell>
        </row>
        <row r="348">
          <cell r="B348" t="str">
            <v>Fôrmas planas para lajes e paredes, com escoramento</v>
          </cell>
          <cell r="C348">
            <v>73410</v>
          </cell>
          <cell r="D348" t="str">
            <v>m²</v>
          </cell>
          <cell r="E348">
            <v>40.799999999999997</v>
          </cell>
        </row>
        <row r="349">
          <cell r="B349" t="str">
            <v>Forro de PVC macho-fêmea</v>
          </cell>
          <cell r="C349">
            <v>41602</v>
          </cell>
          <cell r="D349" t="str">
            <v>m²</v>
          </cell>
          <cell r="E349">
            <v>22.75</v>
          </cell>
        </row>
        <row r="350">
          <cell r="B350" t="str">
            <v>Geomembrana PEAD lisa e=1,5mm c/ fornecimento e colocação</v>
          </cell>
          <cell r="C350" t="str">
            <v>74033/001</v>
          </cell>
          <cell r="D350" t="str">
            <v>m²</v>
          </cell>
          <cell r="E350">
            <v>30.52</v>
          </cell>
        </row>
        <row r="351">
          <cell r="B351" t="str">
            <v>Grade c/ tela galvanizada 3,65mx3,00m</v>
          </cell>
          <cell r="C351" t="str">
            <v/>
          </cell>
          <cell r="D351" t="str">
            <v>un</v>
          </cell>
          <cell r="E351">
            <v>6354.78</v>
          </cell>
        </row>
        <row r="352">
          <cell r="B352" t="str">
            <v>Grade de retenção em aço galvanizado a fogo. Dim: 1,90mx1,90m</v>
          </cell>
          <cell r="C352" t="str">
            <v/>
          </cell>
          <cell r="D352" t="str">
            <v>un</v>
          </cell>
          <cell r="E352">
            <v>3319.62</v>
          </cell>
        </row>
        <row r="353">
          <cell r="B353" t="str">
            <v>Grade Grosseira de limpeza manual</v>
          </cell>
          <cell r="C353" t="str">
            <v/>
          </cell>
          <cell r="D353" t="str">
            <v>un</v>
          </cell>
          <cell r="E353">
            <v>56750</v>
          </cell>
        </row>
        <row r="354">
          <cell r="B354" t="str">
            <v xml:space="preserve">Grade Mecanizada de Canal </v>
          </cell>
          <cell r="C354" t="str">
            <v/>
          </cell>
          <cell r="D354" t="str">
            <v>un</v>
          </cell>
          <cell r="E354">
            <v>234163</v>
          </cell>
        </row>
        <row r="355">
          <cell r="B355" t="str">
            <v>Grama em Rolo, transporte e plantio</v>
          </cell>
          <cell r="C355" t="str">
            <v>74236/001</v>
          </cell>
          <cell r="D355" t="str">
            <v>m²</v>
          </cell>
          <cell r="E355">
            <v>13.02</v>
          </cell>
        </row>
        <row r="356">
          <cell r="B356" t="str">
            <v>Grupo motor-bomba Q=25m³/h, AMT=20mca, Pot= 4 cv</v>
          </cell>
          <cell r="C356" t="str">
            <v/>
          </cell>
          <cell r="D356" t="str">
            <v>un</v>
          </cell>
          <cell r="E356">
            <v>10305</v>
          </cell>
        </row>
        <row r="357">
          <cell r="B357" t="str">
            <v>Guarda-corpo Pultrudado (h=1,20m)</v>
          </cell>
          <cell r="C357" t="str">
            <v/>
          </cell>
          <cell r="D357" t="str">
            <v>m</v>
          </cell>
          <cell r="E357">
            <v>288.04000000000002</v>
          </cell>
        </row>
        <row r="358">
          <cell r="B358" t="str">
            <v>Guindaste giratório</v>
          </cell>
          <cell r="C358" t="str">
            <v/>
          </cell>
          <cell r="D358" t="str">
            <v>un</v>
          </cell>
          <cell r="E358">
            <v>52000</v>
          </cell>
        </row>
        <row r="359">
          <cell r="B359" t="str">
            <v>Haste terra cobreada, DN 19x3.000 mm, com conector</v>
          </cell>
          <cell r="C359">
            <v>3376</v>
          </cell>
          <cell r="D359" t="str">
            <v>un</v>
          </cell>
          <cell r="E359">
            <v>50.12</v>
          </cell>
        </row>
        <row r="360">
          <cell r="B360" t="str">
            <v>Impermeabilização c/ manta asfáltica</v>
          </cell>
          <cell r="C360" t="str">
            <v>73971/001</v>
          </cell>
          <cell r="D360" t="str">
            <v>m²</v>
          </cell>
          <cell r="E360">
            <v>38.9</v>
          </cell>
        </row>
        <row r="361">
          <cell r="B361" t="str">
            <v>Impermeabilização com tinta betuminosa 2 demãos</v>
          </cell>
          <cell r="C361" t="str">
            <v>74106/001</v>
          </cell>
          <cell r="D361" t="str">
            <v>m²</v>
          </cell>
          <cell r="E361">
            <v>6.18</v>
          </cell>
        </row>
        <row r="362">
          <cell r="B362" t="str">
            <v>Impermeabilização de massa, para concreto</v>
          </cell>
          <cell r="C362">
            <v>7325</v>
          </cell>
          <cell r="D362" t="str">
            <v>kg</v>
          </cell>
          <cell r="E362">
            <v>5.85</v>
          </cell>
        </row>
        <row r="363">
          <cell r="B363" t="str">
            <v>Impermeabilização poliuretano elastômero</v>
          </cell>
          <cell r="C363" t="str">
            <v/>
          </cell>
          <cell r="D363" t="str">
            <v>m²</v>
          </cell>
          <cell r="E363">
            <v>225.29</v>
          </cell>
        </row>
        <row r="364">
          <cell r="B364" t="str">
            <v>Impermeabilização rígida c/arg. Cristalizante</v>
          </cell>
          <cell r="C364" t="str">
            <v>73929/002</v>
          </cell>
          <cell r="D364" t="str">
            <v>m²</v>
          </cell>
          <cell r="E364">
            <v>51.18</v>
          </cell>
        </row>
        <row r="365">
          <cell r="B365" t="str">
            <v>Imprimação com Emulsão CM-30</v>
          </cell>
          <cell r="C365">
            <v>72945</v>
          </cell>
          <cell r="D365" t="str">
            <v>m²</v>
          </cell>
          <cell r="E365">
            <v>3.73</v>
          </cell>
        </row>
        <row r="366">
          <cell r="B366" t="str">
            <v>Inspeção em tubo de concreto DN 300 - h=0,60m</v>
          </cell>
          <cell r="C366" t="str">
            <v>73879/001 + 7760</v>
          </cell>
          <cell r="D366" t="str">
            <v>un</v>
          </cell>
          <cell r="E366">
            <v>72.02</v>
          </cell>
        </row>
        <row r="367">
          <cell r="B367" t="str">
            <v>Instalações Prediais de Água Fria</v>
          </cell>
          <cell r="C367" t="str">
            <v/>
          </cell>
          <cell r="D367" t="str">
            <v>un</v>
          </cell>
          <cell r="E367">
            <v>617.33000000000004</v>
          </cell>
        </row>
        <row r="368">
          <cell r="B368" t="str">
            <v>Instalações Prediais de Esgoto Sanitário</v>
          </cell>
          <cell r="C368" t="str">
            <v/>
          </cell>
          <cell r="D368" t="str">
            <v>un</v>
          </cell>
          <cell r="E368">
            <v>560.61</v>
          </cell>
        </row>
        <row r="369">
          <cell r="B369" t="str">
            <v>Interruptor de luz duas seções 10A/220V de embutir</v>
          </cell>
          <cell r="C369">
            <v>7559</v>
          </cell>
          <cell r="D369" t="str">
            <v>un</v>
          </cell>
          <cell r="E369">
            <v>8.49</v>
          </cell>
        </row>
        <row r="370">
          <cell r="B370" t="str">
            <v>Interruptor de luz hotel 10A/220V de embutir</v>
          </cell>
          <cell r="C370">
            <v>7550</v>
          </cell>
          <cell r="D370" t="str">
            <v>un</v>
          </cell>
          <cell r="E370">
            <v>9.69</v>
          </cell>
        </row>
        <row r="371">
          <cell r="B371" t="str">
            <v>Interruptor de luz simples 10A/220V</v>
          </cell>
          <cell r="C371">
            <v>7555</v>
          </cell>
          <cell r="D371" t="str">
            <v>un</v>
          </cell>
          <cell r="E371">
            <v>4.92</v>
          </cell>
        </row>
        <row r="372">
          <cell r="B372" t="str">
            <v>Interruptor de luz três seções 10A/220V</v>
          </cell>
          <cell r="D372" t="str">
            <v>un</v>
          </cell>
          <cell r="E372">
            <v>11.53</v>
          </cell>
        </row>
        <row r="373">
          <cell r="B373" t="str">
            <v>Isolador pedestal média tensão porcelana interno 25 kV</v>
          </cell>
          <cell r="D373" t="str">
            <v>un</v>
          </cell>
          <cell r="E373">
            <v>20.13</v>
          </cell>
        </row>
        <row r="374">
          <cell r="B374" t="str">
            <v>Janela basculante, em alumínio pintura eletrostática, cor grafite escuro com tela de proteção. Dimensões: 0,60mx0,50 m</v>
          </cell>
          <cell r="C374" t="str">
            <v/>
          </cell>
          <cell r="D374" t="str">
            <v>un</v>
          </cell>
          <cell r="E374">
            <v>177.59</v>
          </cell>
        </row>
        <row r="375">
          <cell r="B375" t="str">
            <v>Janela basculante, em alumínio pintura eletrostática, cor grafite escuro com tela de proteção. Dimensões: 1,75mx0,50 m</v>
          </cell>
          <cell r="C375" t="str">
            <v/>
          </cell>
          <cell r="D375" t="str">
            <v>un</v>
          </cell>
          <cell r="E375">
            <v>598.19000000000005</v>
          </cell>
        </row>
        <row r="376">
          <cell r="B376" t="str">
            <v>Janela basculante, em alumínio pintura eletrostática, cor grafite escuro com tela de proteção. Dimensões: 1,75mx1,00 m</v>
          </cell>
          <cell r="C376" t="str">
            <v/>
          </cell>
          <cell r="D376" t="str">
            <v>un</v>
          </cell>
          <cell r="E376">
            <v>1196.3800000000001</v>
          </cell>
        </row>
        <row r="377">
          <cell r="B377" t="str">
            <v>Janela basculante, em alumínio pintura eletrostática, cor grafite escuro. Dimensões: 0,50mx0,50m</v>
          </cell>
          <cell r="C377" t="str">
            <v/>
          </cell>
          <cell r="D377" t="str">
            <v>un</v>
          </cell>
          <cell r="E377">
            <v>355.17</v>
          </cell>
        </row>
        <row r="378">
          <cell r="B378" t="str">
            <v>Janela basculante, em alumínio pintura eletrostática, cor grafite escuro. Dimensões: 1,20mx1,20m</v>
          </cell>
          <cell r="C378" t="str">
            <v/>
          </cell>
          <cell r="D378" t="str">
            <v>un</v>
          </cell>
          <cell r="E378">
            <v>984.85</v>
          </cell>
        </row>
        <row r="379">
          <cell r="B379" t="str">
            <v>Janela fixa dupla, p/ isolamento acústico, em alumínio pintura eletrostática, cor grafite escuro com tela de proteção. Dimensões: 1,60mx0,50m</v>
          </cell>
          <cell r="C379" t="str">
            <v/>
          </cell>
          <cell r="D379" t="str">
            <v>un</v>
          </cell>
          <cell r="E379">
            <v>598.19000000000005</v>
          </cell>
        </row>
        <row r="380">
          <cell r="B380" t="str">
            <v>Janela fixa em chapa metálica 14USG com venezianas duplas invertidas e tela de proteção. Dimensões: 1,20mx1,00m</v>
          </cell>
          <cell r="C380" t="str">
            <v/>
          </cell>
          <cell r="D380" t="str">
            <v>un</v>
          </cell>
          <cell r="E380">
            <v>420.49</v>
          </cell>
        </row>
        <row r="381">
          <cell r="B381" t="str">
            <v>Janela fixa em chapa metálica 14USG com venezianas duplas invertidas e tela de proteção. Dimensões: 3,00mx2,01m</v>
          </cell>
          <cell r="C381" t="str">
            <v/>
          </cell>
          <cell r="D381" t="str">
            <v>un</v>
          </cell>
          <cell r="E381">
            <v>2383.6799999999998</v>
          </cell>
        </row>
        <row r="382">
          <cell r="B382" t="str">
            <v>Janela fixa, em alumínio pintura eletrostática, cor grafite escuro com tela de proteção. Dimensões: 1,50mx1,20m</v>
          </cell>
          <cell r="C382" t="str">
            <v/>
          </cell>
          <cell r="D382" t="str">
            <v>un</v>
          </cell>
          <cell r="E382">
            <v>1230.56</v>
          </cell>
        </row>
        <row r="383">
          <cell r="B383" t="str">
            <v>JOELHO 90º PVC SOLDÁVEL DN 32</v>
          </cell>
          <cell r="C383">
            <v>3536</v>
          </cell>
          <cell r="D383" t="str">
            <v>un</v>
          </cell>
          <cell r="E383">
            <v>1.29</v>
          </cell>
        </row>
        <row r="384">
          <cell r="B384" t="str">
            <v>JOELHO 90º PVC SOLDÁVEL DN 40</v>
          </cell>
          <cell r="C384">
            <v>3535</v>
          </cell>
          <cell r="D384" t="str">
            <v>un</v>
          </cell>
          <cell r="E384">
            <v>2.98</v>
          </cell>
        </row>
        <row r="385">
          <cell r="B385" t="str">
            <v>JOELHO 90º PP SOLDÁVEL DN 40</v>
          </cell>
          <cell r="C385" t="str">
            <v/>
          </cell>
          <cell r="D385" t="str">
            <v>un</v>
          </cell>
          <cell r="E385">
            <v>15.86</v>
          </cell>
        </row>
        <row r="386">
          <cell r="B386" t="str">
            <v>JOELHO 90º PVC SOLDÁVEL DN 50</v>
          </cell>
          <cell r="C386">
            <v>3540</v>
          </cell>
          <cell r="D386" t="str">
            <v>un</v>
          </cell>
          <cell r="E386">
            <v>3.48</v>
          </cell>
        </row>
        <row r="387">
          <cell r="B387" t="str">
            <v>JOELHO 90º PVC SOLDÁVEL DN 60</v>
          </cell>
          <cell r="C387">
            <v>3539</v>
          </cell>
          <cell r="D387" t="str">
            <v>un</v>
          </cell>
          <cell r="E387">
            <v>16.97</v>
          </cell>
        </row>
        <row r="388">
          <cell r="B388" t="str">
            <v>JUNTA DE DESMONTAGEM FF TRAVADA AXIALMENTE DN 200</v>
          </cell>
          <cell r="C388" t="str">
            <v/>
          </cell>
          <cell r="D388" t="str">
            <v>un</v>
          </cell>
          <cell r="E388">
            <v>3977.24</v>
          </cell>
        </row>
        <row r="389">
          <cell r="B389" t="str">
            <v>JUNTA DE DESMONTAGEM FF TRAVADA AXIALMENTE DN 500</v>
          </cell>
          <cell r="C389" t="str">
            <v/>
          </cell>
          <cell r="D389" t="str">
            <v>un</v>
          </cell>
          <cell r="E389">
            <v>7218.57</v>
          </cell>
        </row>
        <row r="390">
          <cell r="B390" t="str">
            <v>Junta Fungenband O-220/6</v>
          </cell>
          <cell r="C390">
            <v>3681</v>
          </cell>
          <cell r="D390" t="str">
            <v>m</v>
          </cell>
          <cell r="E390">
            <v>111.73</v>
          </cell>
        </row>
        <row r="391">
          <cell r="B391" t="str">
            <v>Laboratório de Solos</v>
          </cell>
          <cell r="C391" t="str">
            <v/>
          </cell>
          <cell r="D391" t="str">
            <v>mês</v>
          </cell>
          <cell r="E391">
            <v>6498</v>
          </cell>
        </row>
        <row r="392">
          <cell r="B392" t="str">
            <v>Lâmpada compacta fluorescente de 26W/220V</v>
          </cell>
          <cell r="C392">
            <v>3753</v>
          </cell>
          <cell r="D392" t="str">
            <v>un</v>
          </cell>
          <cell r="E392">
            <v>5.08</v>
          </cell>
        </row>
        <row r="393">
          <cell r="B393" t="str">
            <v>Lâmpada fluorescente 32 W</v>
          </cell>
          <cell r="C393">
            <v>3754</v>
          </cell>
          <cell r="D393" t="str">
            <v>un</v>
          </cell>
          <cell r="E393">
            <v>5.08</v>
          </cell>
        </row>
        <row r="394">
          <cell r="B394" t="str">
            <v>Lâmpada V. Sódio 70 W</v>
          </cell>
          <cell r="C394">
            <v>12216</v>
          </cell>
          <cell r="D394" t="str">
            <v>un</v>
          </cell>
          <cell r="E394">
            <v>40.28</v>
          </cell>
        </row>
        <row r="395">
          <cell r="B395" t="str">
            <v>Lastro de areia grossa</v>
          </cell>
          <cell r="C395">
            <v>73692</v>
          </cell>
          <cell r="D395" t="str">
            <v>m³</v>
          </cell>
          <cell r="E395">
            <v>72.38</v>
          </cell>
        </row>
        <row r="396">
          <cell r="B396" t="str">
            <v>Lastro de areia para embasamento dos tubos</v>
          </cell>
          <cell r="C396">
            <v>73692</v>
          </cell>
          <cell r="D396" t="str">
            <v>m³</v>
          </cell>
          <cell r="E396">
            <v>72.38</v>
          </cell>
        </row>
        <row r="397">
          <cell r="B397" t="str">
            <v>Lastro de Brita</v>
          </cell>
          <cell r="C397" t="str">
            <v>74164/004</v>
          </cell>
          <cell r="D397" t="str">
            <v>m³</v>
          </cell>
          <cell r="E397">
            <v>78.290000000000006</v>
          </cell>
        </row>
        <row r="398">
          <cell r="B398" t="str">
            <v>Lastro de brita para embasamento dos tubos</v>
          </cell>
          <cell r="C398" t="str">
            <v>74164/001</v>
          </cell>
          <cell r="D398" t="str">
            <v>m³</v>
          </cell>
          <cell r="E398">
            <v>78.290000000000006</v>
          </cell>
        </row>
        <row r="399">
          <cell r="B399" t="str">
            <v>Lastro de Concreto Magro</v>
          </cell>
          <cell r="C399" t="str">
            <v>74115/001</v>
          </cell>
          <cell r="D399" t="str">
            <v>m³</v>
          </cell>
          <cell r="E399">
            <v>283.20999999999998</v>
          </cell>
        </row>
        <row r="400">
          <cell r="B400" t="str">
            <v>Lastro de concreto para embasamento dos tubos</v>
          </cell>
          <cell r="C400" t="str">
            <v>74115/001</v>
          </cell>
          <cell r="D400" t="str">
            <v>m³</v>
          </cell>
          <cell r="E400">
            <v>283.20999999999998</v>
          </cell>
        </row>
        <row r="401">
          <cell r="B401" t="str">
            <v>Lavatório de coluna, com acessórios</v>
          </cell>
          <cell r="C401" t="str">
            <v>73947/006</v>
          </cell>
          <cell r="D401" t="str">
            <v>un</v>
          </cell>
          <cell r="E401">
            <v>290.91000000000003</v>
          </cell>
        </row>
        <row r="402">
          <cell r="B402" t="str">
            <v>Leito de cabos em aço zincado 600x100mm L=6m</v>
          </cell>
          <cell r="C402" t="str">
            <v/>
          </cell>
          <cell r="D402" t="str">
            <v>un</v>
          </cell>
          <cell r="E402">
            <v>301.95</v>
          </cell>
        </row>
        <row r="403">
          <cell r="B403" t="str">
            <v>Letreiro metálico e logomarca</v>
          </cell>
          <cell r="C403" t="str">
            <v/>
          </cell>
          <cell r="D403" t="str">
            <v>un</v>
          </cell>
          <cell r="E403">
            <v>2702</v>
          </cell>
        </row>
        <row r="404">
          <cell r="B404" t="str">
            <v>Limpeza e Raspagem</v>
          </cell>
          <cell r="C404" t="str">
            <v>73948/016</v>
          </cell>
          <cell r="D404" t="str">
            <v>m²</v>
          </cell>
          <cell r="E404">
            <v>2.1</v>
          </cell>
        </row>
        <row r="405">
          <cell r="B405" t="str">
            <v>Locação e Nivelamento de Obras Localizadas</v>
          </cell>
          <cell r="C405" t="str">
            <v>74077/003</v>
          </cell>
          <cell r="D405" t="str">
            <v>m²</v>
          </cell>
          <cell r="E405">
            <v>3.45</v>
          </cell>
        </row>
        <row r="406">
          <cell r="B406" t="str">
            <v>Locação e Nivelamento de Obras p/ Condutos Forçados</v>
          </cell>
          <cell r="C406">
            <v>73679</v>
          </cell>
          <cell r="D406" t="str">
            <v>m</v>
          </cell>
          <cell r="E406">
            <v>0.67</v>
          </cell>
        </row>
        <row r="407">
          <cell r="B407" t="str">
            <v>Locação e Nivelamento de Obras p/ Condutos Livres</v>
          </cell>
          <cell r="C407">
            <v>73610</v>
          </cell>
          <cell r="D407" t="str">
            <v>m</v>
          </cell>
          <cell r="E407">
            <v>0.75</v>
          </cell>
        </row>
        <row r="408">
          <cell r="B408" t="str">
            <v>Luminária aberta para lâmpada 70W V.Sódio</v>
          </cell>
          <cell r="C408">
            <v>3798</v>
          </cell>
          <cell r="D408" t="str">
            <v>un</v>
          </cell>
          <cell r="E408">
            <v>29.6</v>
          </cell>
        </row>
        <row r="409">
          <cell r="B409" t="str">
            <v>Luminária emergência 2 lâmpadas 11w - 2 horas</v>
          </cell>
          <cell r="C409" t="str">
            <v/>
          </cell>
          <cell r="D409" t="str">
            <v>un</v>
          </cell>
          <cell r="E409">
            <v>34.590000000000003</v>
          </cell>
        </row>
        <row r="410">
          <cell r="B410" t="str">
            <v>Luminária fluorescente 2x32W completa</v>
          </cell>
          <cell r="C410">
            <v>3786</v>
          </cell>
          <cell r="D410" t="str">
            <v>un</v>
          </cell>
          <cell r="E410">
            <v>77.89</v>
          </cell>
        </row>
        <row r="411">
          <cell r="B411" t="str">
            <v>Luminária industrial para lâmpada 26W compacta</v>
          </cell>
          <cell r="C411">
            <v>12240</v>
          </cell>
          <cell r="D411" t="str">
            <v>un</v>
          </cell>
          <cell r="E411">
            <v>11.68</v>
          </cell>
        </row>
        <row r="412">
          <cell r="B412" t="str">
            <v>Luminária tipo globo</v>
          </cell>
          <cell r="C412">
            <v>3803</v>
          </cell>
          <cell r="D412" t="str">
            <v>un</v>
          </cell>
          <cell r="E412">
            <v>19.12</v>
          </cell>
        </row>
        <row r="413">
          <cell r="B413" t="str">
            <v>LUVA FF COM BOLSAS DN 150</v>
          </cell>
          <cell r="C413" t="str">
            <v/>
          </cell>
          <cell r="D413" t="str">
            <v>un</v>
          </cell>
          <cell r="E413">
            <v>297.38</v>
          </cell>
        </row>
        <row r="414">
          <cell r="B414" t="str">
            <v>LUVA DE CORRER PVC DN 100</v>
          </cell>
          <cell r="C414">
            <v>3893</v>
          </cell>
          <cell r="D414" t="str">
            <v>un</v>
          </cell>
          <cell r="E414">
            <v>16.57</v>
          </cell>
        </row>
        <row r="415">
          <cell r="B415" t="str">
            <v>LUVA FF DE CORRER DN 150</v>
          </cell>
          <cell r="C415" t="str">
            <v/>
          </cell>
          <cell r="D415" t="str">
            <v>un</v>
          </cell>
          <cell r="E415">
            <v>566.75</v>
          </cell>
        </row>
        <row r="416">
          <cell r="B416" t="str">
            <v>LUVA DE REDUÇÃO FG DN 3"x1.1/2"</v>
          </cell>
          <cell r="C416">
            <v>3929</v>
          </cell>
          <cell r="D416" t="str">
            <v>un</v>
          </cell>
          <cell r="E416">
            <v>47.59</v>
          </cell>
        </row>
        <row r="417">
          <cell r="B417" t="str">
            <v>LUVA DE REDUÇÃO FG DN 3"x2"</v>
          </cell>
          <cell r="C417">
            <v>3930</v>
          </cell>
          <cell r="D417" t="str">
            <v>un</v>
          </cell>
          <cell r="E417">
            <v>47.59</v>
          </cell>
        </row>
        <row r="418">
          <cell r="B418" t="str">
            <v>LUVA DE REDUÇÃO FG DN 3"x2.1/2"</v>
          </cell>
          <cell r="C418">
            <v>3931</v>
          </cell>
          <cell r="D418" t="str">
            <v>un</v>
          </cell>
          <cell r="E418">
            <v>47.59</v>
          </cell>
        </row>
        <row r="419">
          <cell r="B419" t="str">
            <v>LUVA DE REDUÇÃO PVC SOLDÁVEL DN 60x50</v>
          </cell>
          <cell r="C419">
            <v>3850</v>
          </cell>
          <cell r="D419" t="str">
            <v>un</v>
          </cell>
          <cell r="E419">
            <v>5.55</v>
          </cell>
        </row>
        <row r="420">
          <cell r="B420" t="str">
            <v>LUVA DE REDUÇÃO PP SOLDÁVEL DN 60x50</v>
          </cell>
          <cell r="C420" t="str">
            <v/>
          </cell>
          <cell r="D420" t="str">
            <v>un</v>
          </cell>
          <cell r="E420">
            <v>235.67</v>
          </cell>
        </row>
        <row r="421">
          <cell r="B421" t="str">
            <v>LUVA PVC SOLDÁVEL DN 60</v>
          </cell>
          <cell r="C421">
            <v>3864</v>
          </cell>
          <cell r="D421" t="str">
            <v>un</v>
          </cell>
          <cell r="E421">
            <v>9.7899999999999991</v>
          </cell>
        </row>
        <row r="422">
          <cell r="B422" t="str">
            <v>LUVA PVC SOLDÁVEL E COM ROSCA DN 32x1"</v>
          </cell>
          <cell r="C422">
            <v>3860</v>
          </cell>
          <cell r="D422" t="str">
            <v>un</v>
          </cell>
          <cell r="E422">
            <v>2.74</v>
          </cell>
        </row>
        <row r="423">
          <cell r="B423" t="str">
            <v>LUVA PVC SOLDÁVEL E COM ROSCA DN 40x1.1/4"</v>
          </cell>
          <cell r="C423">
            <v>3905</v>
          </cell>
          <cell r="D423" t="str">
            <v>un</v>
          </cell>
          <cell r="E423">
            <v>7.72</v>
          </cell>
        </row>
        <row r="424">
          <cell r="B424" t="str">
            <v>LUVA PVC SOLDÁVEL E COM ROSCA DN 50x1.1/2"</v>
          </cell>
          <cell r="C424">
            <v>3871</v>
          </cell>
          <cell r="D424" t="str">
            <v>un</v>
          </cell>
          <cell r="E424">
            <v>18.809999999999999</v>
          </cell>
        </row>
        <row r="425">
          <cell r="B425" t="str">
            <v>Manilha de grês, DN 300x600 mm e tampa de concreto</v>
          </cell>
          <cell r="C425" t="str">
            <v>7760 + 13255</v>
          </cell>
          <cell r="D425" t="str">
            <v>un</v>
          </cell>
          <cell r="E425">
            <v>97.06</v>
          </cell>
        </row>
        <row r="426">
          <cell r="B426" t="str">
            <v>Manta de PEAD e=2 mm</v>
          </cell>
          <cell r="C426" t="str">
            <v>74033/001</v>
          </cell>
          <cell r="D426" t="str">
            <v>m²</v>
          </cell>
          <cell r="E426">
            <v>30.52</v>
          </cell>
        </row>
        <row r="427">
          <cell r="B427" t="str">
            <v>Manta Geotêxtil</v>
          </cell>
          <cell r="C427" t="str">
            <v>74031/001</v>
          </cell>
          <cell r="D427" t="str">
            <v>m²</v>
          </cell>
          <cell r="E427">
            <v>20.48</v>
          </cell>
        </row>
        <row r="428">
          <cell r="B428" t="str">
            <v>Mão de Obra para as instalações da Casa de Preparação de Polímeros</v>
          </cell>
          <cell r="C428" t="str">
            <v/>
          </cell>
          <cell r="D428" t="str">
            <v>un</v>
          </cell>
          <cell r="E428">
            <v>5085.6000000000004</v>
          </cell>
        </row>
        <row r="429">
          <cell r="B429" t="str">
            <v>Mão de Obra para as instalações da Administração e Laboratório</v>
          </cell>
          <cell r="C429" t="str">
            <v/>
          </cell>
          <cell r="D429" t="str">
            <v>un</v>
          </cell>
          <cell r="E429">
            <v>15668.8</v>
          </cell>
        </row>
        <row r="430">
          <cell r="B430" t="str">
            <v>Mão de Obra para as instalações da Cabine de Medição</v>
          </cell>
          <cell r="C430" t="str">
            <v/>
          </cell>
          <cell r="D430" t="str">
            <v>un</v>
          </cell>
          <cell r="E430">
            <v>5085.6000000000004</v>
          </cell>
        </row>
        <row r="431">
          <cell r="B431" t="str">
            <v>Mão de Obra para as instalações da Casa da Desidratação de Lodo</v>
          </cell>
          <cell r="C431" t="str">
            <v/>
          </cell>
          <cell r="D431" t="str">
            <v>un</v>
          </cell>
          <cell r="E431">
            <v>44359.199999999997</v>
          </cell>
        </row>
        <row r="432">
          <cell r="B432" t="str">
            <v>Mão de Obra para as instalações da Casa de Operação e Controle</v>
          </cell>
          <cell r="C432" t="str">
            <v/>
          </cell>
          <cell r="D432" t="str">
            <v>un</v>
          </cell>
          <cell r="E432">
            <v>25520.400000000001</v>
          </cell>
        </row>
        <row r="433">
          <cell r="B433" t="str">
            <v>Mão de Obra para as instalações da Casa do Reator</v>
          </cell>
          <cell r="C433" t="str">
            <v/>
          </cell>
          <cell r="D433" t="str">
            <v>un</v>
          </cell>
          <cell r="E433">
            <v>5085.6000000000004</v>
          </cell>
        </row>
        <row r="434">
          <cell r="B434" t="str">
            <v>Mão de Obra para as instalações da Casa do Soprador 1A</v>
          </cell>
          <cell r="C434" t="str">
            <v/>
          </cell>
          <cell r="D434" t="str">
            <v>un</v>
          </cell>
          <cell r="E434">
            <v>12920</v>
          </cell>
        </row>
        <row r="435">
          <cell r="B435" t="str">
            <v>Mão de Obra para as instalações da Elevatória de Água de Reuso</v>
          </cell>
          <cell r="C435" t="str">
            <v/>
          </cell>
          <cell r="D435" t="str">
            <v>un</v>
          </cell>
          <cell r="E435">
            <v>5085.6000000000004</v>
          </cell>
        </row>
        <row r="436">
          <cell r="B436" t="str">
            <v>Mão de Obra para as instalações da Elevatória de Drenagem</v>
          </cell>
          <cell r="C436" t="str">
            <v/>
          </cell>
          <cell r="D436" t="str">
            <v>un</v>
          </cell>
          <cell r="E436">
            <v>3711.2</v>
          </cell>
        </row>
        <row r="437">
          <cell r="B437" t="str">
            <v>Mão de Obra para as instalações da Elevatória Terciário</v>
          </cell>
          <cell r="C437" t="str">
            <v/>
          </cell>
          <cell r="D437" t="str">
            <v>un</v>
          </cell>
          <cell r="E437">
            <v>3711.2</v>
          </cell>
        </row>
        <row r="438">
          <cell r="B438" t="str">
            <v>Mão de Obra para as instalações da Tancagem Cloreto Férrico</v>
          </cell>
          <cell r="C438" t="str">
            <v/>
          </cell>
          <cell r="D438" t="str">
            <v>un</v>
          </cell>
          <cell r="E438">
            <v>23503.200000000001</v>
          </cell>
        </row>
        <row r="439">
          <cell r="B439" t="str">
            <v>Mão de Obra para as instalações da Tancagem de Ácido Clorídrico</v>
          </cell>
          <cell r="C439" t="str">
            <v/>
          </cell>
          <cell r="D439" t="str">
            <v>un</v>
          </cell>
          <cell r="E439">
            <v>7628.4</v>
          </cell>
        </row>
        <row r="440">
          <cell r="B440" t="str">
            <v>Mão de Obra para as instalações da Tancagem de Clorito de Sódio</v>
          </cell>
          <cell r="C440" t="str">
            <v/>
          </cell>
          <cell r="D440" t="str">
            <v>un</v>
          </cell>
          <cell r="E440">
            <v>7628.4</v>
          </cell>
        </row>
        <row r="441">
          <cell r="B441" t="str">
            <v>Mão de Obra para as instalações da Tancagem de Soda Cáustica</v>
          </cell>
          <cell r="C441" t="str">
            <v/>
          </cell>
          <cell r="D441" t="str">
            <v>un</v>
          </cell>
          <cell r="E441">
            <v>7628.4</v>
          </cell>
        </row>
        <row r="442">
          <cell r="B442" t="str">
            <v>Mão de Obra para as instalações do Adensador de Lodo</v>
          </cell>
          <cell r="C442" t="str">
            <v/>
          </cell>
          <cell r="D442" t="str">
            <v>un</v>
          </cell>
          <cell r="E442">
            <v>2622.8</v>
          </cell>
        </row>
        <row r="443">
          <cell r="B443" t="str">
            <v>Mão de Obra para as instalações do Prédio da Manutenção</v>
          </cell>
          <cell r="C443" t="str">
            <v/>
          </cell>
          <cell r="D443" t="str">
            <v>un</v>
          </cell>
          <cell r="E443">
            <v>5085.6000000000004</v>
          </cell>
        </row>
        <row r="444">
          <cell r="B444" t="str">
            <v>Mão de Obra para as instalações do Ramal de Ligação e Subestação Transformadora</v>
          </cell>
          <cell r="C444" t="str">
            <v/>
          </cell>
          <cell r="D444" t="str">
            <v>un</v>
          </cell>
          <cell r="E444">
            <v>5165.6000000000004</v>
          </cell>
        </row>
        <row r="445">
          <cell r="B445" t="str">
            <v>Mão de Obra para as instalações do Reator Biológico a Batelada</v>
          </cell>
          <cell r="C445" t="str">
            <v/>
          </cell>
          <cell r="D445" t="str">
            <v>un</v>
          </cell>
          <cell r="E445">
            <v>7628.4</v>
          </cell>
        </row>
        <row r="446">
          <cell r="B446" t="str">
            <v xml:space="preserve">Mão de Obra para as instalações do Sistema de Automação </v>
          </cell>
          <cell r="C446" t="str">
            <v/>
          </cell>
          <cell r="D446" t="str">
            <v>un</v>
          </cell>
          <cell r="E446">
            <v>58758</v>
          </cell>
        </row>
        <row r="447">
          <cell r="B447" t="str">
            <v>Mão de Obra para as instalações do Sistema Terciário</v>
          </cell>
          <cell r="C447" t="str">
            <v/>
          </cell>
          <cell r="D447" t="str">
            <v>un</v>
          </cell>
          <cell r="E447">
            <v>9690</v>
          </cell>
        </row>
        <row r="448">
          <cell r="B448" t="str">
            <v>Mão de Obra para as instalações do Tanque de Lodo</v>
          </cell>
          <cell r="C448" t="str">
            <v/>
          </cell>
          <cell r="D448" t="str">
            <v>un</v>
          </cell>
          <cell r="E448">
            <v>1855.6</v>
          </cell>
        </row>
        <row r="449">
          <cell r="B449" t="str">
            <v>Mão de Obra para as instalações do Trat. Primário - Caixa de Areia</v>
          </cell>
          <cell r="C449" t="str">
            <v/>
          </cell>
          <cell r="D449" t="str">
            <v>un</v>
          </cell>
          <cell r="E449">
            <v>9770</v>
          </cell>
        </row>
        <row r="450">
          <cell r="B450" t="str">
            <v>Mão de Obra para as instalações das Redes Externas e Iluminação Viária</v>
          </cell>
          <cell r="C450" t="str">
            <v/>
          </cell>
          <cell r="D450" t="str">
            <v>un</v>
          </cell>
          <cell r="E450">
            <v>120377.14</v>
          </cell>
        </row>
        <row r="451">
          <cell r="B451" t="str">
            <v>Mão de Obra para as instalações do Pórtico e Guarita</v>
          </cell>
          <cell r="C451" t="str">
            <v/>
          </cell>
          <cell r="D451" t="str">
            <v>un</v>
          </cell>
          <cell r="E451">
            <v>4925.6000000000004</v>
          </cell>
        </row>
        <row r="452">
          <cell r="B452" t="str">
            <v>Mão de Obra para os Serviços de Engenharia de Automação e Comunicações</v>
          </cell>
          <cell r="C452" t="str">
            <v/>
          </cell>
          <cell r="D452" t="str">
            <v>un</v>
          </cell>
          <cell r="E452">
            <v>18488.8</v>
          </cell>
        </row>
        <row r="453">
          <cell r="B453" t="str">
            <v>Material empréstimo argila - medição no aterro compacto</v>
          </cell>
          <cell r="C453" t="str">
            <v>6081 + 72920</v>
          </cell>
          <cell r="D453" t="str">
            <v>m³</v>
          </cell>
          <cell r="E453">
            <v>25.689999999999998</v>
          </cell>
        </row>
        <row r="454">
          <cell r="B454" t="str">
            <v>Meio-fio de concreto (com fornecimento de material)</v>
          </cell>
          <cell r="C454">
            <v>72967</v>
          </cell>
          <cell r="D454" t="str">
            <v>m</v>
          </cell>
          <cell r="E454">
            <v>24.8</v>
          </cell>
        </row>
        <row r="455">
          <cell r="B455" t="str">
            <v>Meio-fio de concreto (com reaproveitamento)</v>
          </cell>
          <cell r="C455" t="str">
            <v/>
          </cell>
          <cell r="D455" t="str">
            <v>m</v>
          </cell>
          <cell r="E455">
            <v>6.2</v>
          </cell>
        </row>
        <row r="456">
          <cell r="B456" t="str">
            <v>Mictório</v>
          </cell>
          <cell r="C456" t="str">
            <v>73947/005</v>
          </cell>
          <cell r="D456" t="str">
            <v>un</v>
          </cell>
          <cell r="E456">
            <v>217.07</v>
          </cell>
        </row>
        <row r="457">
          <cell r="B457" t="str">
            <v>Minidisjuntor bipolar In=  25 A, curva C, 10 kA</v>
          </cell>
          <cell r="C457">
            <v>2385</v>
          </cell>
          <cell r="D457" t="str">
            <v>un</v>
          </cell>
          <cell r="E457">
            <v>47.78</v>
          </cell>
        </row>
        <row r="458">
          <cell r="B458" t="str">
            <v>Minidisjuntor monopolar In=  16 A, curva C, 10 kA</v>
          </cell>
          <cell r="C458">
            <v>20009</v>
          </cell>
          <cell r="D458" t="str">
            <v>un</v>
          </cell>
          <cell r="E458">
            <v>10.47</v>
          </cell>
        </row>
        <row r="459">
          <cell r="B459" t="str">
            <v>Minidisjuntor monopolar In=  20 A, curva C, 10 kA</v>
          </cell>
          <cell r="C459">
            <v>20010</v>
          </cell>
          <cell r="D459" t="str">
            <v>un</v>
          </cell>
          <cell r="E459">
            <v>10.52</v>
          </cell>
        </row>
        <row r="460">
          <cell r="B460" t="str">
            <v>Misturador Floculador Vertical de Paletas com 3,8 rpm, diâmetro de 3,20 m, quatro braços e três paletas por braço</v>
          </cell>
          <cell r="C460" t="str">
            <v/>
          </cell>
          <cell r="D460" t="str">
            <v>un</v>
          </cell>
          <cell r="E460">
            <v>32700</v>
          </cell>
        </row>
        <row r="461">
          <cell r="B461" t="str">
            <v>Mureta Tijolo à vista (balcão)</v>
          </cell>
          <cell r="C461" t="str">
            <v>73982/001</v>
          </cell>
          <cell r="D461" t="str">
            <v>m²</v>
          </cell>
          <cell r="E461">
            <v>33.33</v>
          </cell>
        </row>
        <row r="462">
          <cell r="B462" t="str">
            <v>Muro de Pedra</v>
          </cell>
          <cell r="C462" t="str">
            <v>74053/001</v>
          </cell>
          <cell r="D462" t="str">
            <v>m³</v>
          </cell>
          <cell r="E462">
            <v>277.83</v>
          </cell>
        </row>
        <row r="463">
          <cell r="B463" t="str">
            <v>NIPLE DUPLO FG DN 1.1/2"</v>
          </cell>
          <cell r="C463">
            <v>4209</v>
          </cell>
          <cell r="D463" t="str">
            <v>un</v>
          </cell>
          <cell r="E463">
            <v>8.44</v>
          </cell>
        </row>
        <row r="464">
          <cell r="B464" t="str">
            <v>NIPLE DUPLO FG DN 2"</v>
          </cell>
          <cell r="C464">
            <v>4181</v>
          </cell>
          <cell r="D464" t="str">
            <v>un</v>
          </cell>
          <cell r="E464">
            <v>18.37</v>
          </cell>
        </row>
        <row r="465">
          <cell r="B465" t="str">
            <v>NIPLE DUPLO FG DN 2.1/2"</v>
          </cell>
          <cell r="C465">
            <v>4208</v>
          </cell>
          <cell r="D465" t="str">
            <v>un</v>
          </cell>
          <cell r="E465">
            <v>26.24</v>
          </cell>
        </row>
        <row r="466">
          <cell r="B466" t="str">
            <v>NIPLE DUPLO FG DN 3"</v>
          </cell>
          <cell r="C466">
            <v>4182</v>
          </cell>
          <cell r="D466" t="str">
            <v>un</v>
          </cell>
          <cell r="E466">
            <v>37.270000000000003</v>
          </cell>
        </row>
        <row r="467">
          <cell r="B467" t="str">
            <v>NIPLE PVC ROSCÁVEL DN 1"</v>
          </cell>
          <cell r="C467">
            <v>4212</v>
          </cell>
          <cell r="D467" t="str">
            <v>un</v>
          </cell>
          <cell r="E467">
            <v>1.19</v>
          </cell>
        </row>
        <row r="468">
          <cell r="B468" t="str">
            <v>NIPLE PP ROSCÁVEL DN 1"</v>
          </cell>
          <cell r="C468" t="str">
            <v/>
          </cell>
          <cell r="D468" t="str">
            <v>un</v>
          </cell>
          <cell r="E468">
            <v>29.04</v>
          </cell>
        </row>
        <row r="469">
          <cell r="B469" t="str">
            <v>NIPLE PVC ROSCÁVEL DN 32</v>
          </cell>
          <cell r="C469">
            <v>4215</v>
          </cell>
          <cell r="D469" t="str">
            <v>un</v>
          </cell>
          <cell r="E469">
            <v>3.74</v>
          </cell>
        </row>
        <row r="470">
          <cell r="B470" t="str">
            <v xml:space="preserve">Parafuso autoatarrachante DN 4,2x32 mm zincado  </v>
          </cell>
          <cell r="C470">
            <v>4377</v>
          </cell>
          <cell r="D470" t="str">
            <v>un</v>
          </cell>
          <cell r="E470">
            <v>0.09</v>
          </cell>
        </row>
        <row r="471">
          <cell r="B471" t="str">
            <v>Parafuso c/bucha plástica S-8 4,8 x 45</v>
          </cell>
          <cell r="C471" t="str">
            <v>4356 + 4376</v>
          </cell>
          <cell r="D471" t="str">
            <v>un</v>
          </cell>
          <cell r="E471">
            <v>0.21000000000000002</v>
          </cell>
        </row>
        <row r="472">
          <cell r="B472" t="str">
            <v>Pára-raio tipo válvula - 15kV</v>
          </cell>
          <cell r="C472">
            <v>4276</v>
          </cell>
          <cell r="D472" t="str">
            <v>un</v>
          </cell>
          <cell r="E472">
            <v>210.04</v>
          </cell>
        </row>
        <row r="473">
          <cell r="B473" t="str">
            <v>Pavimento com base de brita 1 e 2, pedrisco</v>
          </cell>
          <cell r="C473" t="str">
            <v/>
          </cell>
          <cell r="D473" t="str">
            <v>m²</v>
          </cell>
          <cell r="E473">
            <v>11.34</v>
          </cell>
        </row>
        <row r="474">
          <cell r="B474" t="str">
            <v>Peitoril de Basalto</v>
          </cell>
          <cell r="C474" t="str">
            <v>74087/001</v>
          </cell>
          <cell r="D474" t="str">
            <v>m</v>
          </cell>
          <cell r="E474">
            <v>12.41</v>
          </cell>
        </row>
        <row r="475">
          <cell r="B475" t="str">
            <v>Peitoril de Concreto 10 cm</v>
          </cell>
          <cell r="C475">
            <v>40675</v>
          </cell>
          <cell r="D475" t="str">
            <v>m</v>
          </cell>
          <cell r="E475">
            <v>3.06</v>
          </cell>
        </row>
        <row r="476">
          <cell r="B476" t="str">
            <v>Perfilado de aço zincado 38x38 mm L=3,00 m</v>
          </cell>
          <cell r="C476" t="str">
            <v/>
          </cell>
          <cell r="D476" t="str">
            <v>un</v>
          </cell>
          <cell r="E476">
            <v>42.46</v>
          </cell>
        </row>
        <row r="477">
          <cell r="B477" t="str">
            <v>Pintura acrílica faixa zebrada em pilares metálicos</v>
          </cell>
          <cell r="C477" t="str">
            <v>74145/001</v>
          </cell>
          <cell r="D477" t="str">
            <v>m²</v>
          </cell>
          <cell r="E477">
            <v>11.76</v>
          </cell>
        </row>
        <row r="478">
          <cell r="B478" t="str">
            <v>Pintura acrílica sobre concreto 2 demãos e selador</v>
          </cell>
          <cell r="C478" t="str">
            <v>73954/002 + 74233/001</v>
          </cell>
          <cell r="D478" t="str">
            <v>m²</v>
          </cell>
          <cell r="E478">
            <v>17.600000000000001</v>
          </cell>
        </row>
        <row r="479">
          <cell r="B479" t="str">
            <v>Pintura Betuminosa 4 demãos</v>
          </cell>
          <cell r="C479" t="str">
            <v>74106/001 + 74106/001</v>
          </cell>
          <cell r="D479" t="str">
            <v>m²</v>
          </cell>
          <cell r="E479">
            <v>12.36</v>
          </cell>
        </row>
        <row r="480">
          <cell r="B480" t="str">
            <v>Pintura de Ligação com Emulsão RR-1C</v>
          </cell>
          <cell r="C480">
            <v>72942</v>
          </cell>
          <cell r="D480" t="str">
            <v>m²</v>
          </cell>
          <cell r="E480">
            <v>1.3</v>
          </cell>
        </row>
        <row r="481">
          <cell r="B481" t="str">
            <v>Pintura esmalte acetinado madeira 2 demãos e fundo nivelador</v>
          </cell>
          <cell r="C481" t="str">
            <v>74065/002</v>
          </cell>
          <cell r="D481" t="str">
            <v>m²</v>
          </cell>
          <cell r="E481">
            <v>16.170000000000002</v>
          </cell>
        </row>
        <row r="482">
          <cell r="B482" t="str">
            <v>Pintura esmalte brilhante em ferro 2 demãos</v>
          </cell>
          <cell r="C482" t="str">
            <v>73924/001</v>
          </cell>
          <cell r="D482" t="str">
            <v>m²</v>
          </cell>
          <cell r="E482">
            <v>17.399999999999999</v>
          </cell>
        </row>
        <row r="483">
          <cell r="B483" t="str">
            <v>Pintura externa acrílica 2 demãos e selador</v>
          </cell>
          <cell r="C483" t="str">
            <v>73954/002 + 74233/001</v>
          </cell>
          <cell r="D483" t="str">
            <v>m²</v>
          </cell>
          <cell r="E483">
            <v>17.600000000000001</v>
          </cell>
        </row>
        <row r="484">
          <cell r="B484" t="str">
            <v>Pintura interna acrílica 2 demãos e selador</v>
          </cell>
          <cell r="C484" t="str">
            <v>73954/002 + 73751/001</v>
          </cell>
          <cell r="D484" t="str">
            <v>m²</v>
          </cell>
          <cell r="E484">
            <v>16.45</v>
          </cell>
        </row>
        <row r="485">
          <cell r="B485" t="str">
            <v>Piso cerâmico 30x30cm c/ argamassa colante incluindo rejunte</v>
          </cell>
          <cell r="C485" t="str">
            <v>73946/001</v>
          </cell>
          <cell r="D485" t="str">
            <v>m²</v>
          </cell>
          <cell r="E485">
            <v>48.19</v>
          </cell>
        </row>
        <row r="486">
          <cell r="B486" t="str">
            <v>Piso cimentado liso (industrial)</v>
          </cell>
          <cell r="C486">
            <v>72136</v>
          </cell>
          <cell r="D486" t="str">
            <v>m²</v>
          </cell>
          <cell r="E486">
            <v>52.88</v>
          </cell>
        </row>
        <row r="487">
          <cell r="B487" t="str">
            <v>Piso cimentado liso (queimado)</v>
          </cell>
          <cell r="C487" t="str">
            <v>73991/003</v>
          </cell>
          <cell r="D487" t="str">
            <v>m²</v>
          </cell>
          <cell r="E487">
            <v>35.04</v>
          </cell>
        </row>
        <row r="488">
          <cell r="B488" t="str">
            <v>Piso com blocos intertravados de concreto</v>
          </cell>
          <cell r="C488" t="str">
            <v>73764/002</v>
          </cell>
          <cell r="D488" t="str">
            <v>m²</v>
          </cell>
          <cell r="E488">
            <v>74.319999999999993</v>
          </cell>
        </row>
        <row r="489">
          <cell r="B489" t="str">
            <v>Piso de basalto regular 50 x 50 cm</v>
          </cell>
          <cell r="C489" t="str">
            <v/>
          </cell>
          <cell r="D489" t="str">
            <v>m²</v>
          </cell>
          <cell r="E489">
            <v>41.01</v>
          </cell>
        </row>
        <row r="490">
          <cell r="B490" t="str">
            <v>Piso de cimento desempenado alisado</v>
          </cell>
          <cell r="C490" t="str">
            <v>73922/003</v>
          </cell>
          <cell r="D490" t="str">
            <v>m²</v>
          </cell>
          <cell r="E490">
            <v>28.31</v>
          </cell>
        </row>
        <row r="491">
          <cell r="B491" t="str">
            <v>Placas Institucionais 3,0 x 2,0m (COMUSA/PMNH/Órgão Financiador)</v>
          </cell>
          <cell r="C491" t="str">
            <v/>
          </cell>
          <cell r="D491" t="str">
            <v>un</v>
          </cell>
          <cell r="E491">
            <v>650</v>
          </cell>
        </row>
        <row r="492">
          <cell r="B492" t="str">
            <v>Plantio com fornecimento de Arbusto com altura de 70 a 100 cm</v>
          </cell>
          <cell r="C492" t="str">
            <v>73967/001</v>
          </cell>
          <cell r="D492" t="str">
            <v>un</v>
          </cell>
          <cell r="E492">
            <v>8.3800000000000008</v>
          </cell>
        </row>
        <row r="493">
          <cell r="B493" t="str">
            <v>Plantio com fornecimento de árvore regional com H &lt; 2,00m</v>
          </cell>
          <cell r="C493" t="str">
            <v>73967/003</v>
          </cell>
          <cell r="D493" t="str">
            <v>un</v>
          </cell>
          <cell r="E493">
            <v>26.19</v>
          </cell>
        </row>
        <row r="494">
          <cell r="B494" t="str">
            <v>Plantio com fornecimento de árvore regional com H &gt; 2,00m</v>
          </cell>
          <cell r="C494" t="str">
            <v>73967/002</v>
          </cell>
          <cell r="D494" t="str">
            <v>un</v>
          </cell>
          <cell r="E494">
            <v>43.19</v>
          </cell>
        </row>
        <row r="495">
          <cell r="B495" t="str">
            <v>Poços de visita p/ tubulação DN 1000 - h=2,00 a 3,00m</v>
          </cell>
          <cell r="C495" t="str">
            <v>73963/037</v>
          </cell>
          <cell r="D495" t="str">
            <v>un</v>
          </cell>
          <cell r="E495">
            <v>2033.07</v>
          </cell>
        </row>
        <row r="496">
          <cell r="B496" t="str">
            <v>Poços de visita p/ tubulação DN 1200 - h=2,00 a 3,00m</v>
          </cell>
          <cell r="C496" t="str">
            <v>73963/038</v>
          </cell>
          <cell r="D496" t="str">
            <v>un</v>
          </cell>
          <cell r="E496">
            <v>2192.61</v>
          </cell>
        </row>
        <row r="497">
          <cell r="B497" t="str">
            <v>Poços de visita p/ tubulação DN 1200 - h=3,00 a 4,00m</v>
          </cell>
          <cell r="C497" t="str">
            <v>73963/040</v>
          </cell>
          <cell r="D497" t="str">
            <v>un</v>
          </cell>
          <cell r="E497">
            <v>2472.2199999999998</v>
          </cell>
        </row>
        <row r="498">
          <cell r="B498" t="str">
            <v>Poços de visita p/ tubulação DN 1200 - h=5,00 a 6,00m</v>
          </cell>
          <cell r="C498" t="str">
            <v>73963/043</v>
          </cell>
          <cell r="D498" t="str">
            <v>un</v>
          </cell>
          <cell r="E498">
            <v>2890.43</v>
          </cell>
        </row>
        <row r="499">
          <cell r="B499" t="str">
            <v>Poços de visita p/ tubulação DN 300 e 400 - h=1,00m a 1,50m</v>
          </cell>
          <cell r="C499" t="str">
            <v>73963/030</v>
          </cell>
          <cell r="D499" t="str">
            <v>un</v>
          </cell>
          <cell r="E499">
            <v>1313.68</v>
          </cell>
        </row>
        <row r="500">
          <cell r="B500" t="str">
            <v>Poços de visita p/ tubulação DN 300 e 400 - h=1,50m a 2,00m</v>
          </cell>
          <cell r="C500" t="str">
            <v>73963/033</v>
          </cell>
          <cell r="D500" t="str">
            <v>un</v>
          </cell>
          <cell r="E500">
            <v>1502.16</v>
          </cell>
        </row>
        <row r="501">
          <cell r="B501" t="str">
            <v>Poços de visita p/ tubulação DN 300 e 400 - h=2,00m a 2,50m</v>
          </cell>
          <cell r="C501" t="str">
            <v>73963/035</v>
          </cell>
          <cell r="D501" t="str">
            <v>un</v>
          </cell>
          <cell r="E501">
            <v>1750.94</v>
          </cell>
        </row>
        <row r="502">
          <cell r="B502" t="str">
            <v>Ponte removedora de areia tipo ponte rolante com bomba para desarenador horizontal aerado por gravidade</v>
          </cell>
          <cell r="C502" t="str">
            <v/>
          </cell>
          <cell r="D502" t="str">
            <v>cj</v>
          </cell>
          <cell r="E502">
            <v>155000</v>
          </cell>
        </row>
        <row r="503">
          <cell r="B503" t="str">
            <v>Ponte removedora de lodo tipo ponte rolante para decantador retangular de largura 9,0 m x 36,0 m comprimento</v>
          </cell>
          <cell r="C503" t="str">
            <v/>
          </cell>
          <cell r="D503" t="str">
            <v>un</v>
          </cell>
          <cell r="E503">
            <v>168180</v>
          </cell>
        </row>
        <row r="504">
          <cell r="B504" t="str">
            <v>Ponte Rolante com capacidade de 5 toneladas</v>
          </cell>
          <cell r="C504" t="str">
            <v/>
          </cell>
          <cell r="D504" t="str">
            <v>un</v>
          </cell>
          <cell r="E504">
            <v>155000</v>
          </cell>
        </row>
        <row r="505">
          <cell r="B505" t="str">
            <v>Ponte rolante com L=14,40m e Cap=3,5 ton</v>
          </cell>
          <cell r="C505" t="str">
            <v/>
          </cell>
          <cell r="D505" t="str">
            <v>un</v>
          </cell>
          <cell r="E505">
            <v>146000</v>
          </cell>
        </row>
        <row r="506">
          <cell r="B506" t="str">
            <v>Porta 1 folha, de abrir, em chapa metálica 14USG com venezianas duplas invertidas e tela de proteção. Dimensões: 0,80mx2,90m</v>
          </cell>
          <cell r="C506" t="str">
            <v/>
          </cell>
          <cell r="D506" t="str">
            <v>un</v>
          </cell>
          <cell r="E506">
            <v>846.74</v>
          </cell>
        </row>
        <row r="507">
          <cell r="B507" t="str">
            <v>Porta 1 folha, em alumínio pintura eletrostática, cor grafite escuro, com visor de vidro fixo e=5mm, e tela de proteção. Dimensões: 0,90mx2,20m</v>
          </cell>
          <cell r="C507">
            <v>68050</v>
          </cell>
          <cell r="D507" t="str">
            <v>un</v>
          </cell>
          <cell r="E507">
            <v>648.74700000000007</v>
          </cell>
        </row>
        <row r="508">
          <cell r="B508" t="str">
            <v>Porta 1 folha, tipo divisória. Dimensões: 0,80mx2,10 m</v>
          </cell>
          <cell r="C508" t="str">
            <v>73910/005</v>
          </cell>
          <cell r="D508" t="str">
            <v>un</v>
          </cell>
          <cell r="E508">
            <v>315.10000000000002</v>
          </cell>
        </row>
        <row r="509">
          <cell r="B509" t="str">
            <v>Porta 2 folhas, de abrir, em alumínio pintura eletrostática, cor grafite escuro - abertura p/ monovia. Dimensões: 1,80mx3,50m</v>
          </cell>
          <cell r="C509" t="str">
            <v/>
          </cell>
          <cell r="D509" t="str">
            <v>un</v>
          </cell>
          <cell r="E509">
            <v>3422.49</v>
          </cell>
        </row>
        <row r="510">
          <cell r="B510" t="str">
            <v>Porta 2 folhas, de abrir, em alumínio pintura eletrostática, cor grafite escuro com venezianas e painel c/ tela mosquiteira interna. Dimensões: 1,80mx2,50 m</v>
          </cell>
          <cell r="C510" t="str">
            <v/>
          </cell>
          <cell r="D510" t="str">
            <v>un</v>
          </cell>
          <cell r="E510">
            <v>3296.9</v>
          </cell>
        </row>
        <row r="511">
          <cell r="B511" t="str">
            <v>Porta 2 folhas, de abrir, em alumínio pintura eletrostática, cor grafite escuro com venezianas e painel c/ tela mosquiteira interna. Dimensões: 1,80mx3,00m</v>
          </cell>
          <cell r="C511" t="str">
            <v/>
          </cell>
          <cell r="D511" t="str">
            <v>un</v>
          </cell>
          <cell r="E511">
            <v>3652.67</v>
          </cell>
        </row>
        <row r="512">
          <cell r="B512" t="str">
            <v>Porta 2 folhas, de abrir, em alumínio pintura eletrostática, cor grafite escuro com visor de vidros fixos e tela de proteção. Dimensões: 0,90mx2,20m</v>
          </cell>
          <cell r="C512" t="str">
            <v/>
          </cell>
          <cell r="D512" t="str">
            <v>un</v>
          </cell>
          <cell r="E512">
            <v>1577.86</v>
          </cell>
        </row>
        <row r="513">
          <cell r="B513" t="str">
            <v>Porta 2 folhas, de abrir, em chapa metálica 14USG  com tela otis malha 15 mm e quadros fixos laterais. Dimensões: 3,50mx2,40m</v>
          </cell>
          <cell r="C513" t="str">
            <v/>
          </cell>
          <cell r="D513" t="str">
            <v>un</v>
          </cell>
          <cell r="E513">
            <v>3754.32</v>
          </cell>
        </row>
        <row r="514">
          <cell r="B514" t="str">
            <v>Porta 2 folhas, de abrir, em chapa metálica 14USG com venezianas duplas invertidas e quadros fixos laterais e tela de proteção. Dimensões: 3,45mx2,90m</v>
          </cell>
          <cell r="C514" t="str">
            <v/>
          </cell>
          <cell r="D514" t="str">
            <v>un</v>
          </cell>
          <cell r="E514">
            <v>6864.57</v>
          </cell>
        </row>
        <row r="515">
          <cell r="B515" t="str">
            <v>Porta 2 folhas, em alumínio pintura eletrostática, cor grafite escuro, com visor de vidros fixos, e tela de proteção. Dimensões: 1,20mx2,20 m</v>
          </cell>
          <cell r="C515" t="str">
            <v/>
          </cell>
          <cell r="D515" t="str">
            <v>un</v>
          </cell>
          <cell r="E515">
            <v>1147.53</v>
          </cell>
        </row>
        <row r="516">
          <cell r="B516" t="str">
            <v>Porta 2 folhas, em alumínio pintura eletrostática, cor grafite escuro, com visor de vidros fixos, e tela de proteção. Dimensões: 1,50mx2,20 m</v>
          </cell>
          <cell r="C516" t="str">
            <v/>
          </cell>
          <cell r="D516" t="str">
            <v>un</v>
          </cell>
          <cell r="E516">
            <v>2629.77</v>
          </cell>
        </row>
        <row r="517">
          <cell r="B517" t="str">
            <v>Porta 2 folhas, em alumínio pintura eletrostática, cor grafite escuro, placa padrão - "proibido fumar" e "perigo inflamável", tela ottis. Dimensões: 1,50mx2,00 m</v>
          </cell>
          <cell r="C517" t="str">
            <v/>
          </cell>
          <cell r="D517" t="str">
            <v>un</v>
          </cell>
          <cell r="E517">
            <v>2390.69</v>
          </cell>
        </row>
        <row r="518">
          <cell r="B518" t="str">
            <v>Porta 2 folhas, em madeira, semi-oca. Dimensões: 1,20mx2,10 m</v>
          </cell>
          <cell r="C518" t="str">
            <v>73910/008</v>
          </cell>
          <cell r="D518" t="str">
            <v>un</v>
          </cell>
          <cell r="E518">
            <v>444.01</v>
          </cell>
        </row>
        <row r="519">
          <cell r="B519" t="str">
            <v>Porta 4 folhas, de abrir, em alumínio pintura eletrostática, cor grafite escuro articulada com venezianas e painel c/ tela mosquiteira interna. Dimensões: 4,16mx4,00m</v>
          </cell>
          <cell r="C519" t="str">
            <v/>
          </cell>
          <cell r="D519" t="str">
            <v>un</v>
          </cell>
          <cell r="E519">
            <v>13033.05</v>
          </cell>
        </row>
        <row r="520">
          <cell r="B520" t="str">
            <v>Porta acústica hermética 2 folhas, de abrir, em alumínio pintura eletrostática, cor grafite escuro chapa dupla com miolo interno maciço isolamento acústico c/ vedantes perimetrais e painel sonex e= 35mm. Dimensões: 2,03mx2,60m</v>
          </cell>
          <cell r="C520" t="str">
            <v/>
          </cell>
          <cell r="D520" t="str">
            <v>un</v>
          </cell>
          <cell r="E520">
            <v>4982.18</v>
          </cell>
        </row>
        <row r="521">
          <cell r="B521" t="str">
            <v>Porta de abrir, 80cm, em chapa metálica 14USG com tela otis malha 15 mm e quadro fixo lateral. Dimensões: 2,00mx2,40m</v>
          </cell>
          <cell r="C521" t="str">
            <v/>
          </cell>
          <cell r="D521" t="str">
            <v>un</v>
          </cell>
          <cell r="E521">
            <v>1762.94</v>
          </cell>
        </row>
        <row r="522">
          <cell r="B522" t="str">
            <v>Porta simples com visor em madeira, semi-oca. Dimensões: 0,90mx2,10 m</v>
          </cell>
          <cell r="C522" t="str">
            <v>73910/007</v>
          </cell>
          <cell r="D522" t="str">
            <v>un</v>
          </cell>
          <cell r="E522">
            <v>479.63</v>
          </cell>
        </row>
        <row r="523">
          <cell r="B523" t="str">
            <v>Porta simples em madeira, semi-oca. Dimensões: 0,90mx2,10m</v>
          </cell>
          <cell r="C523" t="str">
            <v>73910/007</v>
          </cell>
          <cell r="D523" t="str">
            <v>un</v>
          </cell>
          <cell r="E523">
            <v>479.63</v>
          </cell>
        </row>
        <row r="524">
          <cell r="B524" t="str">
            <v>Porta simples, em madeira, semi-oca. Dimensões: 0,80mx2,10m</v>
          </cell>
          <cell r="C524" t="str">
            <v>73910/005</v>
          </cell>
          <cell r="D524" t="str">
            <v>un</v>
          </cell>
          <cell r="E524">
            <v>315.10000000000002</v>
          </cell>
        </row>
        <row r="525">
          <cell r="B525" t="str">
            <v>Portão de ferro de abrir mecanizado eletrônico 5,00mx3,00m</v>
          </cell>
          <cell r="C525" t="str">
            <v/>
          </cell>
          <cell r="D525" t="str">
            <v>un</v>
          </cell>
          <cell r="E525">
            <v>8705.19</v>
          </cell>
        </row>
        <row r="526">
          <cell r="B526" t="str">
            <v>Portão de ferro para pedestres 1,00mx2,70m</v>
          </cell>
          <cell r="C526" t="str">
            <v/>
          </cell>
          <cell r="D526" t="str">
            <v>un</v>
          </cell>
          <cell r="E526">
            <v>1566.93</v>
          </cell>
        </row>
        <row r="527">
          <cell r="B527" t="str">
            <v>Poste concreto, quadrado, L=7,00 metros</v>
          </cell>
          <cell r="C527">
            <v>5037</v>
          </cell>
          <cell r="D527" t="str">
            <v>un</v>
          </cell>
          <cell r="E527">
            <v>242.81</v>
          </cell>
        </row>
        <row r="528">
          <cell r="B528" t="str">
            <v>Preparador de Polieletrólito</v>
          </cell>
          <cell r="C528" t="str">
            <v/>
          </cell>
          <cell r="D528" t="str">
            <v>un</v>
          </cell>
          <cell r="E528">
            <v>187206</v>
          </cell>
        </row>
        <row r="529">
          <cell r="B529" t="str">
            <v>Preparador de polímero; capac. 1000 L/h - Lodo biológico PP1</v>
          </cell>
          <cell r="C529" t="str">
            <v/>
          </cell>
          <cell r="D529" t="str">
            <v>un</v>
          </cell>
          <cell r="E529">
            <v>177780</v>
          </cell>
        </row>
        <row r="530">
          <cell r="B530" t="str">
            <v>Preparador de polímero; capac. 1000 L/h - Lodo físico-químico PP2</v>
          </cell>
          <cell r="C530" t="str">
            <v/>
          </cell>
          <cell r="D530" t="str">
            <v>un</v>
          </cell>
          <cell r="E530">
            <v>177780</v>
          </cell>
        </row>
        <row r="531">
          <cell r="B531" t="str">
            <v>Presilha para cabo cobre nu 35mm²</v>
          </cell>
          <cell r="C531">
            <v>1577</v>
          </cell>
          <cell r="D531" t="str">
            <v>un</v>
          </cell>
          <cell r="E531">
            <v>1.29</v>
          </cell>
        </row>
        <row r="532">
          <cell r="B532" t="str">
            <v>Quadro de comando das comportas motorizadas</v>
          </cell>
          <cell r="C532" t="str">
            <v/>
          </cell>
          <cell r="D532" t="str">
            <v>un</v>
          </cell>
          <cell r="E532">
            <v>817.4</v>
          </cell>
        </row>
        <row r="533">
          <cell r="B533" t="str">
            <v>Quadro de Distibuição de Força - QDF-02 para 12 disjuntores monopolar, conforme diagrama unifilar e quadro de cargas</v>
          </cell>
          <cell r="C533" t="str">
            <v/>
          </cell>
          <cell r="D533" t="str">
            <v>un</v>
          </cell>
          <cell r="E533">
            <v>3982.11</v>
          </cell>
        </row>
        <row r="534">
          <cell r="B534" t="str">
            <v>Quadro de Distibuição de Força - QDF-03 para 32 disjuntores monopolar, conforme diagrama unifilar e quadro de cargas</v>
          </cell>
          <cell r="C534" t="str">
            <v/>
          </cell>
          <cell r="D534" t="str">
            <v>un</v>
          </cell>
          <cell r="E534">
            <v>5246.95</v>
          </cell>
        </row>
        <row r="535">
          <cell r="B535" t="str">
            <v>Quadro de Distibuição de Força - QDF-14 contendo disjuntor geral de 32 A e demais cargas conforme diagrama unifilar</v>
          </cell>
          <cell r="C535" t="str">
            <v/>
          </cell>
          <cell r="D535" t="str">
            <v>un</v>
          </cell>
          <cell r="E535">
            <v>18524.66</v>
          </cell>
        </row>
        <row r="536">
          <cell r="B536" t="str">
            <v>Quadro de Distibuição de Força - QDF-26 contendo disjuntor geral de 32 A e demais cargas conforme diagrama unifilar</v>
          </cell>
          <cell r="C536" t="str">
            <v/>
          </cell>
          <cell r="D536" t="str">
            <v>un</v>
          </cell>
          <cell r="E536">
            <v>13456.84</v>
          </cell>
        </row>
        <row r="537">
          <cell r="B537" t="str">
            <v>Quadro de proteção geral subestação com proteções e no break</v>
          </cell>
          <cell r="C537" t="str">
            <v/>
          </cell>
          <cell r="D537" t="str">
            <v>un</v>
          </cell>
          <cell r="E537">
            <v>1244.03</v>
          </cell>
        </row>
        <row r="538">
          <cell r="B538" t="str">
            <v>Quadro Distribuição de Força – QDF-01 com barramento para 500A, 10 kA, com disjuntor geral de 400A, indicadores de tensão e corrente, DPS e alimentações de motores contendo todas as proteções e acessórios, conforme diagrama unifilar</v>
          </cell>
          <cell r="C538" t="str">
            <v/>
          </cell>
          <cell r="D538" t="str">
            <v>un</v>
          </cell>
          <cell r="E538">
            <v>41253.199999999997</v>
          </cell>
        </row>
        <row r="539">
          <cell r="B539" t="str">
            <v>Quadro Distribuição de Força – QDF-04 com barramento para 150A, 25 kA, com disjuntor geral de 25A, indicadores de tensão e corrente, DPS e alimentações de motores contendo todas as proteções e acessórios, conforme diagrama unifilar</v>
          </cell>
          <cell r="C539" t="str">
            <v/>
          </cell>
          <cell r="D539" t="str">
            <v>un</v>
          </cell>
          <cell r="E539">
            <v>15423.36</v>
          </cell>
        </row>
        <row r="540">
          <cell r="B540" t="str">
            <v>Quadro Distribuição de Força – QDF-05 com barramento para 150, 35 kA, com disjuntor geral de 25A, indicadores multimedidor de grandezas elétricas, DPS, alimentações de motores contendo todas as proteções e acessórios, conforme diagrama unifilar</v>
          </cell>
          <cell r="C540" t="str">
            <v/>
          </cell>
          <cell r="D540" t="str">
            <v>un</v>
          </cell>
          <cell r="E540">
            <v>11822.6</v>
          </cell>
        </row>
        <row r="541">
          <cell r="B541" t="str">
            <v>Quadro Distribuição de Força – QDF-06 com barramento para 150A, 10 kA, com disjuntor geral de 25A, indicadores de tensão e corrente, DPS contendo todas as proteções e acessórios, conforme diagrama unifilar</v>
          </cell>
          <cell r="C541" t="str">
            <v/>
          </cell>
          <cell r="D541" t="str">
            <v>un</v>
          </cell>
          <cell r="E541">
            <v>17415.23</v>
          </cell>
        </row>
        <row r="542">
          <cell r="B542" t="str">
            <v>Quadro Distribuição de Força – QDF-07/08 com barramento para 150A, 25 kA, com disjuntor geral de 32A, indicadores de tensão e corrente, DPS e alimentações de motores contendo todas as proteções e acessórios, conforme diagrama unifilar</v>
          </cell>
          <cell r="C542" t="str">
            <v/>
          </cell>
          <cell r="D542" t="str">
            <v>un</v>
          </cell>
          <cell r="E542">
            <v>20637.14</v>
          </cell>
        </row>
        <row r="543">
          <cell r="B543" t="str">
            <v>Quadro Distribuição de Força – QDF-11 com barramento para 150A, 10 kA, com disjuntor geral de 100, indicadores de tensão e corrente, DPS e alimentação de motores contendo todas as proteções e acessórios, conforme diagrama unifilar</v>
          </cell>
          <cell r="C543" t="str">
            <v/>
          </cell>
          <cell r="D543" t="str">
            <v>un</v>
          </cell>
          <cell r="E543">
            <v>55202.25</v>
          </cell>
        </row>
        <row r="544">
          <cell r="B544" t="str">
            <v>Quadro Distribuição de Força – QDF-13 com barramento para 50A, 25 kA, com disjuntor geral de 25A, indicadores de tensão e corrente, DPS e alimentações de motores contendo todas as proteções e acessórios, conforme diagrama unifilar</v>
          </cell>
          <cell r="C544" t="str">
            <v/>
          </cell>
          <cell r="D544" t="str">
            <v>un</v>
          </cell>
          <cell r="E544">
            <v>10002.700000000001</v>
          </cell>
        </row>
        <row r="545">
          <cell r="B545" t="str">
            <v>Quadro Distribuição de Força – QDF-15 com barramento para 50A, 10 kA, com disjuntor geral de 25, indicadores de tensão e corrente, DPS e alimentação de motores contendo todas as proteções e acessórios, conforme diagrama unifilar</v>
          </cell>
          <cell r="C545" t="str">
            <v/>
          </cell>
          <cell r="D545" t="str">
            <v>un</v>
          </cell>
          <cell r="E545">
            <v>11400.08</v>
          </cell>
        </row>
        <row r="546">
          <cell r="B546" t="str">
            <v>Quadro Distribuição de Força – QDF-16 com barramento para 1.000A, 35 kA, com disjuntor geral de 800A, indicadores de tensão e corrente, DPS e alimentações de motores contendo todas as proteções e acessórios, conforme diagrama unifilar</v>
          </cell>
          <cell r="C546" t="str">
            <v/>
          </cell>
          <cell r="D546" t="str">
            <v>un</v>
          </cell>
          <cell r="E546">
            <v>95716.45</v>
          </cell>
        </row>
        <row r="547">
          <cell r="B547" t="str">
            <v>Quadro Distribuição de Força – QDF-18 com barramento para 150, 35 kA, com disjuntor geral de 25A, indicadores multimedidor de grandezas elétricas, DPS, alimentações de motores contendo todas as proteções e acessórios, conforme diagrama unifilar</v>
          </cell>
          <cell r="C547" t="str">
            <v/>
          </cell>
          <cell r="D547" t="str">
            <v>un</v>
          </cell>
          <cell r="E547">
            <v>10002.700000000001</v>
          </cell>
        </row>
        <row r="548">
          <cell r="B548" t="str">
            <v>Quadro Distribuição de Força – QDF-20 com barramento para 150A, 25 kA, com disjuntor geral de 32A, indicadores de tensão e corrente, DPS e alimentações de motores contendo todas as proteções e acessórios, conforme diagrama unifilar</v>
          </cell>
          <cell r="C548" t="str">
            <v/>
          </cell>
          <cell r="D548" t="str">
            <v>un</v>
          </cell>
          <cell r="E548">
            <v>19847.68</v>
          </cell>
        </row>
        <row r="549">
          <cell r="B549" t="str">
            <v>Quadro Distribuição de Força – QDF-21 com barramento para 150A, 25 kA, com disjuntor geral de 32A, indicadores de tensão e corrente, DPS e alimentações de motores contendo todas as proteções e acessórios, conforme diagrama unifilar</v>
          </cell>
          <cell r="C549" t="str">
            <v/>
          </cell>
          <cell r="D549" t="str">
            <v>un</v>
          </cell>
          <cell r="E549">
            <v>19847.68</v>
          </cell>
        </row>
        <row r="550">
          <cell r="B550" t="str">
            <v>Quadro Distribuição de Força – QDF-22 com barramento para 150A, 25 kA, com disjuntor geral de 32A, indicadores de tensão e corrente, DPS e alimentações de motores contendo todas as proteções e acessórios, conforme diagrama unifilar</v>
          </cell>
          <cell r="C550" t="str">
            <v/>
          </cell>
          <cell r="D550" t="str">
            <v>un</v>
          </cell>
          <cell r="E550">
            <v>23448.45</v>
          </cell>
        </row>
        <row r="551">
          <cell r="B551" t="str">
            <v>Quadro Distribuição de Força – QDF-23 com barramento para 150A, 25 kA, com disjuntor geral de 32A, indicadores de tensão e corrente, DPS e alimentações de motores contendo todas as proteções e acessórios, conforme diagrama unifilar</v>
          </cell>
          <cell r="C551" t="str">
            <v/>
          </cell>
          <cell r="D551" t="str">
            <v>un</v>
          </cell>
          <cell r="E551">
            <v>19847.68</v>
          </cell>
        </row>
        <row r="552">
          <cell r="B552" t="str">
            <v>Quadro fixo em chapa metálica 14USG com venezianas duplas invertidas e tela de proteção. Dimensões: 1,90mx2,90m</v>
          </cell>
          <cell r="C552" t="str">
            <v/>
          </cell>
          <cell r="D552" t="str">
            <v>un</v>
          </cell>
          <cell r="E552">
            <v>2178.12</v>
          </cell>
        </row>
        <row r="553">
          <cell r="B553" t="str">
            <v>Quadro Geral de Baixa Tensão-QGBT com barramento para 2.500, 50 kA, com disjuntor geral de 2.500A, indicadores comutado de tensão e individual de corrente, com derivações para demais circuitos, contendo todas as saídas para as cargas não motoras, contendo</v>
          </cell>
          <cell r="C553" t="str">
            <v/>
          </cell>
          <cell r="D553" t="str">
            <v>un</v>
          </cell>
          <cell r="E553">
            <v>261887.83</v>
          </cell>
        </row>
        <row r="554">
          <cell r="B554" t="str">
            <v>Reaterro Mecanizado - obras localizadas</v>
          </cell>
          <cell r="C554" t="str">
            <v>73964/005</v>
          </cell>
          <cell r="D554" t="str">
            <v>m³</v>
          </cell>
          <cell r="E554">
            <v>7.13</v>
          </cell>
        </row>
        <row r="555">
          <cell r="B555" t="str">
            <v>Reator externo completo para partida de lâmpada 70W V.Sódio</v>
          </cell>
          <cell r="C555">
            <v>1082</v>
          </cell>
          <cell r="D555" t="str">
            <v>un</v>
          </cell>
          <cell r="E555">
            <v>86.71</v>
          </cell>
        </row>
        <row r="556">
          <cell r="B556" t="str">
            <v>Reator para 2 lâmp. Fluoresc.tipo eletrônico - AFP</v>
          </cell>
          <cell r="C556">
            <v>1084</v>
          </cell>
          <cell r="D556" t="str">
            <v>un</v>
          </cell>
          <cell r="E556">
            <v>22.97</v>
          </cell>
        </row>
        <row r="557">
          <cell r="B557" t="str">
            <v>Reboco c/argam., cim. e areia 1:4, c/ aditivo imperm., e=5 mm</v>
          </cell>
          <cell r="C557">
            <v>5995</v>
          </cell>
          <cell r="D557" t="str">
            <v>m²</v>
          </cell>
          <cell r="E557">
            <v>11.89</v>
          </cell>
        </row>
        <row r="558">
          <cell r="B558" t="str">
            <v>Rede aérea de AT e BT com postes de concreto cônicos 11m</v>
          </cell>
          <cell r="C558" t="str">
            <v/>
          </cell>
          <cell r="D558" t="str">
            <v>km</v>
          </cell>
          <cell r="E558">
            <v>61000</v>
          </cell>
        </row>
        <row r="559">
          <cell r="B559" t="str">
            <v>REDUÇÃO AC COM FLANGES DN 150x40</v>
          </cell>
          <cell r="C559" t="str">
            <v/>
          </cell>
          <cell r="D559" t="str">
            <v>un</v>
          </cell>
          <cell r="E559">
            <v>478.24</v>
          </cell>
        </row>
        <row r="560">
          <cell r="B560" t="str">
            <v>REDUÇÃO AC COM FLANGES DN 150x75</v>
          </cell>
          <cell r="C560" t="str">
            <v/>
          </cell>
          <cell r="D560" t="str">
            <v>un</v>
          </cell>
          <cell r="E560">
            <v>523.38</v>
          </cell>
        </row>
        <row r="561">
          <cell r="B561" t="str">
            <v>REDUÇÃO COM FLANGES FF DN 200x100</v>
          </cell>
          <cell r="C561" t="str">
            <v/>
          </cell>
          <cell r="D561" t="str">
            <v>un</v>
          </cell>
          <cell r="E561">
            <v>472.01</v>
          </cell>
        </row>
        <row r="562">
          <cell r="B562" t="str">
            <v>REDUÇÃO COM FLANGES L=300mm DN 150x75 INÓX</v>
          </cell>
          <cell r="C562" t="str">
            <v/>
          </cell>
          <cell r="D562" t="str">
            <v>un</v>
          </cell>
          <cell r="E562">
            <v>1684.82</v>
          </cell>
        </row>
        <row r="563">
          <cell r="B563" t="str">
            <v>REDUÇÃO COM FLANGES L=600mm DN 500x200 INÓX</v>
          </cell>
          <cell r="C563" t="str">
            <v/>
          </cell>
          <cell r="D563" t="str">
            <v>un</v>
          </cell>
          <cell r="E563">
            <v>8780.34</v>
          </cell>
        </row>
        <row r="564">
          <cell r="B564" t="str">
            <v>REDUÇÃO AC COM PONTAS DN 200x50</v>
          </cell>
          <cell r="C564" t="str">
            <v/>
          </cell>
          <cell r="D564" t="str">
            <v>un</v>
          </cell>
          <cell r="E564">
            <v>233.02</v>
          </cell>
        </row>
        <row r="565">
          <cell r="B565" t="str">
            <v>REDUÇÃO PONTA E BOLSA DN 100X50 PBA</v>
          </cell>
          <cell r="C565">
            <v>11321</v>
          </cell>
          <cell r="D565" t="str">
            <v>un</v>
          </cell>
          <cell r="E565">
            <v>27.75</v>
          </cell>
        </row>
        <row r="566">
          <cell r="B566" t="str">
            <v>REDUÇÃO PONTA E BOLSA DN 100X75 PBA</v>
          </cell>
          <cell r="C566">
            <v>11323</v>
          </cell>
          <cell r="D566" t="str">
            <v>un</v>
          </cell>
          <cell r="E566">
            <v>33.17</v>
          </cell>
        </row>
        <row r="567">
          <cell r="B567" t="str">
            <v>REDUÇÃO FF PONTA E BOLSA DN 600X400</v>
          </cell>
          <cell r="C567" t="str">
            <v/>
          </cell>
          <cell r="D567" t="str">
            <v>un</v>
          </cell>
          <cell r="E567">
            <v>2666.81</v>
          </cell>
        </row>
        <row r="568">
          <cell r="B568" t="str">
            <v>REDUÇÃO PONTA E BOLSA DN 75X50 PBA</v>
          </cell>
          <cell r="C568">
            <v>20327</v>
          </cell>
          <cell r="D568" t="str">
            <v>un</v>
          </cell>
          <cell r="E568">
            <v>15.78</v>
          </cell>
        </row>
        <row r="569">
          <cell r="B569" t="str">
            <v>REDUÇÃO FF PONTA E BOLSA DN 800X600</v>
          </cell>
          <cell r="C569" t="str">
            <v/>
          </cell>
          <cell r="D569" t="str">
            <v>un</v>
          </cell>
          <cell r="E569">
            <v>4763.2700000000004</v>
          </cell>
        </row>
        <row r="570">
          <cell r="B570" t="str">
            <v>Reenchimento de valas compactado a percussão - com material reaproveitado</v>
          </cell>
          <cell r="C570">
            <v>72920</v>
          </cell>
          <cell r="D570" t="str">
            <v>m³</v>
          </cell>
          <cell r="E570">
            <v>12.9</v>
          </cell>
        </row>
        <row r="571">
          <cell r="B571" t="str">
            <v>Reenchimento manual apiloado com material reaproveitado</v>
          </cell>
          <cell r="C571" t="str">
            <v>73904/002</v>
          </cell>
          <cell r="D571" t="str">
            <v>m³</v>
          </cell>
          <cell r="E571">
            <v>29.52</v>
          </cell>
        </row>
        <row r="572">
          <cell r="B572" t="str">
            <v>REGISTRO CHATO COM FLANGES DN 200 FD</v>
          </cell>
          <cell r="D572" t="str">
            <v>un</v>
          </cell>
          <cell r="E572">
            <v>1859.28</v>
          </cell>
        </row>
        <row r="573">
          <cell r="B573" t="str">
            <v>REGISTRO COM FLANGES COM CUNHA DE BORRACHA DN 150 FD</v>
          </cell>
          <cell r="C573" t="str">
            <v/>
          </cell>
          <cell r="D573" t="str">
            <v>un</v>
          </cell>
          <cell r="E573">
            <v>826.04</v>
          </cell>
        </row>
        <row r="574">
          <cell r="B574" t="str">
            <v>REGISTRO COM FLANGES COM CUNHA DE BORRACHA DN 50 FD</v>
          </cell>
          <cell r="C574" t="str">
            <v/>
          </cell>
          <cell r="D574" t="str">
            <v>un</v>
          </cell>
          <cell r="E574">
            <v>403.62</v>
          </cell>
        </row>
        <row r="575">
          <cell r="B575" t="str">
            <v>REGISTRO COM FLANGES COM CUNHA DE BORRACHA DN 75 FD</v>
          </cell>
          <cell r="C575" t="str">
            <v/>
          </cell>
          <cell r="D575" t="str">
            <v>un</v>
          </cell>
          <cell r="E575">
            <v>459.99</v>
          </cell>
        </row>
        <row r="576">
          <cell r="B576" t="str">
            <v>REGISTRO DE GAVETA C/ FLANGES, CUNHA DE BORRACHA E CABEÇOTE DN 200 FD</v>
          </cell>
          <cell r="C576" t="str">
            <v/>
          </cell>
          <cell r="D576" t="str">
            <v>un</v>
          </cell>
          <cell r="E576">
            <v>1393.23</v>
          </cell>
        </row>
        <row r="577">
          <cell r="B577" t="str">
            <v>REGISTRO DE GAVETA COM BOLSAS DN 100 FD</v>
          </cell>
          <cell r="C577" t="str">
            <v/>
          </cell>
          <cell r="D577" t="str">
            <v>un</v>
          </cell>
          <cell r="E577">
            <v>640.26</v>
          </cell>
        </row>
        <row r="578">
          <cell r="B578" t="str">
            <v>REGISTRO DE GAVETA COM BOLSAS DN 50 FD</v>
          </cell>
          <cell r="C578" t="str">
            <v/>
          </cell>
          <cell r="D578" t="str">
            <v>un</v>
          </cell>
          <cell r="E578">
            <v>386.15</v>
          </cell>
        </row>
        <row r="579">
          <cell r="B579" t="str">
            <v>REGISTRO DE GAVETA COM BOLSAS DN 75 FD</v>
          </cell>
          <cell r="C579" t="str">
            <v/>
          </cell>
          <cell r="D579" t="str">
            <v>un</v>
          </cell>
          <cell r="E579">
            <v>501.82</v>
          </cell>
        </row>
        <row r="580">
          <cell r="B580" t="str">
            <v>REGISTRO DE GAVETA COM FLANGES, CUNHA DE BORRACHA E CABEÇOTE DN 75 FD</v>
          </cell>
          <cell r="C580" t="str">
            <v/>
          </cell>
          <cell r="D580" t="str">
            <v>un</v>
          </cell>
          <cell r="E580">
            <v>408.44</v>
          </cell>
        </row>
        <row r="581">
          <cell r="B581" t="str">
            <v>REGISTRO DE GAVETA FG DN 3"</v>
          </cell>
          <cell r="C581">
            <v>6012</v>
          </cell>
          <cell r="D581" t="str">
            <v>un</v>
          </cell>
          <cell r="E581">
            <v>305.67</v>
          </cell>
        </row>
        <row r="582">
          <cell r="B582" t="str">
            <v>REGISTRO ESFERA PP SOLDÁVEL DN 50</v>
          </cell>
          <cell r="C582" t="str">
            <v/>
          </cell>
          <cell r="D582" t="str">
            <v>un</v>
          </cell>
          <cell r="E582">
            <v>33.08</v>
          </cell>
        </row>
        <row r="583">
          <cell r="B583" t="str">
            <v>REGISTRO ESFERA PVC SOLDÁVEL DN 32</v>
          </cell>
          <cell r="C583">
            <v>11675</v>
          </cell>
          <cell r="D583" t="str">
            <v>un</v>
          </cell>
          <cell r="E583">
            <v>21.03</v>
          </cell>
        </row>
        <row r="584">
          <cell r="B584" t="str">
            <v>REGISTRO ESFERA PVC SOLDÁVEL DN 40</v>
          </cell>
          <cell r="C584">
            <v>11676</v>
          </cell>
          <cell r="D584" t="str">
            <v>un</v>
          </cell>
          <cell r="E584">
            <v>27.86</v>
          </cell>
        </row>
        <row r="585">
          <cell r="B585" t="str">
            <v>REGISTRO ESFERA PP SOLDÁVEL DN 40</v>
          </cell>
          <cell r="C585" t="str">
            <v/>
          </cell>
          <cell r="D585" t="str">
            <v>un</v>
          </cell>
          <cell r="E585">
            <v>27.86</v>
          </cell>
        </row>
        <row r="586">
          <cell r="B586" t="str">
            <v>REGISTRO ESFERA PVC SOLDÁVEL DN 50</v>
          </cell>
          <cell r="C586">
            <v>11677</v>
          </cell>
          <cell r="D586" t="str">
            <v>un</v>
          </cell>
          <cell r="E586">
            <v>33.08</v>
          </cell>
        </row>
        <row r="587">
          <cell r="B587" t="str">
            <v>Remoção do material escavado solo (DMT = 10 km)</v>
          </cell>
          <cell r="C587" t="str">
            <v>74207/001 + 74034/001</v>
          </cell>
          <cell r="D587" t="str">
            <v>m³</v>
          </cell>
          <cell r="E587">
            <v>16.75</v>
          </cell>
        </row>
        <row r="588">
          <cell r="B588" t="str">
            <v>Reservatório cilíndrico vertical em PRFV. Volume =20 m³, para ac. clorídrico, diâmetro 2,50 m, com escada pultrudada</v>
          </cell>
          <cell r="C588" t="str">
            <v/>
          </cell>
          <cell r="D588" t="str">
            <v>un</v>
          </cell>
          <cell r="E588">
            <v>28500</v>
          </cell>
        </row>
        <row r="589">
          <cell r="B589" t="str">
            <v>Reservatório cilíndrico vertical em PRFV. Volume =20 m³, para clorito de sódio, diâmetro 2,50 m, com escada pultrudada</v>
          </cell>
          <cell r="C589" t="str">
            <v/>
          </cell>
          <cell r="D589" t="str">
            <v>un</v>
          </cell>
          <cell r="E589">
            <v>29590</v>
          </cell>
        </row>
        <row r="590">
          <cell r="B590" t="str">
            <v>Reservatório cilíndrico vertical em PRFV. Volume =20 m³, para soda cáustica 50%, diâmetro 2,50 m, com escada pultrudada</v>
          </cell>
          <cell r="C590" t="str">
            <v/>
          </cell>
          <cell r="D590" t="str">
            <v>un</v>
          </cell>
          <cell r="E590">
            <v>28500</v>
          </cell>
        </row>
        <row r="591">
          <cell r="B591" t="str">
            <v>Reservatório cilíndrico vertical em PRFV. Volume =25 m³, para cloreto férrico 50%, diâmetro 2,50 m, com escada pultrudada</v>
          </cell>
          <cell r="C591" t="str">
            <v/>
          </cell>
          <cell r="D591" t="str">
            <v>un</v>
          </cell>
          <cell r="E591">
            <v>31900</v>
          </cell>
        </row>
        <row r="592">
          <cell r="B592" t="str">
            <v>Reservatório em fibra-de-vidro, capacidade de 310 litros</v>
          </cell>
          <cell r="C592">
            <v>11871</v>
          </cell>
          <cell r="D592" t="str">
            <v>un</v>
          </cell>
          <cell r="E592">
            <v>170.8</v>
          </cell>
        </row>
        <row r="593">
          <cell r="B593" t="str">
            <v>Reservatório metálico elevado. Volume =80 m³</v>
          </cell>
          <cell r="C593" t="str">
            <v/>
          </cell>
          <cell r="D593" t="str">
            <v>un</v>
          </cell>
          <cell r="E593">
            <v>250000</v>
          </cell>
        </row>
        <row r="594">
          <cell r="B594" t="str">
            <v>Revestimento acústico de paredes e forro com painéis sonex</v>
          </cell>
          <cell r="C594" t="str">
            <v/>
          </cell>
          <cell r="D594" t="str">
            <v>m²</v>
          </cell>
          <cell r="E594">
            <v>86.78</v>
          </cell>
        </row>
        <row r="595">
          <cell r="B595" t="str">
            <v>Revestimento de pedras (miracema)</v>
          </cell>
          <cell r="C595" t="str">
            <v/>
          </cell>
          <cell r="D595" t="str">
            <v>m²</v>
          </cell>
          <cell r="E595">
            <v>81.900000000000006</v>
          </cell>
        </row>
        <row r="596">
          <cell r="B596" t="str">
            <v>Revestimento epóxi e=5mm</v>
          </cell>
          <cell r="C596">
            <v>72815</v>
          </cell>
          <cell r="D596" t="str">
            <v>m²</v>
          </cell>
          <cell r="E596">
            <v>31.13</v>
          </cell>
        </row>
        <row r="597">
          <cell r="B597" t="str">
            <v>Revestimento resistente a produtos químicos</v>
          </cell>
          <cell r="C597" t="str">
            <v/>
          </cell>
          <cell r="D597" t="str">
            <v>m²</v>
          </cell>
          <cell r="E597">
            <v>232.99</v>
          </cell>
        </row>
        <row r="598">
          <cell r="B598" t="str">
            <v>Saída lateral (Ø 3/4") para perfilado 38x38mm</v>
          </cell>
          <cell r="C598" t="str">
            <v/>
          </cell>
          <cell r="D598" t="str">
            <v>un</v>
          </cell>
          <cell r="E598">
            <v>0.69</v>
          </cell>
        </row>
        <row r="599">
          <cell r="B599" t="str">
            <v>Sensor de PH sinal 4-20 mA</v>
          </cell>
          <cell r="C599" t="str">
            <v/>
          </cell>
          <cell r="D599" t="str">
            <v>un</v>
          </cell>
          <cell r="E599">
            <v>5490</v>
          </cell>
        </row>
        <row r="600">
          <cell r="B600" t="str">
            <v>Sensor de vazão em calha Parshall ultrassônico sinal 4-20 mA</v>
          </cell>
          <cell r="C600" t="str">
            <v/>
          </cell>
          <cell r="D600" t="str">
            <v>un</v>
          </cell>
          <cell r="E600">
            <v>4270</v>
          </cell>
        </row>
        <row r="601">
          <cell r="B601" t="str">
            <v>Sistema completo de automação conforme planilhas em anexo</v>
          </cell>
          <cell r="C601" t="str">
            <v/>
          </cell>
          <cell r="D601" t="str">
            <v>un</v>
          </cell>
          <cell r="E601">
            <v>206864.6</v>
          </cell>
        </row>
        <row r="602">
          <cell r="B602" t="str">
            <v>Sistema de Desinfecção por Dióxido de Cloro</v>
          </cell>
          <cell r="C602" t="str">
            <v/>
          </cell>
          <cell r="D602" t="str">
            <v>un</v>
          </cell>
          <cell r="E602">
            <v>350000</v>
          </cell>
        </row>
        <row r="603">
          <cell r="B603" t="str">
            <v>Skimer flutuante</v>
          </cell>
          <cell r="C603" t="str">
            <v/>
          </cell>
          <cell r="D603" t="str">
            <v>un</v>
          </cell>
          <cell r="E603">
            <v>43200</v>
          </cell>
        </row>
        <row r="604">
          <cell r="B604" t="str">
            <v>Solda exotérmica</v>
          </cell>
          <cell r="C604" t="str">
            <v/>
          </cell>
          <cell r="D604" t="str">
            <v>un</v>
          </cell>
          <cell r="E604">
            <v>11.91</v>
          </cell>
        </row>
        <row r="605">
          <cell r="B605" t="str">
            <v>Soleira de Basalto</v>
          </cell>
          <cell r="C605" t="str">
            <v>74159/001</v>
          </cell>
          <cell r="D605" t="str">
            <v>m</v>
          </cell>
          <cell r="E605">
            <v>16.45</v>
          </cell>
        </row>
        <row r="606">
          <cell r="B606" t="str">
            <v>Sopradores de Ar (casa sopradores 1A) e conjunto de difusores (4un)</v>
          </cell>
          <cell r="C606" t="str">
            <v/>
          </cell>
          <cell r="D606" t="str">
            <v>un</v>
          </cell>
          <cell r="E606">
            <v>496311</v>
          </cell>
        </row>
        <row r="607">
          <cell r="B607" t="str">
            <v>Suporte metálico para eletrocalha</v>
          </cell>
          <cell r="C607" t="str">
            <v/>
          </cell>
          <cell r="D607" t="str">
            <v>un</v>
          </cell>
          <cell r="E607">
            <v>61</v>
          </cell>
        </row>
        <row r="608">
          <cell r="B608" t="str">
            <v>Suporte para cabos de média tensão</v>
          </cell>
          <cell r="C608" t="str">
            <v/>
          </cell>
          <cell r="D608" t="str">
            <v>un</v>
          </cell>
          <cell r="E608">
            <v>30.5</v>
          </cell>
        </row>
        <row r="609">
          <cell r="B609" t="str">
            <v>Suporte para fixação dos isoladores de porcelana pedestal</v>
          </cell>
          <cell r="C609" t="str">
            <v/>
          </cell>
          <cell r="D609" t="str">
            <v>un</v>
          </cell>
          <cell r="E609">
            <v>30.5</v>
          </cell>
        </row>
        <row r="610">
          <cell r="B610" t="str">
            <v>Suporte Tubulação dos Sopradores - pórtico em cartoneira metálica 4", h=2,50m e largura 1,00m</v>
          </cell>
          <cell r="C610" t="str">
            <v/>
          </cell>
          <cell r="D610" t="str">
            <v>un</v>
          </cell>
          <cell r="E610">
            <v>229.46</v>
          </cell>
        </row>
        <row r="611">
          <cell r="B611" t="str">
            <v>Suspensão curta para luminária em aço zincado</v>
          </cell>
          <cell r="C611" t="str">
            <v/>
          </cell>
          <cell r="D611" t="str">
            <v>un</v>
          </cell>
          <cell r="E611">
            <v>0.75</v>
          </cell>
        </row>
        <row r="612">
          <cell r="B612" t="str">
            <v>Talha e Trole de acionamento manual, capacidade de 1,5t. Monovia perfil I, L=9,50 m</v>
          </cell>
          <cell r="C612" t="str">
            <v/>
          </cell>
          <cell r="D612" t="str">
            <v>un</v>
          </cell>
          <cell r="E612">
            <v>40000</v>
          </cell>
        </row>
        <row r="613">
          <cell r="B613" t="str">
            <v>Talha e Trole de acionamento manual, capacidade de 1t. Monovia perfil I, L=7,80 m</v>
          </cell>
          <cell r="C613" t="str">
            <v/>
          </cell>
          <cell r="D613" t="str">
            <v>un</v>
          </cell>
          <cell r="E613">
            <v>25000</v>
          </cell>
        </row>
        <row r="614">
          <cell r="B614" t="str">
            <v>Talha e Trole de acionamento manual, capacidade de 5t. Monovia perfil I, L=9,50 m</v>
          </cell>
          <cell r="C614" t="str">
            <v/>
          </cell>
          <cell r="D614" t="str">
            <v>un</v>
          </cell>
          <cell r="E614">
            <v>85000</v>
          </cell>
        </row>
        <row r="615">
          <cell r="B615" t="str">
            <v>Tampa de inspeção em fibra-de-vidro. Dimensões: 0,80mx0,80m</v>
          </cell>
          <cell r="C615" t="str">
            <v/>
          </cell>
          <cell r="D615" t="str">
            <v>un</v>
          </cell>
          <cell r="E615">
            <v>436.8</v>
          </cell>
        </row>
        <row r="616">
          <cell r="B616" t="str">
            <v>Tampa metálica 1,10mx1,00m</v>
          </cell>
          <cell r="C616" t="str">
            <v/>
          </cell>
          <cell r="D616" t="str">
            <v>un</v>
          </cell>
          <cell r="E616">
            <v>618.72</v>
          </cell>
        </row>
        <row r="617">
          <cell r="B617" t="str">
            <v>Tampa metálica em chapa xadrez. Dim: 1,80mx1,90m</v>
          </cell>
          <cell r="C617" t="str">
            <v/>
          </cell>
          <cell r="D617" t="str">
            <v>un</v>
          </cell>
          <cell r="E617">
            <v>636.41</v>
          </cell>
        </row>
        <row r="618">
          <cell r="B618" t="str">
            <v>TÊ 45° FG DN 3"</v>
          </cell>
          <cell r="C618">
            <v>12420</v>
          </cell>
          <cell r="D618" t="str">
            <v>un</v>
          </cell>
          <cell r="E618">
            <v>147.94</v>
          </cell>
        </row>
        <row r="619">
          <cell r="B619" t="str">
            <v>TÊ 90º AC COM FLANGES DN 400x50</v>
          </cell>
          <cell r="C619" t="str">
            <v/>
          </cell>
          <cell r="D619" t="str">
            <v>un</v>
          </cell>
          <cell r="E619">
            <v>2989</v>
          </cell>
        </row>
        <row r="620">
          <cell r="B620" t="str">
            <v xml:space="preserve">TÊ COM BOLSA, BOLSA E PONTA DN 100x100 ESGOTO PREDIAL </v>
          </cell>
          <cell r="C620">
            <v>20179</v>
          </cell>
          <cell r="D620" t="str">
            <v>un</v>
          </cell>
          <cell r="E620">
            <v>38.35</v>
          </cell>
        </row>
        <row r="621">
          <cell r="B621" t="str">
            <v>TÊ COM BOLSAS DN 100 PBA</v>
          </cell>
          <cell r="C621">
            <v>7049</v>
          </cell>
          <cell r="D621" t="str">
            <v>un</v>
          </cell>
          <cell r="E621">
            <v>75.53</v>
          </cell>
        </row>
        <row r="622">
          <cell r="B622" t="str">
            <v>TÊ COM BOLSAS DN 100x50 PBA</v>
          </cell>
          <cell r="C622">
            <v>11378</v>
          </cell>
          <cell r="D622" t="str">
            <v>un</v>
          </cell>
          <cell r="E622">
            <v>61.19</v>
          </cell>
        </row>
        <row r="623">
          <cell r="B623" t="str">
            <v>TÊ FF COM BOLSAS DN 150</v>
          </cell>
          <cell r="C623" t="str">
            <v/>
          </cell>
          <cell r="D623" t="str">
            <v>un</v>
          </cell>
          <cell r="E623">
            <v>428.16</v>
          </cell>
        </row>
        <row r="624">
          <cell r="B624" t="str">
            <v>TÊ FF COM BOLSAS DN 150X100 FDxPBA</v>
          </cell>
          <cell r="C624" t="str">
            <v/>
          </cell>
          <cell r="D624" t="str">
            <v>un</v>
          </cell>
          <cell r="E624">
            <v>404.83</v>
          </cell>
        </row>
        <row r="625">
          <cell r="B625" t="str">
            <v>TÊ FF COM BOLSAS DN 150X50 FDxPBA</v>
          </cell>
          <cell r="C625" t="str">
            <v/>
          </cell>
          <cell r="D625" t="str">
            <v>un</v>
          </cell>
          <cell r="E625">
            <v>330.13</v>
          </cell>
        </row>
        <row r="626">
          <cell r="B626" t="str">
            <v>TÊ FF COM BOLSAS DN 200</v>
          </cell>
          <cell r="C626" t="str">
            <v/>
          </cell>
          <cell r="D626" t="str">
            <v>un</v>
          </cell>
          <cell r="E626">
            <v>696.75</v>
          </cell>
        </row>
        <row r="627">
          <cell r="B627" t="str">
            <v>TÊ COM BOLSAS DN 50 PBA</v>
          </cell>
          <cell r="C627">
            <v>7048</v>
          </cell>
          <cell r="D627" t="str">
            <v>un</v>
          </cell>
          <cell r="E627">
            <v>16.47</v>
          </cell>
        </row>
        <row r="628">
          <cell r="B628" t="str">
            <v>TÊ FF COM BOLSAS DN 600</v>
          </cell>
          <cell r="C628" t="str">
            <v/>
          </cell>
          <cell r="D628" t="str">
            <v>un</v>
          </cell>
          <cell r="E628">
            <v>5311.78</v>
          </cell>
        </row>
        <row r="629">
          <cell r="B629" t="str">
            <v>TÊ FF COM BOLSAS DN 600X400</v>
          </cell>
          <cell r="C629" t="str">
            <v/>
          </cell>
          <cell r="D629" t="str">
            <v>un</v>
          </cell>
          <cell r="E629">
            <v>4759.12</v>
          </cell>
        </row>
        <row r="630">
          <cell r="B630" t="str">
            <v>TÊ COM BOLSAS DN 75 PBA</v>
          </cell>
          <cell r="C630">
            <v>7088</v>
          </cell>
          <cell r="D630" t="str">
            <v>un</v>
          </cell>
          <cell r="E630">
            <v>40.659999999999997</v>
          </cell>
        </row>
        <row r="631">
          <cell r="B631" t="str">
            <v>TÊ COM BOLSAS DN 75x50 PBA</v>
          </cell>
          <cell r="C631">
            <v>11493</v>
          </cell>
          <cell r="D631" t="str">
            <v>un</v>
          </cell>
          <cell r="E631">
            <v>33.83</v>
          </cell>
        </row>
        <row r="632">
          <cell r="B632" t="str">
            <v>TÊ AC COM BOLSAS DN 800</v>
          </cell>
          <cell r="C632" t="str">
            <v/>
          </cell>
          <cell r="D632" t="str">
            <v>un</v>
          </cell>
          <cell r="E632">
            <v>14630.24</v>
          </cell>
        </row>
        <row r="633">
          <cell r="B633" t="str">
            <v>TÊ FF COM BOLSAS E FLANGE DN 200x200</v>
          </cell>
          <cell r="C633" t="str">
            <v/>
          </cell>
          <cell r="D633" t="str">
            <v>un</v>
          </cell>
          <cell r="E633">
            <v>686.56</v>
          </cell>
        </row>
        <row r="634">
          <cell r="B634" t="str">
            <v>TÊ FF COM BOLSAS E FLANGE DN 600</v>
          </cell>
          <cell r="C634" t="str">
            <v/>
          </cell>
          <cell r="D634" t="str">
            <v>un</v>
          </cell>
          <cell r="E634">
            <v>5652.58</v>
          </cell>
        </row>
        <row r="635">
          <cell r="B635" t="str">
            <v>TÊ FF COM FLANGES DN 150x150</v>
          </cell>
          <cell r="C635" t="str">
            <v/>
          </cell>
          <cell r="D635" t="str">
            <v>un</v>
          </cell>
          <cell r="E635">
            <v>405.48</v>
          </cell>
        </row>
        <row r="636">
          <cell r="B636" t="str">
            <v>TÊ FF COM FLANGES DN 200x100</v>
          </cell>
          <cell r="C636" t="str">
            <v/>
          </cell>
          <cell r="D636" t="str">
            <v>un</v>
          </cell>
          <cell r="E636">
            <v>513.57000000000005</v>
          </cell>
        </row>
        <row r="637">
          <cell r="B637" t="str">
            <v>TÊ FF COM FLANGES DN 200x200</v>
          </cell>
          <cell r="C637" t="str">
            <v/>
          </cell>
          <cell r="D637" t="str">
            <v>un</v>
          </cell>
          <cell r="E637">
            <v>627.03</v>
          </cell>
        </row>
        <row r="638">
          <cell r="B638" t="str">
            <v>TÊ FF COM FLANGES DN 500x200</v>
          </cell>
          <cell r="C638" t="str">
            <v/>
          </cell>
          <cell r="D638" t="str">
            <v>un</v>
          </cell>
          <cell r="E638">
            <v>4389.95</v>
          </cell>
        </row>
        <row r="639">
          <cell r="B639" t="str">
            <v>TÊ FF COM FLANGES DN 500x500</v>
          </cell>
          <cell r="C639" t="str">
            <v/>
          </cell>
          <cell r="D639" t="str">
            <v>un</v>
          </cell>
          <cell r="E639">
            <v>5120.82</v>
          </cell>
        </row>
        <row r="640">
          <cell r="B640" t="str">
            <v>TÊ AC COM FLANGES DN 75x75</v>
          </cell>
          <cell r="C640" t="str">
            <v/>
          </cell>
          <cell r="D640" t="str">
            <v>un</v>
          </cell>
          <cell r="E640">
            <v>396.5</v>
          </cell>
        </row>
        <row r="641">
          <cell r="B641" t="str">
            <v>TÊ COM PONTAS PN 10 DN 300x250 INÓX</v>
          </cell>
          <cell r="C641" t="str">
            <v/>
          </cell>
          <cell r="D641" t="str">
            <v>un</v>
          </cell>
          <cell r="E641">
            <v>3034.14</v>
          </cell>
        </row>
        <row r="642">
          <cell r="B642" t="str">
            <v>TÊ COM PONTAS PN 10 DN 300x300 INÓX</v>
          </cell>
          <cell r="C642" t="str">
            <v/>
          </cell>
          <cell r="D642" t="str">
            <v>un</v>
          </cell>
          <cell r="E642">
            <v>3034.14</v>
          </cell>
        </row>
        <row r="643">
          <cell r="B643" t="str">
            <v>TÊ FG DN 3"x3"</v>
          </cell>
          <cell r="C643">
            <v>6322</v>
          </cell>
          <cell r="D643" t="str">
            <v>un</v>
          </cell>
          <cell r="E643">
            <v>74.77</v>
          </cell>
        </row>
        <row r="644">
          <cell r="B644" t="str">
            <v>TÊ PP SOLDÁVEL DN 40</v>
          </cell>
          <cell r="C644" t="str">
            <v/>
          </cell>
          <cell r="D644" t="str">
            <v>un</v>
          </cell>
          <cell r="E644">
            <v>17.41</v>
          </cell>
        </row>
        <row r="645">
          <cell r="B645" t="str">
            <v>TÊ PVC SOLDÁVEL DN 32x32</v>
          </cell>
          <cell r="C645">
            <v>7140</v>
          </cell>
          <cell r="D645" t="str">
            <v>un</v>
          </cell>
          <cell r="E645">
            <v>2.4</v>
          </cell>
        </row>
        <row r="646">
          <cell r="B646" t="str">
            <v>TÊ PVC SOLDÁVEL DN 40x40</v>
          </cell>
          <cell r="C646">
            <v>7141</v>
          </cell>
          <cell r="D646" t="str">
            <v>un</v>
          </cell>
          <cell r="E646">
            <v>6.14</v>
          </cell>
        </row>
        <row r="647">
          <cell r="B647" t="str">
            <v>TÊ PVC SOLDÁVEL DN 50x50</v>
          </cell>
          <cell r="C647">
            <v>7142</v>
          </cell>
          <cell r="D647" t="str">
            <v>un</v>
          </cell>
          <cell r="E647">
            <v>6.41</v>
          </cell>
        </row>
        <row r="648">
          <cell r="B648" t="str">
            <v>Terminal aéreo, com base de fixação horizontal</v>
          </cell>
          <cell r="C648" t="str">
            <v/>
          </cell>
          <cell r="D648" t="str">
            <v>un</v>
          </cell>
          <cell r="E648">
            <v>4.0199999999999996</v>
          </cell>
        </row>
        <row r="649">
          <cell r="B649" t="str">
            <v>Terminal de aperto de bronze para cabo 25mm²</v>
          </cell>
          <cell r="C649">
            <v>1543</v>
          </cell>
          <cell r="D649" t="str">
            <v>un</v>
          </cell>
          <cell r="E649">
            <v>2.96</v>
          </cell>
        </row>
        <row r="650">
          <cell r="B650" t="str">
            <v>Terminal de pressão com 1 furação 240mm²</v>
          </cell>
          <cell r="C650">
            <v>11838</v>
          </cell>
          <cell r="D650" t="str">
            <v>un</v>
          </cell>
          <cell r="E650">
            <v>15.38</v>
          </cell>
        </row>
        <row r="651">
          <cell r="B651" t="str">
            <v xml:space="preserve">Terminal enfitado classe 25 kV, para cabo 50 mm²  </v>
          </cell>
          <cell r="D651" t="str">
            <v>un</v>
          </cell>
          <cell r="E651">
            <v>175.68</v>
          </cell>
        </row>
        <row r="652">
          <cell r="B652" t="str">
            <v>Terminal enfitado para cabo 35mm² / 25kV</v>
          </cell>
          <cell r="C652" t="str">
            <v/>
          </cell>
          <cell r="D652" t="str">
            <v>un</v>
          </cell>
          <cell r="E652">
            <v>131.76</v>
          </cell>
        </row>
        <row r="653">
          <cell r="B653" t="str">
            <v>TOCO CILÍNDRICO L=0,25m DN 150 DEFoFo</v>
          </cell>
          <cell r="C653">
            <v>9828</v>
          </cell>
          <cell r="D653" t="str">
            <v>un</v>
          </cell>
          <cell r="E653">
            <v>12.98</v>
          </cell>
        </row>
        <row r="654">
          <cell r="B654" t="str">
            <v>TOCO CILÍNDRICO L=0,50m DN 150 DEFoFo</v>
          </cell>
          <cell r="C654">
            <v>9828</v>
          </cell>
          <cell r="D654" t="str">
            <v>un</v>
          </cell>
          <cell r="E654">
            <v>25.96</v>
          </cell>
        </row>
        <row r="655">
          <cell r="B655" t="str">
            <v>TOCO AC COM FLANGES E ABA DE VEDAÇÃO L=600mm DN 150</v>
          </cell>
          <cell r="C655" t="str">
            <v/>
          </cell>
          <cell r="D655" t="str">
            <v>un</v>
          </cell>
          <cell r="E655">
            <v>646.6</v>
          </cell>
        </row>
        <row r="656">
          <cell r="B656" t="str">
            <v>TOCO FF COM FLANGES L=250mm DN 200</v>
          </cell>
          <cell r="C656" t="str">
            <v/>
          </cell>
          <cell r="D656" t="str">
            <v>un</v>
          </cell>
          <cell r="E656">
            <v>371.93</v>
          </cell>
        </row>
        <row r="657">
          <cell r="B657" t="str">
            <v>TOCO FF COM FLANGES L=500mm DN 150</v>
          </cell>
          <cell r="C657" t="str">
            <v/>
          </cell>
          <cell r="D657" t="str">
            <v>un</v>
          </cell>
          <cell r="E657">
            <v>414.56</v>
          </cell>
        </row>
        <row r="658">
          <cell r="B658" t="str">
            <v>TOCO FF COM FLANGES L=500mm DN 200</v>
          </cell>
          <cell r="C658" t="str">
            <v/>
          </cell>
          <cell r="D658" t="str">
            <v>un</v>
          </cell>
          <cell r="E658">
            <v>519.51</v>
          </cell>
        </row>
        <row r="659">
          <cell r="B659" t="str">
            <v>TOCO FF COM PONTAS L=250mm DN 150</v>
          </cell>
          <cell r="C659" t="str">
            <v/>
          </cell>
          <cell r="D659" t="str">
            <v>un</v>
          </cell>
          <cell r="E659">
            <v>502.62</v>
          </cell>
        </row>
        <row r="660">
          <cell r="B660" t="str">
            <v>TOCO PVC SOLDÁVEL L=3000mm DN 32</v>
          </cell>
          <cell r="C660">
            <v>9869</v>
          </cell>
          <cell r="D660" t="str">
            <v>un</v>
          </cell>
          <cell r="E660">
            <v>16.41</v>
          </cell>
        </row>
        <row r="661">
          <cell r="B661" t="str">
            <v>Tomada para ar condicionado de embutir tipo 2P+T 25A/250V</v>
          </cell>
          <cell r="C661">
            <v>7529</v>
          </cell>
          <cell r="D661" t="str">
            <v>un</v>
          </cell>
          <cell r="E661">
            <v>12.27</v>
          </cell>
        </row>
        <row r="662">
          <cell r="B662" t="str">
            <v>Tomada universal 2P+T, 16A / 220V, de embutir</v>
          </cell>
          <cell r="C662">
            <v>7528</v>
          </cell>
          <cell r="D662" t="str">
            <v>un</v>
          </cell>
          <cell r="E662">
            <v>5.24</v>
          </cell>
        </row>
        <row r="663">
          <cell r="B663" t="str">
            <v>TP 500VA 25 kV - 220V monofásico</v>
          </cell>
          <cell r="D663" t="str">
            <v>un</v>
          </cell>
          <cell r="E663">
            <v>1366.4</v>
          </cell>
        </row>
        <row r="664">
          <cell r="B664" t="str">
            <v>Transformador Trifásico isolado a óleo, potência nominal de 1.500kVA, impedância percentual de 6,0%, para tensões 25.000/380-220V, para instalação abrigada.</v>
          </cell>
          <cell r="C664" t="str">
            <v/>
          </cell>
          <cell r="D664" t="str">
            <v>un</v>
          </cell>
          <cell r="E664">
            <v>91840</v>
          </cell>
        </row>
        <row r="665">
          <cell r="B665" t="str">
            <v>Trânsito e Segurança</v>
          </cell>
          <cell r="C665" t="str">
            <v/>
          </cell>
          <cell r="D665" t="str">
            <v>un</v>
          </cell>
          <cell r="E665">
            <v>500</v>
          </cell>
        </row>
        <row r="666">
          <cell r="B666" t="str">
            <v>TUBO FF CILÍNDRICO L=2320mm DN 200</v>
          </cell>
          <cell r="C666" t="str">
            <v/>
          </cell>
          <cell r="D666" t="str">
            <v>un</v>
          </cell>
          <cell r="E666">
            <v>1306.42</v>
          </cell>
        </row>
        <row r="667">
          <cell r="B667" t="str">
            <v>TUBO FF CILÍNDRICO L=500m DN 600</v>
          </cell>
          <cell r="C667" t="str">
            <v/>
          </cell>
          <cell r="D667" t="str">
            <v>un</v>
          </cell>
          <cell r="E667">
            <v>1814.62</v>
          </cell>
        </row>
        <row r="668">
          <cell r="B668" t="str">
            <v>TUBO FF CILÍNDRICO L=6000mm DN 200</v>
          </cell>
          <cell r="C668" t="str">
            <v/>
          </cell>
          <cell r="D668" t="str">
            <v>un</v>
          </cell>
          <cell r="E668">
            <v>2612.85</v>
          </cell>
        </row>
        <row r="669">
          <cell r="B669" t="str">
            <v>TUBO FF CILÍNDRICO L=610mm DN 500</v>
          </cell>
          <cell r="C669" t="str">
            <v/>
          </cell>
          <cell r="D669" t="str">
            <v>un</v>
          </cell>
          <cell r="E669">
            <v>1445.19</v>
          </cell>
        </row>
        <row r="670">
          <cell r="B670" t="str">
            <v>TUBO FF COM FLANGE E BOLSA L=700mm DN 75</v>
          </cell>
          <cell r="C670" t="str">
            <v/>
          </cell>
          <cell r="D670" t="str">
            <v>un</v>
          </cell>
          <cell r="E670">
            <v>590.99</v>
          </cell>
        </row>
        <row r="671">
          <cell r="B671" t="str">
            <v>TUBO AC COM PONTA, FLANGE E ANEL DE ENGASTE L=1000mm DN 600</v>
          </cell>
          <cell r="C671" t="str">
            <v/>
          </cell>
          <cell r="D671" t="str">
            <v>un</v>
          </cell>
          <cell r="E671">
            <v>2940.2</v>
          </cell>
        </row>
        <row r="672">
          <cell r="B672" t="str">
            <v>TUBO FF COM FLANGE E PONTA L=1000mm DN 150</v>
          </cell>
          <cell r="C672" t="str">
            <v/>
          </cell>
          <cell r="D672" t="str">
            <v>un</v>
          </cell>
          <cell r="E672">
            <v>853.11</v>
          </cell>
        </row>
        <row r="673">
          <cell r="B673" t="str">
            <v>TUBO FF COM FLANGE E PONTA L=1100mm DN 150</v>
          </cell>
          <cell r="C673" t="str">
            <v/>
          </cell>
          <cell r="D673" t="str">
            <v>un</v>
          </cell>
          <cell r="E673">
            <v>853.11</v>
          </cell>
        </row>
        <row r="674">
          <cell r="B674" t="str">
            <v>TUBO FF COM FLANGE E PONTA L=1100mm DN 600</v>
          </cell>
          <cell r="C674" t="str">
            <v/>
          </cell>
          <cell r="D674" t="str">
            <v>un</v>
          </cell>
          <cell r="E674">
            <v>3333.48</v>
          </cell>
        </row>
        <row r="675">
          <cell r="B675" t="str">
            <v>TUBO FF COM FLANGE E PONTA L=1250mm DN 500</v>
          </cell>
          <cell r="C675" t="str">
            <v/>
          </cell>
          <cell r="D675" t="str">
            <v>un</v>
          </cell>
          <cell r="E675">
            <v>2669.68</v>
          </cell>
        </row>
        <row r="676">
          <cell r="B676" t="str">
            <v>TUBO FF COM FLANGE E PONTA L=1470mm DN 150</v>
          </cell>
          <cell r="C676" t="str">
            <v/>
          </cell>
          <cell r="D676" t="str">
            <v>un</v>
          </cell>
          <cell r="E676">
            <v>853.11</v>
          </cell>
        </row>
        <row r="677">
          <cell r="B677" t="str">
            <v>TUBO FF COM FLANGE E PONTA L=1500mm DN 150</v>
          </cell>
          <cell r="C677" t="str">
            <v/>
          </cell>
          <cell r="D677" t="str">
            <v>un</v>
          </cell>
          <cell r="E677">
            <v>853.11</v>
          </cell>
        </row>
        <row r="678">
          <cell r="B678" t="str">
            <v>TUBO FF COM FLANGE E PONTA L=1500mm DN 600</v>
          </cell>
          <cell r="C678" t="str">
            <v/>
          </cell>
          <cell r="D678" t="str">
            <v>un</v>
          </cell>
          <cell r="E678">
            <v>3333.48</v>
          </cell>
        </row>
        <row r="679">
          <cell r="B679" t="str">
            <v>TUBO FF COM FLANGE E PONTA L=1720mm DN 400</v>
          </cell>
          <cell r="C679" t="str">
            <v/>
          </cell>
          <cell r="D679" t="str">
            <v>un</v>
          </cell>
          <cell r="E679">
            <v>2367.9</v>
          </cell>
        </row>
        <row r="680">
          <cell r="B680" t="str">
            <v>TUBO FF COM FLANGE E PONTA L=1770mm DN 150</v>
          </cell>
          <cell r="C680" t="str">
            <v/>
          </cell>
          <cell r="D680" t="str">
            <v>un</v>
          </cell>
          <cell r="E680">
            <v>960.98</v>
          </cell>
        </row>
        <row r="681">
          <cell r="B681" t="str">
            <v>TUBO FF COM FLANGE E PONTA L=2000mm DN 150</v>
          </cell>
          <cell r="C681" t="str">
            <v/>
          </cell>
          <cell r="D681" t="str">
            <v>un</v>
          </cell>
          <cell r="E681">
            <v>960.98</v>
          </cell>
        </row>
        <row r="682">
          <cell r="B682" t="str">
            <v>TUBO FF COM FLANGE E PONTA L=220mm DN 150</v>
          </cell>
          <cell r="C682" t="str">
            <v/>
          </cell>
          <cell r="D682" t="str">
            <v>un</v>
          </cell>
          <cell r="E682">
            <v>746.25</v>
          </cell>
        </row>
        <row r="683">
          <cell r="B683" t="str">
            <v>TUBO FF COM FLANGE E PONTA L=3000mm DN 200</v>
          </cell>
          <cell r="C683" t="str">
            <v/>
          </cell>
          <cell r="D683" t="str">
            <v>un</v>
          </cell>
          <cell r="E683">
            <v>1443.35</v>
          </cell>
        </row>
        <row r="684">
          <cell r="B684" t="str">
            <v>TUBO AC COM FLANGE E PONTA L=300mm DN 150</v>
          </cell>
          <cell r="C684" t="str">
            <v/>
          </cell>
          <cell r="D684" t="str">
            <v>un</v>
          </cell>
          <cell r="E684">
            <v>146.4</v>
          </cell>
        </row>
        <row r="685">
          <cell r="B685" t="str">
            <v>TUBO FF COM FLANGE E PONTA L=3680mm DN 150</v>
          </cell>
          <cell r="C685" t="str">
            <v/>
          </cell>
          <cell r="D685" t="str">
            <v>un</v>
          </cell>
          <cell r="E685">
            <v>1389.4</v>
          </cell>
        </row>
        <row r="686">
          <cell r="B686" t="str">
            <v>TUBO FF COM FLANGE E PONTA L=3830mm DN 500</v>
          </cell>
          <cell r="C686" t="str">
            <v/>
          </cell>
          <cell r="D686" t="str">
            <v>un</v>
          </cell>
          <cell r="E686">
            <v>4685.18</v>
          </cell>
        </row>
        <row r="687">
          <cell r="B687" t="str">
            <v>TUBO AC COM FLANGE E PONTA L=450mm DN 75</v>
          </cell>
          <cell r="C687" t="str">
            <v/>
          </cell>
          <cell r="D687" t="str">
            <v>un</v>
          </cell>
          <cell r="E687">
            <v>178.12</v>
          </cell>
        </row>
        <row r="688">
          <cell r="B688" t="str">
            <v>TUBO FF COM FLANGE E PONTA L=5000mm DN 600</v>
          </cell>
          <cell r="C688" t="str">
            <v/>
          </cell>
          <cell r="D688" t="str">
            <v>un</v>
          </cell>
          <cell r="E688">
            <v>6987.64</v>
          </cell>
        </row>
        <row r="689">
          <cell r="B689" t="str">
            <v>TUBO FF COM FLANGE E PONTA L=500mm DN 150</v>
          </cell>
          <cell r="C689" t="str">
            <v/>
          </cell>
          <cell r="D689" t="str">
            <v>un</v>
          </cell>
          <cell r="E689">
            <v>414.56</v>
          </cell>
        </row>
        <row r="690">
          <cell r="B690" t="str">
            <v>TUBO FF COM FLANGE E PONTA L=500mm DN 500</v>
          </cell>
          <cell r="C690" t="str">
            <v/>
          </cell>
          <cell r="D690" t="str">
            <v>un</v>
          </cell>
          <cell r="E690">
            <v>2267.0300000000002</v>
          </cell>
        </row>
        <row r="691">
          <cell r="B691" t="str">
            <v>TUBO AC COM FLANGE E PONTA L=500mm DN 75</v>
          </cell>
          <cell r="C691" t="str">
            <v/>
          </cell>
          <cell r="D691" t="str">
            <v>un</v>
          </cell>
          <cell r="E691">
            <v>179.34</v>
          </cell>
        </row>
        <row r="692">
          <cell r="B692" t="str">
            <v>TUBO FF COM FLANGE E PONTA L=700mm DN 200</v>
          </cell>
          <cell r="C692" t="str">
            <v/>
          </cell>
          <cell r="D692" t="str">
            <v>un</v>
          </cell>
          <cell r="E692">
            <v>901.6</v>
          </cell>
        </row>
        <row r="693">
          <cell r="B693" t="str">
            <v>TUBO AC COM FLANGE E PONTA L=770mm DN 75</v>
          </cell>
          <cell r="C693" t="str">
            <v/>
          </cell>
          <cell r="D693" t="str">
            <v>un</v>
          </cell>
          <cell r="E693">
            <v>230.58</v>
          </cell>
        </row>
        <row r="694">
          <cell r="B694" t="str">
            <v>TUBO FF COM FLANGE E PONTA L=800mm DN 150</v>
          </cell>
          <cell r="C694" t="str">
            <v/>
          </cell>
          <cell r="D694" t="str">
            <v>un</v>
          </cell>
          <cell r="E694">
            <v>746.25</v>
          </cell>
        </row>
        <row r="695">
          <cell r="B695" t="str">
            <v>TUBO AC COM FLANGE E PONTA L=850mm DN 75</v>
          </cell>
          <cell r="C695" t="str">
            <v/>
          </cell>
          <cell r="D695" t="str">
            <v>un</v>
          </cell>
          <cell r="E695">
            <v>234.24</v>
          </cell>
        </row>
        <row r="696">
          <cell r="B696" t="str">
            <v>TUBO COM FLANGE E PONTA L=880mm DN 200 INÓX</v>
          </cell>
          <cell r="C696" t="str">
            <v/>
          </cell>
          <cell r="D696" t="str">
            <v>un</v>
          </cell>
          <cell r="E696">
            <v>3609.98</v>
          </cell>
        </row>
        <row r="697">
          <cell r="B697" t="str">
            <v>TUBO AC COM PONTA, FLANGE E ANEL DE ENGASTE L=850mm DN 400</v>
          </cell>
          <cell r="C697" t="str">
            <v/>
          </cell>
          <cell r="D697" t="str">
            <v>un</v>
          </cell>
          <cell r="E697">
            <v>1594.54</v>
          </cell>
        </row>
        <row r="698">
          <cell r="B698" t="str">
            <v>TUBO FF COM FLANGES E ANEL DE ENGASTE L=1320mm DN 500</v>
          </cell>
          <cell r="C698" t="str">
            <v/>
          </cell>
          <cell r="D698" t="str">
            <v>un</v>
          </cell>
          <cell r="E698">
            <v>4284.1899999999996</v>
          </cell>
        </row>
        <row r="699">
          <cell r="B699" t="str">
            <v>TUBO AC COM FLANGES E ANEL DE ENGASTE L=1470mm DN 200</v>
          </cell>
          <cell r="C699" t="str">
            <v/>
          </cell>
          <cell r="D699" t="str">
            <v>un</v>
          </cell>
          <cell r="E699">
            <v>1207.8</v>
          </cell>
        </row>
        <row r="700">
          <cell r="B700" t="str">
            <v>TUBO AC COM FLANGES E ANEL DE ENGASTE L=1650mm DN 200</v>
          </cell>
          <cell r="C700" t="str">
            <v/>
          </cell>
          <cell r="D700" t="str">
            <v>un</v>
          </cell>
          <cell r="E700">
            <v>1278.56</v>
          </cell>
        </row>
        <row r="701">
          <cell r="B701" t="str">
            <v>TUBO AC COM FLANGES E ANEL DE ENGASTE L=1830mm DN 200</v>
          </cell>
          <cell r="C701" t="str">
            <v/>
          </cell>
          <cell r="D701" t="str">
            <v>un</v>
          </cell>
          <cell r="E701">
            <v>1350.54</v>
          </cell>
        </row>
        <row r="702">
          <cell r="B702" t="str">
            <v>TUBO FF COM FLANGES E ANEL DE ENGASTE L=2120mm DN 500</v>
          </cell>
          <cell r="C702" t="str">
            <v/>
          </cell>
          <cell r="D702" t="str">
            <v>un</v>
          </cell>
          <cell r="E702">
            <v>5090.6000000000004</v>
          </cell>
        </row>
        <row r="703">
          <cell r="B703" t="str">
            <v>TUBO AC COM FLANGES E ANEL DE ENGASTE L=2550mm DN 200</v>
          </cell>
          <cell r="C703" t="str">
            <v/>
          </cell>
          <cell r="D703" t="str">
            <v>un</v>
          </cell>
          <cell r="E703">
            <v>1637.24</v>
          </cell>
        </row>
        <row r="704">
          <cell r="B704" t="str">
            <v>TUBO FF COM FLANGES E ANEL DE ENGASTE L=570mm DN 150</v>
          </cell>
          <cell r="C704" t="str">
            <v/>
          </cell>
          <cell r="D704" t="str">
            <v>un</v>
          </cell>
          <cell r="E704">
            <v>1179.01</v>
          </cell>
        </row>
        <row r="705">
          <cell r="B705" t="str">
            <v>TUBO FF COM FLANGES E ANEL DE ENGASTE L=800mm DN 500</v>
          </cell>
          <cell r="C705" t="str">
            <v/>
          </cell>
          <cell r="D705" t="str">
            <v>un</v>
          </cell>
          <cell r="E705">
            <v>3855.77</v>
          </cell>
        </row>
        <row r="706">
          <cell r="B706" t="str">
            <v>TUBO AC COM FLANGES E ANEL DE ENGASTE L=900mm DN 500</v>
          </cell>
          <cell r="C706" t="str">
            <v/>
          </cell>
          <cell r="D706" t="str">
            <v>un</v>
          </cell>
          <cell r="E706">
            <v>3459.92</v>
          </cell>
        </row>
        <row r="707">
          <cell r="B707" t="str">
            <v>TUBO FF COM FLANGES L=1000mm DN 150</v>
          </cell>
          <cell r="C707" t="str">
            <v/>
          </cell>
          <cell r="D707" t="str">
            <v>un</v>
          </cell>
          <cell r="E707">
            <v>1189.1099999999999</v>
          </cell>
        </row>
        <row r="708">
          <cell r="B708" t="str">
            <v>TUBO FF COM FLANGES L=1150mm DN 150</v>
          </cell>
          <cell r="C708" t="str">
            <v/>
          </cell>
          <cell r="D708" t="str">
            <v>un</v>
          </cell>
          <cell r="E708">
            <v>1189.1099999999999</v>
          </cell>
        </row>
        <row r="709">
          <cell r="B709" t="str">
            <v>TUBO FF COM FLANGES L=1330mm DN 150</v>
          </cell>
          <cell r="C709" t="str">
            <v/>
          </cell>
          <cell r="D709" t="str">
            <v>un</v>
          </cell>
          <cell r="E709">
            <v>1189.1099999999999</v>
          </cell>
        </row>
        <row r="710">
          <cell r="B710" t="str">
            <v>TUBO FF COM FLANGES L=1340mm DN 150</v>
          </cell>
          <cell r="C710" t="str">
            <v/>
          </cell>
          <cell r="D710" t="str">
            <v>un</v>
          </cell>
          <cell r="E710">
            <v>1189.1099999999999</v>
          </cell>
        </row>
        <row r="711">
          <cell r="B711" t="str">
            <v>TUBO FF COM FLANGES L=1350mm DN 150</v>
          </cell>
          <cell r="C711" t="str">
            <v/>
          </cell>
          <cell r="D711" t="str">
            <v>un</v>
          </cell>
          <cell r="E711">
            <v>1189.1099999999999</v>
          </cell>
        </row>
        <row r="712">
          <cell r="B712" t="str">
            <v>TUBO FF COM FLANGES L=1380mm DN 150</v>
          </cell>
          <cell r="C712" t="str">
            <v/>
          </cell>
          <cell r="D712" t="str">
            <v>un</v>
          </cell>
          <cell r="E712">
            <v>1189.1099999999999</v>
          </cell>
        </row>
        <row r="713">
          <cell r="B713" t="str">
            <v>TUBO FF COM FLANGES L=1410mm DN 400</v>
          </cell>
          <cell r="C713" t="str">
            <v/>
          </cell>
          <cell r="D713" t="str">
            <v>un</v>
          </cell>
          <cell r="E713">
            <v>2895.85</v>
          </cell>
        </row>
        <row r="714">
          <cell r="B714" t="str">
            <v>TUBO FF COM FLANGES L=1500mm DN 150</v>
          </cell>
          <cell r="C714" t="str">
            <v/>
          </cell>
          <cell r="D714" t="str">
            <v>un</v>
          </cell>
          <cell r="E714">
            <v>1189.1099999999999</v>
          </cell>
        </row>
        <row r="715">
          <cell r="B715" t="str">
            <v>TUBO FF COM FLANGES L=1600mm DN 600</v>
          </cell>
          <cell r="C715" t="str">
            <v/>
          </cell>
          <cell r="D715" t="str">
            <v>un</v>
          </cell>
          <cell r="E715">
            <v>5209.46</v>
          </cell>
        </row>
        <row r="716">
          <cell r="B716" t="str">
            <v>TUBO FF COM FLANGES L=1720mm DN 150</v>
          </cell>
          <cell r="C716" t="str">
            <v/>
          </cell>
          <cell r="D716" t="str">
            <v>un</v>
          </cell>
          <cell r="E716">
            <v>1295.95</v>
          </cell>
        </row>
        <row r="717">
          <cell r="B717" t="str">
            <v>TUBO AC COM FLANGES L=1800mm DN 75</v>
          </cell>
          <cell r="C717" t="str">
            <v/>
          </cell>
          <cell r="D717" t="str">
            <v>un</v>
          </cell>
          <cell r="E717">
            <v>506.3</v>
          </cell>
        </row>
        <row r="718">
          <cell r="B718" t="str">
            <v>TUBO FF COM FLANGES L=1820mm DN 150</v>
          </cell>
          <cell r="C718" t="str">
            <v/>
          </cell>
          <cell r="D718" t="str">
            <v>un</v>
          </cell>
          <cell r="E718">
            <v>1295.95</v>
          </cell>
        </row>
        <row r="719">
          <cell r="B719" t="str">
            <v>TUBO FF COM FLANGES L=1830mm DN 150</v>
          </cell>
          <cell r="C719" t="str">
            <v/>
          </cell>
          <cell r="D719" t="str">
            <v>un</v>
          </cell>
          <cell r="E719">
            <v>1295.95</v>
          </cell>
        </row>
        <row r="720">
          <cell r="B720" t="str">
            <v>TUBO FF COM FLANGES L=1860mm DN 150</v>
          </cell>
          <cell r="C720" t="str">
            <v/>
          </cell>
          <cell r="D720" t="str">
            <v>un</v>
          </cell>
          <cell r="E720">
            <v>1295.95</v>
          </cell>
        </row>
        <row r="721">
          <cell r="B721" t="str">
            <v>TUBO FF COM FLANGES L=1900mm DN 150</v>
          </cell>
          <cell r="C721" t="str">
            <v/>
          </cell>
          <cell r="D721" t="str">
            <v>un</v>
          </cell>
          <cell r="E721">
            <v>1295.95</v>
          </cell>
        </row>
        <row r="722">
          <cell r="B722" t="str">
            <v>TUBO AC COM FLANGES L=250mm DN 75</v>
          </cell>
          <cell r="C722" t="str">
            <v/>
          </cell>
          <cell r="D722" t="str">
            <v>un</v>
          </cell>
          <cell r="E722">
            <v>242.78</v>
          </cell>
        </row>
        <row r="723">
          <cell r="B723" t="str">
            <v>TUBO FF COM FLANGES L=2100mm DN 200</v>
          </cell>
          <cell r="C723" t="str">
            <v/>
          </cell>
          <cell r="D723" t="str">
            <v>un</v>
          </cell>
          <cell r="E723">
            <v>1719.26</v>
          </cell>
        </row>
        <row r="724">
          <cell r="B724" t="str">
            <v>TUBO AC COM FLANGES L=2170mm DN 75</v>
          </cell>
          <cell r="C724" t="str">
            <v/>
          </cell>
          <cell r="D724" t="str">
            <v>un</v>
          </cell>
          <cell r="E724">
            <v>567.29999999999995</v>
          </cell>
        </row>
        <row r="725">
          <cell r="B725" t="str">
            <v>TUBO FF COM FLANGES L=2260mm DN 150</v>
          </cell>
          <cell r="C725" t="str">
            <v/>
          </cell>
          <cell r="D725" t="str">
            <v>un</v>
          </cell>
          <cell r="E725">
            <v>1403.85</v>
          </cell>
        </row>
        <row r="726">
          <cell r="B726" t="str">
            <v>TUBO FF COM FLANGES L=2340mm DN 150</v>
          </cell>
          <cell r="C726" t="str">
            <v/>
          </cell>
          <cell r="D726" t="str">
            <v>un</v>
          </cell>
          <cell r="E726">
            <v>1403.85</v>
          </cell>
        </row>
        <row r="727">
          <cell r="B727" t="str">
            <v>TUBO FF COM FLANGES L=2360mm DN 150</v>
          </cell>
          <cell r="C727" t="str">
            <v/>
          </cell>
          <cell r="D727" t="str">
            <v>un</v>
          </cell>
          <cell r="E727">
            <v>1403.85</v>
          </cell>
        </row>
        <row r="728">
          <cell r="B728" t="str">
            <v>TUBO FF COM FLANGES L=2400mm DN 150</v>
          </cell>
          <cell r="C728" t="str">
            <v/>
          </cell>
          <cell r="D728" t="str">
            <v>un</v>
          </cell>
          <cell r="E728">
            <v>1403.85</v>
          </cell>
        </row>
        <row r="729">
          <cell r="B729" t="str">
            <v>TUBO FF COM FLANGES L=2470mm DN 150</v>
          </cell>
          <cell r="C729" t="str">
            <v/>
          </cell>
          <cell r="D729" t="str">
            <v>un</v>
          </cell>
          <cell r="E729">
            <v>1403.85</v>
          </cell>
        </row>
        <row r="730">
          <cell r="B730" t="str">
            <v>TUBO AC COM FLANGES L=2500mm DN 150</v>
          </cell>
          <cell r="C730" t="str">
            <v/>
          </cell>
          <cell r="D730" t="str">
            <v>un</v>
          </cell>
          <cell r="E730">
            <v>1190.72</v>
          </cell>
        </row>
        <row r="731">
          <cell r="B731" t="str">
            <v>TUBO FF COM FLANGES L=2600mm DN 150</v>
          </cell>
          <cell r="C731" t="str">
            <v/>
          </cell>
          <cell r="D731" t="str">
            <v>un</v>
          </cell>
          <cell r="E731">
            <v>1510.68</v>
          </cell>
        </row>
        <row r="732">
          <cell r="B732" t="str">
            <v>TUBO FF COM FLANGES L=2750mm DN 150</v>
          </cell>
          <cell r="C732" t="str">
            <v/>
          </cell>
          <cell r="D732" t="str">
            <v>un</v>
          </cell>
          <cell r="E732">
            <v>1510.68</v>
          </cell>
        </row>
        <row r="733">
          <cell r="B733" t="str">
            <v>TUBO FF COM FLANGES L=2860mm DN 600</v>
          </cell>
          <cell r="C733" t="str">
            <v/>
          </cell>
          <cell r="D733" t="str">
            <v>un</v>
          </cell>
          <cell r="E733">
            <v>6253.74</v>
          </cell>
        </row>
        <row r="734">
          <cell r="B734" t="str">
            <v>TUBO FF COM FLANGES L=3060mm DN 150</v>
          </cell>
          <cell r="C734" t="str">
            <v/>
          </cell>
          <cell r="D734" t="str">
            <v>un</v>
          </cell>
          <cell r="E734">
            <v>1617.44</v>
          </cell>
        </row>
        <row r="735">
          <cell r="B735" t="str">
            <v>TUBO FF COM FLANGES L=350mm DN 150</v>
          </cell>
          <cell r="C735" t="str">
            <v/>
          </cell>
          <cell r="D735" t="str">
            <v>un</v>
          </cell>
          <cell r="E735">
            <v>1082.29</v>
          </cell>
        </row>
        <row r="736">
          <cell r="B736" t="str">
            <v>TUBO FF COM FLANGES L=3800mm DN 500</v>
          </cell>
          <cell r="C736" t="str">
            <v/>
          </cell>
          <cell r="D736" t="str">
            <v>un</v>
          </cell>
          <cell r="E736">
            <v>5796.95</v>
          </cell>
        </row>
        <row r="737">
          <cell r="B737" t="str">
            <v>TUBO FF COM FLANGES L=400mm DN 100</v>
          </cell>
          <cell r="C737" t="str">
            <v/>
          </cell>
          <cell r="D737" t="str">
            <v>un</v>
          </cell>
          <cell r="E737">
            <v>881.6</v>
          </cell>
        </row>
        <row r="738">
          <cell r="B738" t="str">
            <v>TUBO FF COM FLANGES L=4250mm DN 150</v>
          </cell>
          <cell r="C738" t="str">
            <v/>
          </cell>
          <cell r="D738" t="str">
            <v>un</v>
          </cell>
          <cell r="E738">
            <v>1832.24</v>
          </cell>
        </row>
        <row r="739">
          <cell r="B739" t="str">
            <v>TUBO FF COM FLANGES L=430mm DN 150</v>
          </cell>
          <cell r="C739" t="str">
            <v/>
          </cell>
          <cell r="D739" t="str">
            <v>un</v>
          </cell>
          <cell r="E739">
            <v>1082.29</v>
          </cell>
        </row>
        <row r="740">
          <cell r="B740" t="str">
            <v>TUBO FF COM FLANGES L=450mm DN 150</v>
          </cell>
          <cell r="C740" t="str">
            <v/>
          </cell>
          <cell r="D740" t="str">
            <v>un</v>
          </cell>
          <cell r="E740">
            <v>1082.29</v>
          </cell>
        </row>
        <row r="741">
          <cell r="B741" t="str">
            <v>TUBO AC COM FLANGES L=5030mm DN 75</v>
          </cell>
          <cell r="C741" t="str">
            <v/>
          </cell>
          <cell r="D741" t="str">
            <v>un</v>
          </cell>
          <cell r="E741">
            <v>1041.8800000000001</v>
          </cell>
        </row>
        <row r="742">
          <cell r="B742" t="str">
            <v>TUBO FF COM FLANGES L=5280mm DN 150</v>
          </cell>
          <cell r="C742" t="str">
            <v/>
          </cell>
          <cell r="D742" t="str">
            <v>un</v>
          </cell>
          <cell r="E742">
            <v>2039.52</v>
          </cell>
        </row>
        <row r="743">
          <cell r="B743" t="str">
            <v>TUBO FF COM FLANGES L=5470mm DN 150</v>
          </cell>
          <cell r="C743" t="str">
            <v/>
          </cell>
          <cell r="D743" t="str">
            <v>un</v>
          </cell>
          <cell r="E743">
            <v>2039.52</v>
          </cell>
        </row>
        <row r="744">
          <cell r="B744" t="str">
            <v>TUBO FF COM FLANGES L=560mm DN 150</v>
          </cell>
          <cell r="C744" t="str">
            <v/>
          </cell>
          <cell r="D744" t="str">
            <v>un</v>
          </cell>
          <cell r="E744">
            <v>1082.29</v>
          </cell>
        </row>
        <row r="745">
          <cell r="B745" t="str">
            <v>TUBO AC COM FLANGES L=5800mm DN 150</v>
          </cell>
          <cell r="C745" t="str">
            <v/>
          </cell>
          <cell r="D745" t="str">
            <v>un</v>
          </cell>
          <cell r="E745">
            <v>2291.16</v>
          </cell>
        </row>
        <row r="746">
          <cell r="B746" t="str">
            <v>TUBO FF COM FLANGES L=5800mm DN 150</v>
          </cell>
          <cell r="C746" t="str">
            <v/>
          </cell>
          <cell r="D746" t="str">
            <v>un</v>
          </cell>
          <cell r="E746">
            <v>2111.2199999999998</v>
          </cell>
        </row>
        <row r="747">
          <cell r="B747" t="str">
            <v>TUBO FF COM FLANGES L=5800mm DN 200</v>
          </cell>
          <cell r="C747" t="str">
            <v/>
          </cell>
          <cell r="D747" t="str">
            <v>un</v>
          </cell>
          <cell r="E747">
            <v>2611.1799999999998</v>
          </cell>
        </row>
        <row r="748">
          <cell r="B748" t="str">
            <v>TUBO FF COM FLANGES L=5800mm DN 500</v>
          </cell>
          <cell r="C748" t="str">
            <v/>
          </cell>
          <cell r="D748" t="str">
            <v>un</v>
          </cell>
          <cell r="E748">
            <v>7247.96</v>
          </cell>
        </row>
        <row r="749">
          <cell r="B749" t="str">
            <v>TUBO AC COM FLANGES L=5800mm DN 75</v>
          </cell>
          <cell r="C749" t="str">
            <v/>
          </cell>
          <cell r="D749" t="str">
            <v>un</v>
          </cell>
          <cell r="E749">
            <v>1165.0999999999999</v>
          </cell>
        </row>
        <row r="750">
          <cell r="B750" t="str">
            <v>TUBO FF COM FLANGES L=580mm DN 150</v>
          </cell>
          <cell r="C750" t="str">
            <v/>
          </cell>
          <cell r="D750" t="str">
            <v>un</v>
          </cell>
          <cell r="E750">
            <v>1082.29</v>
          </cell>
        </row>
        <row r="751">
          <cell r="B751" t="str">
            <v>TUBO COM FLANGES L=6000mm DN 200 INÓX</v>
          </cell>
          <cell r="C751" t="str">
            <v/>
          </cell>
          <cell r="D751" t="str">
            <v>un</v>
          </cell>
          <cell r="E751">
            <v>18609.88</v>
          </cell>
        </row>
        <row r="752">
          <cell r="B752" t="str">
            <v>TUBO FF COM FLANGES L=600mm DN 150</v>
          </cell>
          <cell r="C752" t="str">
            <v/>
          </cell>
          <cell r="D752" t="str">
            <v>un</v>
          </cell>
          <cell r="E752">
            <v>1082.29</v>
          </cell>
        </row>
        <row r="753">
          <cell r="B753" t="str">
            <v>TUBO FF COM FLANGES L=630mm DN 500</v>
          </cell>
          <cell r="C753" t="str">
            <v/>
          </cell>
          <cell r="D753" t="str">
            <v>un</v>
          </cell>
          <cell r="E753">
            <v>3379.81</v>
          </cell>
        </row>
        <row r="754">
          <cell r="B754" t="str">
            <v>TUBO FF COM FLANGES L=690mm DN 150</v>
          </cell>
          <cell r="C754" t="str">
            <v/>
          </cell>
          <cell r="D754" t="str">
            <v>un</v>
          </cell>
          <cell r="E754">
            <v>1082.29</v>
          </cell>
        </row>
        <row r="755">
          <cell r="B755" t="str">
            <v>TUBO FF COM FLANGES L=700mm DN 150</v>
          </cell>
          <cell r="C755" t="str">
            <v/>
          </cell>
          <cell r="D755" t="str">
            <v>un</v>
          </cell>
          <cell r="E755">
            <v>1082.29</v>
          </cell>
        </row>
        <row r="756">
          <cell r="B756" t="str">
            <v>TUBO FF COM FLANGES L=700mm DN 200</v>
          </cell>
          <cell r="C756" t="str">
            <v/>
          </cell>
          <cell r="D756" t="str">
            <v>un</v>
          </cell>
          <cell r="E756">
            <v>1312.96</v>
          </cell>
        </row>
        <row r="757">
          <cell r="B757" t="str">
            <v>TUBO AC COM FLANGES L=700mm DN 75</v>
          </cell>
          <cell r="C757" t="str">
            <v/>
          </cell>
          <cell r="D757" t="str">
            <v>un</v>
          </cell>
          <cell r="E757">
            <v>333.06</v>
          </cell>
        </row>
        <row r="758">
          <cell r="B758" t="str">
            <v>TUBO FF COM FLANGES L=700mm DN 75</v>
          </cell>
          <cell r="C758" t="str">
            <v/>
          </cell>
          <cell r="D758" t="str">
            <v>un</v>
          </cell>
          <cell r="E758">
            <v>818.3</v>
          </cell>
        </row>
        <row r="759">
          <cell r="B759" t="str">
            <v>TUBO FF COM FLANGES L=750mm DN 150</v>
          </cell>
          <cell r="C759" t="str">
            <v/>
          </cell>
          <cell r="D759" t="str">
            <v>un</v>
          </cell>
          <cell r="E759">
            <v>1082.29</v>
          </cell>
        </row>
        <row r="760">
          <cell r="B760" t="str">
            <v>TUBO FF COM FLANGES L=770mm DN 150</v>
          </cell>
          <cell r="C760" t="str">
            <v/>
          </cell>
          <cell r="D760" t="str">
            <v>un</v>
          </cell>
          <cell r="E760">
            <v>1082.29</v>
          </cell>
        </row>
        <row r="761">
          <cell r="B761" t="str">
            <v>TUBO FF COM FLANGES L=820mm DN 150</v>
          </cell>
          <cell r="C761" t="str">
            <v/>
          </cell>
          <cell r="D761" t="str">
            <v>un</v>
          </cell>
          <cell r="E761">
            <v>1082.29</v>
          </cell>
        </row>
        <row r="762">
          <cell r="B762" t="str">
            <v>TUBO AC COM FLANGES L=820mm DN 75</v>
          </cell>
          <cell r="C762" t="str">
            <v/>
          </cell>
          <cell r="D762" t="str">
            <v>un</v>
          </cell>
          <cell r="E762">
            <v>345.26</v>
          </cell>
        </row>
        <row r="763">
          <cell r="B763" t="str">
            <v>TUBO FF COM FLANGES L=860mm DN 150</v>
          </cell>
          <cell r="C763" t="str">
            <v/>
          </cell>
          <cell r="D763" t="str">
            <v>un</v>
          </cell>
          <cell r="E763">
            <v>1082.29</v>
          </cell>
        </row>
        <row r="764">
          <cell r="B764" t="str">
            <v>TUBO FF COM FLANGES L=900mm DN 150</v>
          </cell>
          <cell r="C764" t="str">
            <v/>
          </cell>
          <cell r="D764" t="str">
            <v>un</v>
          </cell>
          <cell r="E764">
            <v>1082.29</v>
          </cell>
        </row>
        <row r="765">
          <cell r="B765" t="str">
            <v>TUBO FF COM FLANGES L=950mm DN 150</v>
          </cell>
          <cell r="C765" t="str">
            <v/>
          </cell>
          <cell r="D765" t="str">
            <v>un</v>
          </cell>
          <cell r="E765">
            <v>1082.29</v>
          </cell>
        </row>
        <row r="766">
          <cell r="B766" t="str">
            <v>TUBO COM PONTA E BOLSA DN 50</v>
          </cell>
          <cell r="C766">
            <v>20068</v>
          </cell>
          <cell r="D766" t="str">
            <v>m</v>
          </cell>
          <cell r="E766">
            <v>9.7799999999999994</v>
          </cell>
        </row>
        <row r="767">
          <cell r="B767" t="str">
            <v>TUBO FF COM PONTA E BOLSA L=600mm DN 75</v>
          </cell>
          <cell r="C767" t="str">
            <v/>
          </cell>
          <cell r="D767" t="str">
            <v>un</v>
          </cell>
          <cell r="E767">
            <v>139.81</v>
          </cell>
        </row>
        <row r="768">
          <cell r="B768" t="str">
            <v>TUBO COM PONTA E BOLSA PVC RÍGIDO DN 100</v>
          </cell>
          <cell r="C768">
            <v>9817</v>
          </cell>
          <cell r="D768" t="str">
            <v>m</v>
          </cell>
          <cell r="E768">
            <v>11.22</v>
          </cell>
        </row>
        <row r="769">
          <cell r="B769" t="str">
            <v>TUBO COM PONTA E BOLSA PVC RÍGIDO DN 150</v>
          </cell>
          <cell r="C769">
            <v>9818</v>
          </cell>
          <cell r="D769" t="str">
            <v>m</v>
          </cell>
          <cell r="E769">
            <v>23.53</v>
          </cell>
        </row>
        <row r="770">
          <cell r="B770" t="str">
            <v xml:space="preserve">TUBO COM PONTA E BOLSA PVC RÍGIDO DN 200 </v>
          </cell>
          <cell r="C770">
            <v>9819</v>
          </cell>
          <cell r="D770" t="str">
            <v>m</v>
          </cell>
          <cell r="E770">
            <v>36.380000000000003</v>
          </cell>
        </row>
        <row r="771">
          <cell r="B771" t="str">
            <v>TUBO COM PONTA E BOLSA PVC RÍGIDO DN 250</v>
          </cell>
          <cell r="C771">
            <v>9820</v>
          </cell>
          <cell r="D771" t="str">
            <v>m</v>
          </cell>
          <cell r="E771">
            <v>62.02</v>
          </cell>
        </row>
        <row r="772">
          <cell r="B772" t="str">
            <v xml:space="preserve">TUBO COM PONTA E BOLSA PVC RÍGIDO DN 300 </v>
          </cell>
          <cell r="C772">
            <v>9821</v>
          </cell>
          <cell r="D772" t="str">
            <v>m</v>
          </cell>
          <cell r="E772">
            <v>97.25</v>
          </cell>
        </row>
        <row r="773">
          <cell r="B773" t="str">
            <v xml:space="preserve">TUBO COM PONTA E BOLSA PVC RÍGIDO DN 400 </v>
          </cell>
          <cell r="C773">
            <v>9823</v>
          </cell>
          <cell r="D773" t="str">
            <v>m</v>
          </cell>
          <cell r="E773">
            <v>159.4</v>
          </cell>
        </row>
        <row r="774">
          <cell r="B774" t="str">
            <v>TUBO AC COM PONTA, FLANGE E ANEL DE ENGASTE L=550mm DN 400</v>
          </cell>
          <cell r="C774" t="str">
            <v/>
          </cell>
          <cell r="D774" t="str">
            <v>un</v>
          </cell>
          <cell r="E774">
            <v>1287.0999999999999</v>
          </cell>
        </row>
        <row r="775">
          <cell r="B775" t="str">
            <v>TUBO AC COM PONTA, FLANGE E ANEL DE ENGASTE L=1300mm DN 200</v>
          </cell>
          <cell r="C775" t="str">
            <v/>
          </cell>
          <cell r="D775" t="str">
            <v>un</v>
          </cell>
          <cell r="E775">
            <v>825.94</v>
          </cell>
        </row>
        <row r="776">
          <cell r="B776" t="str">
            <v>TUBO AC COM PONTA, FLANGE E ANEL DE ENGASTE L=550mm DN 600</v>
          </cell>
          <cell r="C776" t="str">
            <v/>
          </cell>
          <cell r="D776" t="str">
            <v>un</v>
          </cell>
          <cell r="E776">
            <v>3020.72</v>
          </cell>
        </row>
        <row r="777">
          <cell r="B777" t="str">
            <v>TUBO COM PONTAS DEFoFo L=1670mm DN 150</v>
          </cell>
          <cell r="C777">
            <v>9818</v>
          </cell>
          <cell r="D777" t="str">
            <v>un</v>
          </cell>
          <cell r="E777">
            <v>39.295099999999998</v>
          </cell>
        </row>
        <row r="778">
          <cell r="B778" t="str">
            <v>TUBO COM PONTAS DEFoFo L=2080mm DN 150</v>
          </cell>
          <cell r="C778">
            <v>9818</v>
          </cell>
          <cell r="D778" t="str">
            <v>un</v>
          </cell>
          <cell r="E778">
            <v>48.942400000000006</v>
          </cell>
        </row>
        <row r="779">
          <cell r="B779" t="str">
            <v>TUBO COM PONTAS DN 150 INÓX</v>
          </cell>
          <cell r="C779" t="str">
            <v/>
          </cell>
          <cell r="D779" t="str">
            <v>m</v>
          </cell>
          <cell r="E779">
            <v>1431.06</v>
          </cell>
        </row>
        <row r="780">
          <cell r="B780" t="str">
            <v>TUBO AC COM PONTAS E ANEL DE ENGASTE L=550mm DN 150</v>
          </cell>
          <cell r="C780" t="str">
            <v/>
          </cell>
          <cell r="D780" t="str">
            <v>un</v>
          </cell>
          <cell r="E780">
            <v>168.36</v>
          </cell>
        </row>
        <row r="781">
          <cell r="B781" t="str">
            <v>TUBO COM PONTAS L=1,00m DN 150 ESGOTO RÍGIDO</v>
          </cell>
          <cell r="C781">
            <v>9818</v>
          </cell>
          <cell r="D781" t="str">
            <v>un</v>
          </cell>
          <cell r="E781">
            <v>23.53</v>
          </cell>
        </row>
        <row r="782">
          <cell r="B782" t="str">
            <v>TUBO COM PONTAS L=1000mm DN 250 INÓX</v>
          </cell>
          <cell r="C782" t="str">
            <v/>
          </cell>
          <cell r="D782" t="str">
            <v>un</v>
          </cell>
          <cell r="E782">
            <v>1945.9</v>
          </cell>
        </row>
        <row r="783">
          <cell r="B783" t="str">
            <v>TUBO COM PONTAS DN 300 INÓX</v>
          </cell>
          <cell r="C783" t="str">
            <v/>
          </cell>
          <cell r="D783" t="str">
            <v>m</v>
          </cell>
          <cell r="E783">
            <v>2820.64</v>
          </cell>
        </row>
        <row r="784">
          <cell r="B784" t="str">
            <v>TUBO FG COM ROSCA L=2700mm DN 3"</v>
          </cell>
          <cell r="C784">
            <v>7694</v>
          </cell>
          <cell r="D784" t="str">
            <v>un</v>
          </cell>
          <cell r="E784">
            <v>176.33700000000002</v>
          </cell>
        </row>
        <row r="785">
          <cell r="B785" t="str">
            <v>TUBO FG COM ROSCA L=3100mm DN 3"</v>
          </cell>
          <cell r="C785">
            <v>7694</v>
          </cell>
          <cell r="D785" t="str">
            <v>un</v>
          </cell>
          <cell r="E785">
            <v>202.46100000000001</v>
          </cell>
        </row>
        <row r="786">
          <cell r="B786" t="str">
            <v>TUBO FG COM ROSCA L=3500mm DN 3"</v>
          </cell>
          <cell r="C786">
            <v>7694</v>
          </cell>
          <cell r="D786" t="str">
            <v>un</v>
          </cell>
          <cell r="E786">
            <v>228.58500000000001</v>
          </cell>
        </row>
        <row r="787">
          <cell r="B787" t="str">
            <v>TUBO FG COM ROSCA L=3900mm DN 3"</v>
          </cell>
          <cell r="C787">
            <v>7694</v>
          </cell>
          <cell r="D787" t="str">
            <v>un</v>
          </cell>
          <cell r="E787">
            <v>254.709</v>
          </cell>
        </row>
        <row r="788">
          <cell r="B788" t="str">
            <v>TUBO FG COM ROSCA L=600mm DN 3"</v>
          </cell>
          <cell r="C788">
            <v>7694</v>
          </cell>
          <cell r="D788" t="str">
            <v>un</v>
          </cell>
          <cell r="E788">
            <v>39.186</v>
          </cell>
        </row>
        <row r="789">
          <cell r="B789" t="str">
            <v>TUBO FG COM ROSCA L=900mm DN 3"</v>
          </cell>
          <cell r="C789">
            <v>7694</v>
          </cell>
          <cell r="D789" t="str">
            <v>un</v>
          </cell>
          <cell r="E789">
            <v>58.779000000000003</v>
          </cell>
        </row>
        <row r="790">
          <cell r="B790" t="str">
            <v>TUBO PVC CORRUGADO DN 100</v>
          </cell>
          <cell r="C790">
            <v>9833</v>
          </cell>
          <cell r="D790" t="str">
            <v>m</v>
          </cell>
          <cell r="E790">
            <v>5.41</v>
          </cell>
        </row>
        <row r="791">
          <cell r="B791" t="str">
            <v>TUBO PVC CORRUGADO DN 65</v>
          </cell>
          <cell r="C791">
            <v>9830</v>
          </cell>
          <cell r="D791" t="str">
            <v>m</v>
          </cell>
          <cell r="E791">
            <v>1.58</v>
          </cell>
        </row>
        <row r="792">
          <cell r="B792" t="str">
            <v>TUBO ESGOTO PREDIAL COM PONTA E BOLSA DN 100</v>
          </cell>
          <cell r="C792">
            <v>9841</v>
          </cell>
          <cell r="D792" t="str">
            <v>m</v>
          </cell>
          <cell r="E792">
            <v>17.079999999999998</v>
          </cell>
        </row>
        <row r="793">
          <cell r="B793" t="str">
            <v>TUBO ESGOTO PREDIAL COM PONTA E BOLSA DN 200</v>
          </cell>
          <cell r="C793" t="str">
            <v/>
          </cell>
          <cell r="D793" t="str">
            <v>m</v>
          </cell>
          <cell r="E793">
            <v>39.770000000000003</v>
          </cell>
        </row>
        <row r="794">
          <cell r="B794" t="str">
            <v>TUBO ESGOTO PREDIAL COM PONTA E BOLSA DN 75</v>
          </cell>
          <cell r="C794">
            <v>9839</v>
          </cell>
          <cell r="D794" t="str">
            <v>m</v>
          </cell>
          <cell r="E794">
            <v>12</v>
          </cell>
        </row>
        <row r="795">
          <cell r="B795" t="str">
            <v>TUBO FF COM FLANGE E PONTA L=1800mm DN 150</v>
          </cell>
          <cell r="C795" t="str">
            <v/>
          </cell>
          <cell r="D795" t="str">
            <v>un</v>
          </cell>
          <cell r="E795">
            <v>960.98</v>
          </cell>
        </row>
        <row r="796">
          <cell r="B796" t="str">
            <v>TUBO JUNTA ELÁSTICA EA3 DN 1000</v>
          </cell>
          <cell r="C796">
            <v>7735</v>
          </cell>
          <cell r="D796" t="str">
            <v>m</v>
          </cell>
          <cell r="E796">
            <v>547.54</v>
          </cell>
        </row>
        <row r="797">
          <cell r="B797" t="str">
            <v>TUBO JUNTA ELÁSTICA EA3 DN 1200</v>
          </cell>
          <cell r="C797">
            <v>7729</v>
          </cell>
          <cell r="D797" t="str">
            <v>m</v>
          </cell>
          <cell r="E797">
            <v>780.95</v>
          </cell>
        </row>
        <row r="798">
          <cell r="B798" t="str">
            <v>TUBO PONTA E BOLSA DN 100 PBA</v>
          </cell>
          <cell r="C798">
            <v>9847</v>
          </cell>
          <cell r="D798" t="str">
            <v>m</v>
          </cell>
          <cell r="E798">
            <v>27.03</v>
          </cell>
        </row>
        <row r="799">
          <cell r="B799" t="str">
            <v>TUBO FF PONTA E BOLSA DN 150</v>
          </cell>
          <cell r="C799" t="str">
            <v/>
          </cell>
          <cell r="D799" t="str">
            <v>m</v>
          </cell>
          <cell r="E799">
            <v>235.47</v>
          </cell>
        </row>
        <row r="800">
          <cell r="B800" t="str">
            <v>TUBO PONTA E BOLSA DN 150 DEFoFo</v>
          </cell>
          <cell r="C800">
            <v>9828</v>
          </cell>
          <cell r="D800" t="str">
            <v>m</v>
          </cell>
          <cell r="E800">
            <v>51.92</v>
          </cell>
        </row>
        <row r="801">
          <cell r="B801" t="str">
            <v>TUBO PONTA E BOLSA DN 200 DEFoFo</v>
          </cell>
          <cell r="C801">
            <v>9829</v>
          </cell>
          <cell r="D801" t="str">
            <v>m</v>
          </cell>
          <cell r="E801">
            <v>88.36</v>
          </cell>
        </row>
        <row r="802">
          <cell r="B802" t="str">
            <v>TUBO FF PONTA E BOLSA DN 400</v>
          </cell>
          <cell r="C802" t="str">
            <v/>
          </cell>
          <cell r="D802" t="str">
            <v>m</v>
          </cell>
          <cell r="E802">
            <v>631.64</v>
          </cell>
        </row>
        <row r="803">
          <cell r="B803" t="str">
            <v>TUBO PONTA E BOLSA DN 400 DEFoFo</v>
          </cell>
          <cell r="C803" t="str">
            <v/>
          </cell>
          <cell r="D803" t="str">
            <v>m</v>
          </cell>
          <cell r="E803">
            <v>330.97</v>
          </cell>
        </row>
        <row r="804">
          <cell r="B804" t="str">
            <v>TUBO PONTA E BOLSA DN 50 PBA</v>
          </cell>
          <cell r="C804">
            <v>9844</v>
          </cell>
          <cell r="D804" t="str">
            <v>m</v>
          </cell>
          <cell r="E804">
            <v>8.19</v>
          </cell>
        </row>
        <row r="805">
          <cell r="B805" t="str">
            <v>TUBO FF PONTA E BOLSA DN 500</v>
          </cell>
          <cell r="C805" t="str">
            <v/>
          </cell>
          <cell r="D805" t="str">
            <v>m</v>
          </cell>
          <cell r="E805">
            <v>899.19</v>
          </cell>
        </row>
        <row r="806">
          <cell r="B806" t="str">
            <v>TUBO FF PONTA E BOLSA DN 600</v>
          </cell>
          <cell r="C806" t="str">
            <v/>
          </cell>
          <cell r="D806" t="str">
            <v>m</v>
          </cell>
          <cell r="E806">
            <v>1205.53</v>
          </cell>
        </row>
        <row r="807">
          <cell r="B807" t="str">
            <v>TUBO PONTA E BOLSA DN 75 PBA</v>
          </cell>
          <cell r="C807">
            <v>9846</v>
          </cell>
          <cell r="D807" t="str">
            <v>m</v>
          </cell>
          <cell r="E807">
            <v>16.73</v>
          </cell>
        </row>
        <row r="808">
          <cell r="B808" t="str">
            <v>TUBO FF PONTA E BOLSA DN 800</v>
          </cell>
          <cell r="C808" t="str">
            <v/>
          </cell>
          <cell r="D808" t="str">
            <v>m</v>
          </cell>
          <cell r="E808">
            <v>1711.68</v>
          </cell>
        </row>
        <row r="809">
          <cell r="B809" t="str">
            <v>TUBO PVC SOLDÁVEL DN 25</v>
          </cell>
          <cell r="C809">
            <v>9868</v>
          </cell>
          <cell r="D809" t="str">
            <v>m</v>
          </cell>
          <cell r="E809">
            <v>2.4</v>
          </cell>
        </row>
        <row r="810">
          <cell r="B810" t="str">
            <v>TUBO PVC SOLDÁVEL DN 32</v>
          </cell>
          <cell r="C810">
            <v>9869</v>
          </cell>
          <cell r="D810" t="str">
            <v>m</v>
          </cell>
          <cell r="E810">
            <v>5.47</v>
          </cell>
        </row>
        <row r="811">
          <cell r="B811" t="str">
            <v>TUBO PP SOLDÁVEL DN 40</v>
          </cell>
          <cell r="C811" t="str">
            <v/>
          </cell>
          <cell r="D811" t="str">
            <v>m</v>
          </cell>
          <cell r="E811">
            <v>26.85</v>
          </cell>
        </row>
        <row r="812">
          <cell r="B812" t="str">
            <v>TUBO PVC SOLDÁVEL DN 50</v>
          </cell>
          <cell r="C812">
            <v>9875</v>
          </cell>
          <cell r="D812" t="str">
            <v>m</v>
          </cell>
          <cell r="E812">
            <v>8.76</v>
          </cell>
        </row>
        <row r="813">
          <cell r="B813" t="str">
            <v>TUBO PP SOLDÁVEL DN 50</v>
          </cell>
          <cell r="C813" t="str">
            <v/>
          </cell>
          <cell r="D813" t="str">
            <v>m</v>
          </cell>
          <cell r="E813">
            <v>51.83</v>
          </cell>
        </row>
        <row r="814">
          <cell r="B814" t="str">
            <v>TUBO SOLDÁVEL L=3000mm DN 60</v>
          </cell>
          <cell r="C814">
            <v>9873</v>
          </cell>
          <cell r="D814" t="str">
            <v>un</v>
          </cell>
          <cell r="E814">
            <v>48.81</v>
          </cell>
        </row>
        <row r="815">
          <cell r="B815" t="str">
            <v>TUBO PVC SOLDÁVEL DN 60</v>
          </cell>
          <cell r="C815">
            <v>9873</v>
          </cell>
          <cell r="D815" t="str">
            <v>m</v>
          </cell>
          <cell r="E815">
            <v>16.27</v>
          </cell>
        </row>
        <row r="816">
          <cell r="B816" t="str">
            <v>TUBO PVC SOLDÁVEL DN 40</v>
          </cell>
          <cell r="C816">
            <v>9874</v>
          </cell>
          <cell r="D816" t="str">
            <v>m</v>
          </cell>
          <cell r="E816">
            <v>7.46</v>
          </cell>
        </row>
        <row r="817">
          <cell r="B817" t="str">
            <v xml:space="preserve">Turbo misturador aerador submerso de alta rotação tipo rotor difusor com 15 cv. </v>
          </cell>
          <cell r="C817" t="str">
            <v/>
          </cell>
          <cell r="D817" t="str">
            <v>un</v>
          </cell>
          <cell r="E817">
            <v>15900</v>
          </cell>
        </row>
        <row r="818">
          <cell r="B818" t="str">
            <v>VÁLVULA BORBOLETA COM FLANGES ATUADOR MECÂNICO E VOLANTE DN 500 FD</v>
          </cell>
          <cell r="C818" t="str">
            <v/>
          </cell>
          <cell r="D818" t="str">
            <v>un</v>
          </cell>
          <cell r="E818">
            <v>23370.26</v>
          </cell>
        </row>
        <row r="819">
          <cell r="B819" t="str">
            <v>VÁLVULA BORBOLETA COM FLANGES E ATUADOR ELÉTRICO DN 400 FD</v>
          </cell>
          <cell r="C819" t="str">
            <v/>
          </cell>
          <cell r="D819" t="str">
            <v>un</v>
          </cell>
          <cell r="E819">
            <v>15795.9</v>
          </cell>
        </row>
        <row r="820">
          <cell r="B820" t="str">
            <v>VÁLVULA BORBOLETA COM FLANGES E ATUADOR ELÉTRICO DN 600 FD</v>
          </cell>
          <cell r="C820" t="str">
            <v/>
          </cell>
          <cell r="D820" t="str">
            <v>un</v>
          </cell>
          <cell r="E820">
            <v>20317.22</v>
          </cell>
        </row>
        <row r="821">
          <cell r="B821" t="str">
            <v>VÁLVULA BORBOLETA COM FLANGES E ATUADOR MANUAL DE ENGRENAGENS E VOLANTE DN 200 FD</v>
          </cell>
          <cell r="C821" t="str">
            <v/>
          </cell>
          <cell r="D821" t="str">
            <v>un</v>
          </cell>
          <cell r="E821">
            <v>9116.25</v>
          </cell>
        </row>
        <row r="822">
          <cell r="B822" t="str">
            <v>VÁLVULA BORBOLETA COM FLANGES E ATUADOR MANUAL DE ENGRENAGENS E VOLANTE DN 500 FD</v>
          </cell>
          <cell r="C822" t="str">
            <v/>
          </cell>
          <cell r="D822" t="str">
            <v>un</v>
          </cell>
          <cell r="E822">
            <v>21758.83</v>
          </cell>
        </row>
        <row r="823">
          <cell r="B823" t="str">
            <v>VÁLVULA BORBOLETA WAFFER COM ATUADOR MANUAL DN 300 AÇO INÓX</v>
          </cell>
          <cell r="C823" t="str">
            <v/>
          </cell>
          <cell r="D823" t="str">
            <v>un</v>
          </cell>
          <cell r="E823">
            <v>3822.26</v>
          </cell>
        </row>
        <row r="824">
          <cell r="B824" t="str">
            <v>VÁLVULA BORBOLETA WAFFER COM ALAVANCA DN 100 FD</v>
          </cell>
          <cell r="C824" t="str">
            <v/>
          </cell>
          <cell r="D824" t="str">
            <v>un</v>
          </cell>
          <cell r="E824">
            <v>368.93</v>
          </cell>
        </row>
        <row r="825">
          <cell r="B825" t="str">
            <v>VÁLVULA BORBOLETA WAFFER COM ALAVANCA DN 150 FD</v>
          </cell>
          <cell r="C825" t="str">
            <v/>
          </cell>
          <cell r="D825" t="str">
            <v>un</v>
          </cell>
          <cell r="E825">
            <v>738.1</v>
          </cell>
        </row>
        <row r="826">
          <cell r="B826" t="str">
            <v>VÁLVULA BORBOLETA WAFFER DN 150 ATUADOR ELÉTRICO FD</v>
          </cell>
          <cell r="C826" t="str">
            <v/>
          </cell>
          <cell r="D826" t="str">
            <v>un</v>
          </cell>
          <cell r="E826">
            <v>1305.4000000000001</v>
          </cell>
        </row>
        <row r="827">
          <cell r="B827" t="str">
            <v>VÁLVULA BORBOLETA WAFFER DN 150 ATUADOR MANUAL FD</v>
          </cell>
          <cell r="C827" t="str">
            <v/>
          </cell>
          <cell r="D827" t="str">
            <v>un</v>
          </cell>
          <cell r="E827">
            <v>724.68</v>
          </cell>
        </row>
        <row r="828">
          <cell r="B828" t="str">
            <v>VÁLVULA BORBOLETA WAFFER DN 150 COM VOLANTE FD</v>
          </cell>
          <cell r="C828" t="str">
            <v/>
          </cell>
          <cell r="D828" t="str">
            <v>un</v>
          </cell>
          <cell r="E828">
            <v>724.68</v>
          </cell>
        </row>
        <row r="829">
          <cell r="B829" t="str">
            <v>VÁLVULA BORBOLETA WAFFER DN 200 FD</v>
          </cell>
          <cell r="C829" t="str">
            <v/>
          </cell>
          <cell r="D829" t="str">
            <v>un</v>
          </cell>
          <cell r="E829">
            <v>1952.24</v>
          </cell>
        </row>
        <row r="830">
          <cell r="B830" t="str">
            <v>VÁLVULA DE RETENÇÃO PARA ESGOTO DN 150 FD</v>
          </cell>
          <cell r="C830" t="str">
            <v/>
          </cell>
          <cell r="D830" t="str">
            <v>un</v>
          </cell>
          <cell r="E830">
            <v>3563.74</v>
          </cell>
        </row>
        <row r="831">
          <cell r="B831" t="str">
            <v>VÁLVULA DE RETENÇÃO PARA ESGOTO DN 500 FD</v>
          </cell>
          <cell r="C831" t="str">
            <v/>
          </cell>
          <cell r="D831" t="str">
            <v>un</v>
          </cell>
          <cell r="E831">
            <v>29947.29</v>
          </cell>
        </row>
        <row r="832">
          <cell r="B832" t="str">
            <v>VÁLVULA DE RETENÇÃO PORTINHOLA DUPLA DN 200 FD</v>
          </cell>
          <cell r="C832" t="str">
            <v/>
          </cell>
          <cell r="D832" t="str">
            <v>un</v>
          </cell>
          <cell r="E832">
            <v>3340.85</v>
          </cell>
        </row>
        <row r="833">
          <cell r="B833" t="str">
            <v>VÁLVULA DE RETENÇÃO PORTINHOLA ÚNICA DN 75 FD</v>
          </cell>
          <cell r="C833" t="str">
            <v/>
          </cell>
          <cell r="D833" t="str">
            <v>un</v>
          </cell>
          <cell r="E833">
            <v>820.54</v>
          </cell>
        </row>
        <row r="834">
          <cell r="B834" t="str">
            <v>VÁLVULA ESFERA AUTOMÁTICA PP DN 40</v>
          </cell>
          <cell r="C834" t="str">
            <v/>
          </cell>
          <cell r="D834" t="str">
            <v>un</v>
          </cell>
          <cell r="E834">
            <v>25.02</v>
          </cell>
        </row>
        <row r="835">
          <cell r="B835" t="str">
            <v>Vaso sanitário</v>
          </cell>
          <cell r="C835" t="str">
            <v>73947/011</v>
          </cell>
          <cell r="D835" t="str">
            <v>un</v>
          </cell>
          <cell r="E835">
            <v>250.57</v>
          </cell>
        </row>
        <row r="836">
          <cell r="B836" t="str">
            <v>Veneziana fixa em chapa metálica 14USG com tela de proteção. Dimensões: 3,00mx0,40m</v>
          </cell>
          <cell r="C836" t="str">
            <v/>
          </cell>
          <cell r="D836" t="str">
            <v>un</v>
          </cell>
          <cell r="E836">
            <v>474.36</v>
          </cell>
        </row>
        <row r="837">
          <cell r="B837" t="str">
            <v>Vergalhão de cobre 1/4" (6,35mm)</v>
          </cell>
          <cell r="D837" t="str">
            <v>m</v>
          </cell>
          <cell r="E837">
            <v>12.04</v>
          </cell>
        </row>
        <row r="838">
          <cell r="B838" t="str">
            <v>Vertedor periférico em PRFV</v>
          </cell>
          <cell r="C838" t="str">
            <v/>
          </cell>
          <cell r="D838" t="str">
            <v>un</v>
          </cell>
          <cell r="E838">
            <v>3147.6</v>
          </cell>
        </row>
        <row r="839">
          <cell r="B839" t="str">
            <v>Vertedor Regulável em PRFV esp 8mm (4,50mx0,40m)</v>
          </cell>
          <cell r="C839" t="str">
            <v/>
          </cell>
          <cell r="D839" t="str">
            <v>un</v>
          </cell>
          <cell r="E839">
            <v>1403</v>
          </cell>
        </row>
        <row r="840">
          <cell r="B840" t="str">
            <v>Via movimentação caçamba (trilhos) L=11,00m</v>
          </cell>
          <cell r="C840" t="str">
            <v/>
          </cell>
          <cell r="D840" t="str">
            <v>un</v>
          </cell>
          <cell r="E840">
            <v>25440</v>
          </cell>
        </row>
        <row r="841">
          <cell r="B841" t="str">
            <v>Vidros lisos transparentes 5 mm</v>
          </cell>
          <cell r="C841">
            <v>72117</v>
          </cell>
          <cell r="D841" t="str">
            <v>m²</v>
          </cell>
          <cell r="E841">
            <v>89.32</v>
          </cell>
        </row>
      </sheetData>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BD_SERVICO"/>
      <sheetName val="BD_SINAPI"/>
      <sheetName val="CCU_PLEO"/>
      <sheetName val="DCCU - Resumo"/>
      <sheetName val="Custos-cronog"/>
      <sheetName val="BD_ELETRICA - SINAPI"/>
      <sheetName val="I- SERV INICIAIS"/>
      <sheetName val="II - Interceptor"/>
      <sheetName val="III- Caixa"/>
      <sheetName val="Banco Dados"/>
      <sheetName val="Cron Fis-Financ"/>
      <sheetName val="Cantei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B2" t="str">
            <v>Administração Local da Obra</v>
          </cell>
          <cell r="C2" t="str">
            <v/>
          </cell>
          <cell r="D2" t="str">
            <v>mês</v>
          </cell>
          <cell r="E2">
            <v>31190</v>
          </cell>
        </row>
        <row r="3">
          <cell r="B3" t="str">
            <v>Armadura CA - 50 (16,0mm a 25,0mm)</v>
          </cell>
          <cell r="C3" t="str">
            <v>74254/001</v>
          </cell>
          <cell r="D3" t="str">
            <v>kg</v>
          </cell>
          <cell r="E3">
            <v>6.8</v>
          </cell>
        </row>
        <row r="4">
          <cell r="B4" t="str">
            <v>Armadura CA - 50 (6,3mm a 12,5mm)</v>
          </cell>
          <cell r="C4" t="str">
            <v>74254/002</v>
          </cell>
          <cell r="D4" t="str">
            <v>kg</v>
          </cell>
          <cell r="E4">
            <v>7.74</v>
          </cell>
        </row>
        <row r="5">
          <cell r="B5" t="str">
            <v>Armadura CA - 60 (3,4mm a 6,0mm)</v>
          </cell>
          <cell r="C5" t="str">
            <v>73942/002</v>
          </cell>
          <cell r="D5" t="str">
            <v>kg</v>
          </cell>
          <cell r="E5">
            <v>8.2899999999999991</v>
          </cell>
        </row>
        <row r="6">
          <cell r="B6" t="str">
            <v>Assentamento de tampões de ferro fundido  DN 600</v>
          </cell>
          <cell r="C6">
            <v>73607</v>
          </cell>
          <cell r="D6" t="str">
            <v>un</v>
          </cell>
          <cell r="E6">
            <v>43.77</v>
          </cell>
        </row>
        <row r="7">
          <cell r="B7" t="str">
            <v xml:space="preserve">Assentamento e transporte de tubo PVC JE DN 150 </v>
          </cell>
          <cell r="C7" t="str">
            <v>73887/003</v>
          </cell>
          <cell r="D7" t="str">
            <v>m</v>
          </cell>
          <cell r="E7">
            <v>3.77</v>
          </cell>
        </row>
        <row r="8">
          <cell r="B8" t="str">
            <v>Assentamento e transporte de tubo PVC JE DN 300</v>
          </cell>
          <cell r="C8" t="str">
            <v>73887/006</v>
          </cell>
          <cell r="D8" t="str">
            <v>m</v>
          </cell>
          <cell r="E8">
            <v>6.59</v>
          </cell>
        </row>
        <row r="9">
          <cell r="B9" t="str">
            <v>Assentamento e transporte de tubo CA EA2 DN 400</v>
          </cell>
          <cell r="C9" t="str">
            <v>73879/002 + 73519</v>
          </cell>
          <cell r="D9" t="str">
            <v>m</v>
          </cell>
          <cell r="E9">
            <v>20.11</v>
          </cell>
        </row>
        <row r="10">
          <cell r="B10" t="str">
            <v>Assentamento e transporte de tubo CA EA2 DN 500</v>
          </cell>
          <cell r="C10" t="str">
            <v>73879/003 + 73517</v>
          </cell>
          <cell r="D10" t="str">
            <v>m</v>
          </cell>
          <cell r="E10">
            <v>30.240000000000002</v>
          </cell>
        </row>
        <row r="11">
          <cell r="B11" t="str">
            <v>Assentamento e transporte de tubo CA EA2 DN 600</v>
          </cell>
          <cell r="C11" t="str">
            <v>73879/004 + 73516</v>
          </cell>
          <cell r="D11" t="str">
            <v>m</v>
          </cell>
          <cell r="E11">
            <v>39.160000000000004</v>
          </cell>
        </row>
        <row r="12">
          <cell r="B12" t="str">
            <v>Assentamento e transporte de tubo PVC JE DN 200</v>
          </cell>
          <cell r="C12" t="str">
            <v>73887/004</v>
          </cell>
          <cell r="D12" t="str">
            <v>m</v>
          </cell>
          <cell r="E12">
            <v>4.82</v>
          </cell>
        </row>
        <row r="13">
          <cell r="B13" t="str">
            <v>Canteiro de Obras</v>
          </cell>
          <cell r="C13" t="str">
            <v/>
          </cell>
          <cell r="D13" t="str">
            <v>un</v>
          </cell>
          <cell r="E13">
            <v>23101.5</v>
          </cell>
        </row>
        <row r="14">
          <cell r="B14" t="str">
            <v>Concreto Betuminoso Usinado a Quente (CBUQ) e = 8 cm</v>
          </cell>
          <cell r="C14" t="str">
            <v>72965 + 5626</v>
          </cell>
          <cell r="D14" t="str">
            <v>m²</v>
          </cell>
          <cell r="E14">
            <v>49.349999999999994</v>
          </cell>
        </row>
        <row r="15">
          <cell r="B15" t="str">
            <v>Concreto bombeado 15MPa, incluindo preparo, lançamento e cura</v>
          </cell>
          <cell r="C15" t="str">
            <v>74138/001</v>
          </cell>
          <cell r="D15" t="str">
            <v>m³</v>
          </cell>
          <cell r="E15">
            <v>311.86</v>
          </cell>
        </row>
        <row r="16">
          <cell r="B16" t="str">
            <v>Concreto bombeado 18MPa, incluindo preparo, lançamento e cura</v>
          </cell>
          <cell r="C16" t="str">
            <v>74138/007</v>
          </cell>
          <cell r="D16" t="str">
            <v>m³</v>
          </cell>
          <cell r="E16">
            <v>420.72</v>
          </cell>
        </row>
        <row r="17">
          <cell r="B17" t="str">
            <v>Concreto bombeado 20MPa, incluindo preparo, lançamento e cura</v>
          </cell>
          <cell r="C17" t="str">
            <v>74138/002</v>
          </cell>
          <cell r="D17" t="str">
            <v>m³</v>
          </cell>
          <cell r="E17">
            <v>425.82</v>
          </cell>
        </row>
        <row r="18">
          <cell r="B18" t="str">
            <v>Concreto bombeado 30MPa, incluindo preparo, lançamento e cura</v>
          </cell>
          <cell r="C18" t="str">
            <v>74138/004</v>
          </cell>
          <cell r="D18" t="str">
            <v>m³</v>
          </cell>
          <cell r="E18">
            <v>495.38</v>
          </cell>
        </row>
        <row r="19">
          <cell r="B19" t="str">
            <v>Concreto ciclópico</v>
          </cell>
          <cell r="C19">
            <v>73361</v>
          </cell>
          <cell r="D19" t="str">
            <v>m³</v>
          </cell>
          <cell r="E19">
            <v>279.5</v>
          </cell>
        </row>
        <row r="20">
          <cell r="B20" t="str">
            <v>Escavação manual localizada, terra até 2 m</v>
          </cell>
          <cell r="C20" t="str">
            <v>73965/010</v>
          </cell>
          <cell r="D20" t="str">
            <v>m³</v>
          </cell>
          <cell r="E20">
            <v>33.51</v>
          </cell>
        </row>
        <row r="21">
          <cell r="B21" t="str">
            <v>Fôrmas plana em compensado plastificado 18 mm, reap. 6x, incluí montagem/escoramento/desforma</v>
          </cell>
          <cell r="C21" t="str">
            <v>73979/003</v>
          </cell>
          <cell r="D21" t="str">
            <v>m²</v>
          </cell>
          <cell r="E21">
            <v>38.96</v>
          </cell>
        </row>
        <row r="22">
          <cell r="B22" t="str">
            <v>Escavação manual de valas, terra até 1,5 m</v>
          </cell>
          <cell r="C22" t="str">
            <v>73965/004</v>
          </cell>
          <cell r="D22" t="str">
            <v>m³</v>
          </cell>
          <cell r="E22">
            <v>45.96</v>
          </cell>
        </row>
        <row r="23">
          <cell r="B23" t="str">
            <v>Alvenaria de tijolo furado  e = 20 cm</v>
          </cell>
          <cell r="C23" t="str">
            <v>73.935/002</v>
          </cell>
          <cell r="D23" t="str">
            <v>m²</v>
          </cell>
          <cell r="E23">
            <v>55.51</v>
          </cell>
        </row>
        <row r="24">
          <cell r="B24" t="str">
            <v>Chapisco, traco 1:4 (cimento/areia), esp. 0,5 cm e preparo manual</v>
          </cell>
          <cell r="C24" t="str">
            <v>73928/001</v>
          </cell>
          <cell r="D24" t="str">
            <v>m²</v>
          </cell>
          <cell r="E24">
            <v>3.2</v>
          </cell>
        </row>
        <row r="25">
          <cell r="B25" t="str">
            <v>Escavação manual localizada, material 2º categoria até 1,5 m</v>
          </cell>
          <cell r="C25" t="str">
            <v>73965/001</v>
          </cell>
          <cell r="D25" t="str">
            <v>m³</v>
          </cell>
          <cell r="E25">
            <v>55.24</v>
          </cell>
        </row>
        <row r="26">
          <cell r="B26" t="str">
            <v>Escavação mecânica de valas, terra além de 2,00 até 4,00 m</v>
          </cell>
          <cell r="C26">
            <v>72917</v>
          </cell>
          <cell r="D26" t="str">
            <v>m³</v>
          </cell>
          <cell r="E26">
            <v>10.85</v>
          </cell>
        </row>
        <row r="27">
          <cell r="B27" t="str">
            <v>Escavação mecâmica de valas, terra até 2,0 m</v>
          </cell>
          <cell r="C27">
            <v>72915</v>
          </cell>
          <cell r="D27" t="str">
            <v>m³</v>
          </cell>
          <cell r="E27">
            <v>9.49</v>
          </cell>
        </row>
        <row r="28">
          <cell r="B28" t="str">
            <v>Lastro de areia média</v>
          </cell>
          <cell r="C28">
            <v>73962</v>
          </cell>
          <cell r="D28" t="str">
            <v>m³</v>
          </cell>
          <cell r="E28">
            <v>63.03</v>
          </cell>
        </row>
        <row r="29">
          <cell r="B29" t="str">
            <v>Tubo de concreto armado junta elástica EA2 DN 400</v>
          </cell>
          <cell r="C29">
            <v>7740</v>
          </cell>
          <cell r="D29" t="str">
            <v>m</v>
          </cell>
          <cell r="E29">
            <v>101.29</v>
          </cell>
        </row>
        <row r="30">
          <cell r="B30" t="str">
            <v>Tubo de concreto armado junta elástica EA2 DN 500</v>
          </cell>
          <cell r="C30">
            <v>7741</v>
          </cell>
          <cell r="D30" t="str">
            <v>m</v>
          </cell>
          <cell r="E30">
            <v>139.27000000000001</v>
          </cell>
        </row>
        <row r="31">
          <cell r="B31" t="str">
            <v>Tubo de concreto armado junta elástica EA2 DN 600</v>
          </cell>
          <cell r="C31">
            <v>7774</v>
          </cell>
          <cell r="D31" t="str">
            <v>m</v>
          </cell>
          <cell r="E31">
            <v>159.44999999999999</v>
          </cell>
        </row>
        <row r="32">
          <cell r="B32" t="str">
            <v>Base de Brita Graduada e = 20 cm</v>
          </cell>
          <cell r="C32">
            <v>73710</v>
          </cell>
          <cell r="D32" t="str">
            <v>m²</v>
          </cell>
          <cell r="E32">
            <v>20.13</v>
          </cell>
        </row>
        <row r="33">
          <cell r="B33" t="str">
            <v>Imprimação com Emulsão CM-30</v>
          </cell>
          <cell r="C33">
            <v>72945</v>
          </cell>
          <cell r="D33" t="str">
            <v>m²</v>
          </cell>
          <cell r="E33">
            <v>3.65</v>
          </cell>
        </row>
        <row r="34">
          <cell r="B34" t="str">
            <v>Pintura de Ligação com Emulsão RR-1C</v>
          </cell>
          <cell r="C34">
            <v>72942</v>
          </cell>
          <cell r="D34" t="str">
            <v>m²</v>
          </cell>
          <cell r="E34">
            <v>1.3</v>
          </cell>
        </row>
        <row r="35">
          <cell r="B35" t="str">
            <v>Pré-misturado a Frio com Emulsão RM-1C e = 5,0 cm</v>
          </cell>
          <cell r="C35" t="str">
            <v>73759/001 + 5626</v>
          </cell>
          <cell r="D35" t="str">
            <v>m²</v>
          </cell>
          <cell r="E35">
            <v>21.97</v>
          </cell>
        </row>
        <row r="36">
          <cell r="B36" t="str">
            <v>Concreto Betuminoso Usinado a Quente (CBUQ) e = 8 cm</v>
          </cell>
          <cell r="C36" t="str">
            <v>72965 + 5626</v>
          </cell>
          <cell r="D36" t="str">
            <v>m²</v>
          </cell>
          <cell r="E36">
            <v>49.349999999999994</v>
          </cell>
        </row>
        <row r="37">
          <cell r="B37" t="str">
            <v>Escoramento com estaca-prancha</v>
          </cell>
          <cell r="C37" t="str">
            <v>73877/002</v>
          </cell>
          <cell r="D37" t="str">
            <v>m²</v>
          </cell>
          <cell r="E37">
            <v>29.9</v>
          </cell>
        </row>
        <row r="38">
          <cell r="B38" t="str">
            <v>Escoramento descontínuo de madeira</v>
          </cell>
          <cell r="C38" t="str">
            <v/>
          </cell>
          <cell r="D38" t="str">
            <v>m²</v>
          </cell>
          <cell r="E38">
            <v>24.05</v>
          </cell>
        </row>
        <row r="39">
          <cell r="B39" t="str">
            <v>Esgotamento com bomba auto-escorvante 3,5 HP, a gasolina</v>
          </cell>
          <cell r="C39" t="str">
            <v>73891/001</v>
          </cell>
          <cell r="D39" t="str">
            <v>h</v>
          </cell>
          <cell r="E39">
            <v>5.34</v>
          </cell>
        </row>
        <row r="40">
          <cell r="B40" t="str">
            <v>Execução de pavimento com brita graduada</v>
          </cell>
          <cell r="C40">
            <v>73710</v>
          </cell>
          <cell r="D40" t="str">
            <v>m²</v>
          </cell>
          <cell r="E40">
            <v>77.44</v>
          </cell>
        </row>
        <row r="41">
          <cell r="B41" t="str">
            <v>Fôrmas curvas para fundações</v>
          </cell>
          <cell r="C41" t="str">
            <v>73820/001</v>
          </cell>
          <cell r="D41" t="str">
            <v>m²</v>
          </cell>
          <cell r="E41">
            <v>36.950000000000003</v>
          </cell>
        </row>
        <row r="42">
          <cell r="B42" t="str">
            <v>Lastro de Brita</v>
          </cell>
          <cell r="C42" t="str">
            <v>74164/004</v>
          </cell>
          <cell r="D42" t="str">
            <v>m³</v>
          </cell>
          <cell r="E42">
            <v>79.209999999999994</v>
          </cell>
        </row>
        <row r="43">
          <cell r="B43" t="str">
            <v>Placas Institucionais 3,0 x 2,0m (COMUSA/PMNH/Órgão Financiador)</v>
          </cell>
          <cell r="C43" t="str">
            <v/>
          </cell>
          <cell r="D43" t="str">
            <v>un</v>
          </cell>
          <cell r="E43">
            <v>900</v>
          </cell>
        </row>
        <row r="44">
          <cell r="B44" t="str">
            <v>Reenchimento de valas compactado a percussão - com material reaproveitado</v>
          </cell>
          <cell r="C44" t="str">
            <v>76444/001</v>
          </cell>
          <cell r="D44" t="str">
            <v>m³</v>
          </cell>
          <cell r="E44">
            <v>8.93</v>
          </cell>
        </row>
        <row r="45">
          <cell r="B45" t="str">
            <v>Reenchimento manual apiloado com material reaproveitado</v>
          </cell>
          <cell r="C45" t="str">
            <v>74006/001</v>
          </cell>
          <cell r="D45" t="str">
            <v>m³</v>
          </cell>
          <cell r="E45">
            <v>16.28</v>
          </cell>
        </row>
        <row r="46">
          <cell r="B46" t="str">
            <v>Remoção de Pavimento Asfáltico</v>
          </cell>
          <cell r="C46">
            <v>72949</v>
          </cell>
          <cell r="D46" t="str">
            <v>m²</v>
          </cell>
          <cell r="E46">
            <v>22.62</v>
          </cell>
        </row>
        <row r="47">
          <cell r="B47" t="str">
            <v>Remoção e recomposição de paralelepípedo</v>
          </cell>
          <cell r="C47" t="str">
            <v>73.790/001</v>
          </cell>
          <cell r="D47" t="str">
            <v>m²</v>
          </cell>
          <cell r="E47">
            <v>34.200000000000003</v>
          </cell>
        </row>
        <row r="48">
          <cell r="B48" t="str">
            <v>Tubo PVC DN 150 para esgoto JEI/JERI</v>
          </cell>
          <cell r="C48">
            <v>9818</v>
          </cell>
          <cell r="D48" t="str">
            <v>m</v>
          </cell>
          <cell r="E48">
            <v>19.059999999999999</v>
          </cell>
        </row>
        <row r="49">
          <cell r="B49" t="str">
            <v>Tubo PVC DN 300 para esgoto JEI/JERI</v>
          </cell>
          <cell r="C49">
            <v>9621</v>
          </cell>
          <cell r="D49" t="str">
            <v>m</v>
          </cell>
          <cell r="E49">
            <v>78.77</v>
          </cell>
        </row>
        <row r="50">
          <cell r="B50" t="str">
            <v>Laje de transição Ø 1.200 x 600 mm</v>
          </cell>
          <cell r="C50" t="str">
            <v/>
          </cell>
          <cell r="D50" t="str">
            <v>un</v>
          </cell>
          <cell r="E50">
            <v>612</v>
          </cell>
        </row>
        <row r="51">
          <cell r="B51" t="str">
            <v>Base concreto Ø 1.200, H= 100 mm</v>
          </cell>
          <cell r="C51" t="str">
            <v/>
          </cell>
          <cell r="D51" t="str">
            <v>un</v>
          </cell>
          <cell r="E51">
            <v>612</v>
          </cell>
        </row>
        <row r="52">
          <cell r="B52" t="str">
            <v>Tubo chaminé - DN 150 - L = 1,00 m</v>
          </cell>
          <cell r="C52">
            <v>9818</v>
          </cell>
          <cell r="D52" t="str">
            <v>m</v>
          </cell>
          <cell r="E52">
            <v>19.059999999999999</v>
          </cell>
        </row>
        <row r="53">
          <cell r="B53" t="str">
            <v>Tampão TD 600 articulado</v>
          </cell>
          <cell r="C53">
            <v>21076</v>
          </cell>
          <cell r="D53" t="str">
            <v>un</v>
          </cell>
          <cell r="E53">
            <v>577.78</v>
          </cell>
        </row>
        <row r="54">
          <cell r="B54" t="str">
            <v>Tampão Ø 23 com corrente</v>
          </cell>
          <cell r="C54">
            <v>11292</v>
          </cell>
          <cell r="D54" t="str">
            <v>un</v>
          </cell>
          <cell r="E54">
            <v>62.4</v>
          </cell>
        </row>
        <row r="55">
          <cell r="B55" t="str">
            <v>Anel para balão Ø 1.200, H= 200 mm</v>
          </cell>
          <cell r="C55" t="str">
            <v/>
          </cell>
          <cell r="D55" t="str">
            <v>un</v>
          </cell>
          <cell r="E55">
            <v>333</v>
          </cell>
        </row>
        <row r="56">
          <cell r="B56" t="str">
            <v>Anel para balão Ø 1.200, H= 500 mm</v>
          </cell>
          <cell r="C56">
            <v>12551</v>
          </cell>
          <cell r="D56" t="str">
            <v>un</v>
          </cell>
          <cell r="E56">
            <v>144.38999999999999</v>
          </cell>
        </row>
        <row r="57">
          <cell r="B57" t="str">
            <v>Anel para balão Ø 1.200, H= 750 mm</v>
          </cell>
          <cell r="C57" t="str">
            <v/>
          </cell>
          <cell r="D57" t="str">
            <v>un</v>
          </cell>
          <cell r="E57">
            <v>178</v>
          </cell>
        </row>
        <row r="58">
          <cell r="B58" t="str">
            <v>Anel para balão Ø 1.200, H= 1.000 mm</v>
          </cell>
          <cell r="C58" t="str">
            <v/>
          </cell>
          <cell r="D58" t="str">
            <v>un</v>
          </cell>
          <cell r="E58">
            <v>994</v>
          </cell>
        </row>
        <row r="59">
          <cell r="B59" t="str">
            <v>Anel para chaminé Ø 600, h= 100 mm</v>
          </cell>
          <cell r="C59">
            <v>13113</v>
          </cell>
          <cell r="D59" t="str">
            <v>un</v>
          </cell>
          <cell r="E59">
            <v>9.4600000000000009</v>
          </cell>
        </row>
        <row r="60">
          <cell r="B60" t="str">
            <v>Anel para chaminé Ø 600, h= 150 mm</v>
          </cell>
          <cell r="C60">
            <v>13114</v>
          </cell>
          <cell r="D60" t="str">
            <v>un</v>
          </cell>
          <cell r="E60">
            <v>14.13</v>
          </cell>
        </row>
        <row r="61">
          <cell r="B61" t="str">
            <v>Cone excêntrico Ø 600, h= 1.000 mm</v>
          </cell>
          <cell r="C61" t="str">
            <v/>
          </cell>
          <cell r="D61" t="str">
            <v>un</v>
          </cell>
          <cell r="E61">
            <v>495</v>
          </cell>
        </row>
        <row r="62">
          <cell r="B62" t="str">
            <v>Anel para balão Ø 1.000, H= 200 mm</v>
          </cell>
          <cell r="C62" t="str">
            <v/>
          </cell>
          <cell r="D62" t="str">
            <v>un</v>
          </cell>
          <cell r="E62">
            <v>248</v>
          </cell>
        </row>
        <row r="63">
          <cell r="B63" t="str">
            <v>Anel para balão Ø 1.000, H= 500 mm</v>
          </cell>
          <cell r="C63">
            <v>12547</v>
          </cell>
          <cell r="D63" t="str">
            <v>un</v>
          </cell>
          <cell r="E63">
            <v>105.58</v>
          </cell>
        </row>
        <row r="64">
          <cell r="B64" t="str">
            <v>Anel para balão Ø 1.000, H= 750 mm</v>
          </cell>
          <cell r="C64" t="str">
            <v/>
          </cell>
          <cell r="D64" t="str">
            <v>un</v>
          </cell>
          <cell r="E64">
            <v>550</v>
          </cell>
        </row>
        <row r="65">
          <cell r="B65" t="str">
            <v>Anel para balão Ø 1.000, H= 1.000 mm</v>
          </cell>
          <cell r="C65" t="str">
            <v/>
          </cell>
          <cell r="D65" t="str">
            <v>un</v>
          </cell>
          <cell r="E65">
            <v>678</v>
          </cell>
        </row>
        <row r="66">
          <cell r="B66" t="str">
            <v>Laje de transição Ø 1.000 x 600 mm</v>
          </cell>
          <cell r="C66">
            <v>11649</v>
          </cell>
          <cell r="D66" t="str">
            <v>un</v>
          </cell>
          <cell r="E66">
            <v>184.8</v>
          </cell>
        </row>
        <row r="67">
          <cell r="B67" t="str">
            <v>Base concreto Ø 1.000, H= 100 mm</v>
          </cell>
          <cell r="C67" t="str">
            <v/>
          </cell>
          <cell r="D67" t="str">
            <v>un</v>
          </cell>
          <cell r="E67">
            <v>612</v>
          </cell>
        </row>
        <row r="68">
          <cell r="B68" t="str">
            <v>Caixa de calçada</v>
          </cell>
          <cell r="C68" t="str">
            <v/>
          </cell>
          <cell r="D68" t="str">
            <v>un</v>
          </cell>
          <cell r="E68">
            <v>130</v>
          </cell>
        </row>
        <row r="69">
          <cell r="B69" t="str">
            <v>Curva 45º DN 100</v>
          </cell>
          <cell r="C69">
            <v>20094</v>
          </cell>
          <cell r="D69" t="str">
            <v>un</v>
          </cell>
          <cell r="E69">
            <v>11.79</v>
          </cell>
        </row>
        <row r="70">
          <cell r="B70" t="str">
            <v>Selin 90º junta elástica DN 150 x 100</v>
          </cell>
          <cell r="C70">
            <v>6106</v>
          </cell>
          <cell r="D70" t="str">
            <v>un</v>
          </cell>
          <cell r="E70">
            <v>24.27</v>
          </cell>
        </row>
        <row r="71">
          <cell r="B71" t="str">
            <v>Selin 90º junta elástica DN 200x100</v>
          </cell>
          <cell r="C71">
            <v>6108</v>
          </cell>
          <cell r="D71" t="str">
            <v>un</v>
          </cell>
          <cell r="E71">
            <v>42.19</v>
          </cell>
        </row>
        <row r="72">
          <cell r="B72" t="str">
            <v>Tubo PVC DN 100 para esgoto JEI/JERI</v>
          </cell>
          <cell r="C72">
            <v>9817</v>
          </cell>
          <cell r="D72" t="str">
            <v>un</v>
          </cell>
          <cell r="E72">
            <v>9.09</v>
          </cell>
        </row>
        <row r="73">
          <cell r="B73" t="str">
            <v>Reaterro com areia - medição no aterro compacto, com transporte</v>
          </cell>
          <cell r="C73">
            <v>72920</v>
          </cell>
          <cell r="D73" t="str">
            <v>m³</v>
          </cell>
          <cell r="E73">
            <v>10.55</v>
          </cell>
        </row>
        <row r="74">
          <cell r="B74" t="str">
            <v>Escoramento contínuo de madeira</v>
          </cell>
          <cell r="C74" t="str">
            <v/>
          </cell>
          <cell r="D74" t="str">
            <v>m³</v>
          </cell>
          <cell r="E74">
            <v>21.65</v>
          </cell>
        </row>
        <row r="75">
          <cell r="B75" t="str">
            <v>Montagem de pré-moldados de concreto para PV</v>
          </cell>
          <cell r="C75" t="str">
            <v>6011 + 370 + 6111</v>
          </cell>
          <cell r="D75" t="str">
            <v>m³</v>
          </cell>
          <cell r="E75">
            <v>44.831799999999994</v>
          </cell>
        </row>
        <row r="76">
          <cell r="B76" t="str">
            <v>Montagem de inspeção tubular até DN 150</v>
          </cell>
          <cell r="C76" t="str">
            <v>6011 + 370 + 6111</v>
          </cell>
          <cell r="D76" t="str">
            <v>m³</v>
          </cell>
          <cell r="E76">
            <v>41.433879999999995</v>
          </cell>
        </row>
        <row r="77">
          <cell r="B77" t="str">
            <v>Remoção do material escavado solo (DMT = 10 km)</v>
          </cell>
          <cell r="C77" t="str">
            <v>74207/001 + 74034/001</v>
          </cell>
          <cell r="D77" t="str">
            <v>m³</v>
          </cell>
          <cell r="E77">
            <v>13.239999999999998</v>
          </cell>
        </row>
        <row r="78">
          <cell r="B78" t="str">
            <v>Montagem de caixa de calçada para ramal predial esgoto</v>
          </cell>
          <cell r="C78" t="str">
            <v>6011 + 370 + 6111</v>
          </cell>
          <cell r="D78" t="str">
            <v>m³</v>
          </cell>
          <cell r="E78">
            <v>48.676600000000001</v>
          </cell>
        </row>
        <row r="79">
          <cell r="B79" t="str">
            <v>Remoção e recomposição de placas regulares de basalto</v>
          </cell>
          <cell r="C79" t="str">
            <v>73801/001 + 4759</v>
          </cell>
          <cell r="D79" t="str">
            <v>m²</v>
          </cell>
          <cell r="E79">
            <v>30.581510000000002</v>
          </cell>
        </row>
        <row r="80">
          <cell r="B80" t="str">
            <v>Remoção e recomposição de placas irregulares de basalto</v>
          </cell>
          <cell r="C80" t="str">
            <v>73801/001 + 4759 + 4705</v>
          </cell>
          <cell r="D80" t="str">
            <v>m²</v>
          </cell>
          <cell r="E80">
            <v>30.413510000000002</v>
          </cell>
        </row>
        <row r="81">
          <cell r="B81" t="str">
            <v>Remoção e recomposição  de lajes de grês</v>
          </cell>
          <cell r="C81" t="str">
            <v>73801/001 + 4759 + 10519</v>
          </cell>
          <cell r="D81" t="str">
            <v>m²</v>
          </cell>
          <cell r="E81">
            <v>26.945510000000002</v>
          </cell>
        </row>
        <row r="82">
          <cell r="B82" t="str">
            <v>Remoção e recomposição de pedra portuguesa</v>
          </cell>
          <cell r="C82" t="str">
            <v>73801/001 + 4759 + 4717+4708</v>
          </cell>
          <cell r="D82" t="str">
            <v>m²</v>
          </cell>
          <cell r="E82">
            <v>27.17876</v>
          </cell>
        </row>
        <row r="83">
          <cell r="B83" t="str">
            <v>Remoção e recomposição de lajota cerâmica</v>
          </cell>
          <cell r="C83" t="str">
            <v/>
          </cell>
          <cell r="D83" t="str">
            <v>m²</v>
          </cell>
          <cell r="E83">
            <v>67.835926400000005</v>
          </cell>
        </row>
        <row r="84">
          <cell r="B84" t="str">
            <v>Locação e Nivelamento de Obras p/ Condutos Livres</v>
          </cell>
          <cell r="C84">
            <v>73610</v>
          </cell>
          <cell r="D84" t="str">
            <v>m</v>
          </cell>
          <cell r="E84">
            <v>0.45</v>
          </cell>
        </row>
        <row r="85">
          <cell r="B85" t="str">
            <v>Cadastro e desenho p/ obras de condutos livres</v>
          </cell>
          <cell r="C85">
            <v>73682</v>
          </cell>
          <cell r="D85" t="str">
            <v>m</v>
          </cell>
          <cell r="E85">
            <v>0.63</v>
          </cell>
        </row>
        <row r="86">
          <cell r="B86" t="str">
            <v>Sinalização de trânsito noturna</v>
          </cell>
          <cell r="C86" t="str">
            <v>74221/001</v>
          </cell>
          <cell r="D86" t="str">
            <v>m</v>
          </cell>
          <cell r="E86">
            <v>1.27</v>
          </cell>
        </row>
        <row r="87">
          <cell r="B87" t="str">
            <v>Passadiço de madeira para pedestres</v>
          </cell>
          <cell r="C87" t="str">
            <v>74219/001</v>
          </cell>
          <cell r="D87" t="str">
            <v>m²</v>
          </cell>
          <cell r="E87">
            <v>37.799999999999997</v>
          </cell>
        </row>
        <row r="88">
          <cell r="B88" t="str">
            <v xml:space="preserve">Travessia de madeira para veículos </v>
          </cell>
          <cell r="C88" t="str">
            <v>74219/002</v>
          </cell>
          <cell r="D88" t="str">
            <v>m²</v>
          </cell>
          <cell r="E88">
            <v>30.45</v>
          </cell>
        </row>
        <row r="89">
          <cell r="B89" t="str">
            <v>Escavação mecânica de vala em material de 1º categoria, 4,00 até 5,00 m</v>
          </cell>
          <cell r="D89" t="str">
            <v>m³</v>
          </cell>
          <cell r="E89">
            <v>27.314203199999998</v>
          </cell>
        </row>
        <row r="90">
          <cell r="B90" t="str">
            <v>Escavação mecânica de vala em material de 2º categoria até 2,0 m</v>
          </cell>
          <cell r="C90">
            <v>72915</v>
          </cell>
          <cell r="D90" t="str">
            <v>m³</v>
          </cell>
          <cell r="E90">
            <v>9.49</v>
          </cell>
        </row>
        <row r="91">
          <cell r="B91" t="str">
            <v>Escavação mecânica de vala em material de 2º categoria, 2,01 até 4,0 m</v>
          </cell>
          <cell r="C91">
            <v>72917</v>
          </cell>
          <cell r="D91" t="str">
            <v>m³</v>
          </cell>
          <cell r="E91">
            <v>10.85</v>
          </cell>
        </row>
        <row r="92">
          <cell r="B92" t="str">
            <v>Escavação mecânica de vala em material de 2º categoria, 4,01 até 6,0 m</v>
          </cell>
          <cell r="C92">
            <v>72918</v>
          </cell>
          <cell r="D92" t="str">
            <v>m³</v>
          </cell>
          <cell r="E92">
            <v>12.66</v>
          </cell>
        </row>
        <row r="93">
          <cell r="B93" t="str">
            <v>Escavação mecânica de vala em material de 1º categoria até 1,5 m</v>
          </cell>
          <cell r="C93" t="str">
            <v>73962/013</v>
          </cell>
          <cell r="D93" t="str">
            <v>m³</v>
          </cell>
          <cell r="E93">
            <v>3.6</v>
          </cell>
        </row>
        <row r="94">
          <cell r="B94" t="str">
            <v>Escavação mecânica de vala em material de 1º categoria, 1,501 até 3,00 m</v>
          </cell>
          <cell r="C94" t="str">
            <v>73962/004</v>
          </cell>
          <cell r="D94" t="str">
            <v>m³</v>
          </cell>
          <cell r="E94">
            <v>5.78</v>
          </cell>
        </row>
        <row r="95">
          <cell r="B95" t="str">
            <v>Lastro de areia média</v>
          </cell>
          <cell r="C95">
            <v>73692</v>
          </cell>
          <cell r="D95" t="str">
            <v>m³</v>
          </cell>
          <cell r="E95">
            <v>63.03</v>
          </cell>
        </row>
        <row r="96">
          <cell r="B96" t="str">
            <v>Vidros lisos transparentes 5 mm</v>
          </cell>
          <cell r="C96">
            <v>72117</v>
          </cell>
          <cell r="D96" t="str">
            <v>m²</v>
          </cell>
          <cell r="E96">
            <v>83.62</v>
          </cell>
        </row>
      </sheetData>
      <sheetData sheetId="10" refreshError="1"/>
      <sheetData sheetId="1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BDI"/>
      <sheetName val="DiscrOrçamento"/>
      <sheetName val="Base_Set2010"/>
    </sheetNames>
    <sheetDataSet>
      <sheetData sheetId="0" refreshError="1"/>
      <sheetData sheetId="1" refreshError="1"/>
      <sheetData sheetId="2" refreshError="1">
        <row r="1">
          <cell r="D1" t="str">
            <v>CÓD.</v>
          </cell>
          <cell r="E1" t="str">
            <v>SERVIÇO/INSUMO</v>
          </cell>
          <cell r="F1" t="str">
            <v>UN.</v>
          </cell>
          <cell r="G1" t="str">
            <v>PREÇO</v>
          </cell>
          <cell r="H1" t="str">
            <v>FONTE</v>
          </cell>
          <cell r="I1" t="str">
            <v>BDI</v>
          </cell>
          <cell r="J1" t="str">
            <v>CAMPO1</v>
          </cell>
          <cell r="K1" t="str">
            <v>CAMPO2</v>
          </cell>
        </row>
        <row r="2">
          <cell r="D2" t="str">
            <v>ASTU</v>
          </cell>
          <cell r="E2" t="str">
            <v>ASSENTAMENTO DE TUBOS E PECAS</v>
          </cell>
          <cell r="H2" t="str">
            <v>S-SINAPI</v>
          </cell>
          <cell r="I2">
            <v>0</v>
          </cell>
        </row>
        <row r="3">
          <cell r="D3" t="str">
            <v>0045</v>
          </cell>
          <cell r="E3" t="str">
            <v>FORNEC E/OU ASSENT DE TUBO DE FERRO FUNDIDO JUNTA ELASTICA</v>
          </cell>
          <cell r="H3" t="str">
            <v>S-SINAPI</v>
          </cell>
          <cell r="I3">
            <v>0</v>
          </cell>
        </row>
        <row r="4">
          <cell r="D4" t="str">
            <v>73887/001</v>
          </cell>
          <cell r="E4" t="str">
            <v>ASSENTAMENTO SIMPLES DE TUBOS DE FºFº C/ JUNTA ELÁSTICA  -    DN  75 MM</v>
          </cell>
          <cell r="F4" t="str">
            <v>M</v>
          </cell>
          <cell r="G4">
            <v>1.55</v>
          </cell>
          <cell r="H4" t="str">
            <v>S-SINAPI</v>
          </cell>
          <cell r="I4">
            <v>2.0099999999999998</v>
          </cell>
        </row>
        <row r="5">
          <cell r="D5" t="str">
            <v>73887/002</v>
          </cell>
          <cell r="E5" t="str">
            <v xml:space="preserve">ASSENTAMENTO DE TUBO FOFO COM JUNTA ELASTICA  - DN  100  - INCLUSIVE TRAN    </v>
          </cell>
          <cell r="F5" t="str">
            <v>M</v>
          </cell>
          <cell r="G5">
            <v>1.88</v>
          </cell>
          <cell r="H5" t="str">
            <v>S-SINAPI</v>
          </cell>
          <cell r="I5">
            <v>2.44</v>
          </cell>
        </row>
        <row r="6">
          <cell r="D6" t="str">
            <v>73887/003</v>
          </cell>
          <cell r="E6" t="str">
            <v xml:space="preserve">ASSENTAMENTO DE TUBO FOFO COM JUNTA ELASTICA  - DN  150  - INCLUSIVE TRAN    </v>
          </cell>
          <cell r="F6" t="str">
            <v>M</v>
          </cell>
          <cell r="G6">
            <v>3.44</v>
          </cell>
          <cell r="H6" t="str">
            <v>S-SINAPI</v>
          </cell>
          <cell r="I6">
            <v>4.47</v>
          </cell>
        </row>
        <row r="7">
          <cell r="D7" t="str">
            <v>73887/004</v>
          </cell>
          <cell r="E7" t="str">
            <v xml:space="preserve">ASSENTAMENTO DE TUBO FOFO COM JUNTA ELASTICA  - DN  200  - INCLUSIVE TRAN    </v>
          </cell>
          <cell r="F7" t="str">
            <v>M</v>
          </cell>
          <cell r="G7">
            <v>4.3899999999999997</v>
          </cell>
          <cell r="H7" t="str">
            <v>S-SINAPI</v>
          </cell>
          <cell r="I7">
            <v>5.7</v>
          </cell>
        </row>
        <row r="8">
          <cell r="D8" t="str">
            <v>73887/005</v>
          </cell>
          <cell r="E8" t="str">
            <v>ASSENTAMENTO SIMPLES DE TUBOS DE FºFº C/ JUNTA ELÁSTICA  - DN  250 MM</v>
          </cell>
          <cell r="F8" t="str">
            <v>M</v>
          </cell>
          <cell r="G8">
            <v>5.31</v>
          </cell>
          <cell r="H8" t="str">
            <v>S-SINAPI</v>
          </cell>
          <cell r="I8">
            <v>6.9</v>
          </cell>
        </row>
        <row r="9">
          <cell r="D9" t="str">
            <v>73887/006</v>
          </cell>
          <cell r="E9" t="str">
            <v xml:space="preserve">ASSENTAMENTO DE TUBO FOFO COM JUNTA ELASTICA  - DN  300  - INCLUSIVE TRAN    </v>
          </cell>
          <cell r="F9" t="str">
            <v>M</v>
          </cell>
          <cell r="G9">
            <v>6.01</v>
          </cell>
          <cell r="H9" t="str">
            <v>S-SINAPI</v>
          </cell>
          <cell r="I9">
            <v>7.81</v>
          </cell>
        </row>
        <row r="10">
          <cell r="D10" t="str">
            <v>73887/007</v>
          </cell>
          <cell r="E10" t="str">
            <v>ASSENTAMENTO SIMPLES DE TUBOS DE FºFº C/ JUNTA ELÁSTICA  - DN  350 MM</v>
          </cell>
          <cell r="F10" t="str">
            <v>M</v>
          </cell>
          <cell r="G10">
            <v>7.06</v>
          </cell>
          <cell r="H10" t="str">
            <v>S-SINAPI</v>
          </cell>
          <cell r="I10">
            <v>9.17</v>
          </cell>
        </row>
        <row r="11">
          <cell r="D11" t="str">
            <v>73887/008</v>
          </cell>
          <cell r="E11" t="str">
            <v>ASSENTAMENTO SIMPLES DE TUBOS DE FºFº C/ JUNTA ELÁSTICA  - DN  400 MM</v>
          </cell>
          <cell r="F11" t="str">
            <v>M</v>
          </cell>
          <cell r="G11">
            <v>8.09</v>
          </cell>
          <cell r="H11" t="str">
            <v>S-SINAPI</v>
          </cell>
          <cell r="I11">
            <v>10.51</v>
          </cell>
        </row>
        <row r="12">
          <cell r="D12" t="str">
            <v>73887/009</v>
          </cell>
          <cell r="E12" t="str">
            <v>ASSENTAMENTO SIMPLES DE TUBOS DE FºFº C/ JUNTA ELÁSTICA  - DN  450 MM</v>
          </cell>
          <cell r="F12" t="str">
            <v>M</v>
          </cell>
          <cell r="G12">
            <v>9.1</v>
          </cell>
          <cell r="H12" t="str">
            <v>S-SINAPI</v>
          </cell>
          <cell r="I12">
            <v>11.83</v>
          </cell>
        </row>
        <row r="13">
          <cell r="D13" t="str">
            <v>73887/010</v>
          </cell>
          <cell r="E13" t="str">
            <v>ASSENTAMENTO SIMPLES DE TUBOS DE FºFº C/ JUNTA ELÁSTICA  - DN  500 MM</v>
          </cell>
          <cell r="F13" t="str">
            <v>M</v>
          </cell>
          <cell r="G13">
            <v>10.16</v>
          </cell>
          <cell r="H13" t="str">
            <v>S-SINAPI</v>
          </cell>
          <cell r="I13">
            <v>13.2</v>
          </cell>
        </row>
        <row r="14">
          <cell r="D14" t="str">
            <v>73887/011</v>
          </cell>
          <cell r="E14" t="str">
            <v>ASSENTAMENTO SIMPLES DE TUBOS DE FºFº C/ JUNTA ELÁSTICA  - DN  600 MM</v>
          </cell>
          <cell r="F14" t="str">
            <v>M</v>
          </cell>
          <cell r="G14">
            <v>12.27</v>
          </cell>
          <cell r="H14" t="str">
            <v>S-SINAPI</v>
          </cell>
          <cell r="I14">
            <v>15.95</v>
          </cell>
        </row>
        <row r="15">
          <cell r="D15" t="str">
            <v>73887/012</v>
          </cell>
          <cell r="E15" t="str">
            <v>ASSENTAMENTO SIMPLES DE TUBOS DE FºFº C/ JUNTA ELÁSTICA  - DN  700 MM</v>
          </cell>
          <cell r="F15" t="str">
            <v>M</v>
          </cell>
          <cell r="G15">
            <v>15.17</v>
          </cell>
          <cell r="H15" t="str">
            <v>S-SINAPI</v>
          </cell>
          <cell r="I15">
            <v>19.72</v>
          </cell>
        </row>
        <row r="16">
          <cell r="D16" t="str">
            <v>73887/013</v>
          </cell>
          <cell r="E16" t="str">
            <v>ASSENTAMENTO SIMPLES DE TUBOS DE FºFº C/ JUNTA ELÁSTICA  - DN  800 MM</v>
          </cell>
          <cell r="F16" t="str">
            <v>M</v>
          </cell>
          <cell r="G16">
            <v>17.52</v>
          </cell>
          <cell r="H16" t="str">
            <v>S-SINAPI</v>
          </cell>
          <cell r="I16">
            <v>22.77</v>
          </cell>
        </row>
        <row r="17">
          <cell r="D17" t="str">
            <v>73887/014</v>
          </cell>
          <cell r="E17" t="str">
            <v>ASSENTAMENTO SIMPLES DE TUBOS DE FºFº C/ JUNTA ELÁSTICA  - DN  900 MM</v>
          </cell>
          <cell r="F17" t="str">
            <v>M</v>
          </cell>
          <cell r="G17">
            <v>20.64</v>
          </cell>
          <cell r="H17" t="str">
            <v>S-SINAPI</v>
          </cell>
          <cell r="I17">
            <v>26.83</v>
          </cell>
        </row>
        <row r="18">
          <cell r="D18" t="str">
            <v>73887/015</v>
          </cell>
          <cell r="E18" t="str">
            <v>ASSENTAMENTO SIMPLES DE TUBOS DE FºFº C/ JUNTA ELÁSTICA  - DN  1000 MM</v>
          </cell>
          <cell r="F18" t="str">
            <v>M</v>
          </cell>
          <cell r="G18">
            <v>22.15</v>
          </cell>
          <cell r="H18" t="str">
            <v>S-SINAPI</v>
          </cell>
          <cell r="I18">
            <v>28.79</v>
          </cell>
        </row>
        <row r="19">
          <cell r="D19" t="str">
            <v>73887/016</v>
          </cell>
          <cell r="E19" t="str">
            <v>ASSENTAMENTO SIMPLES DE TUBOS DE FºFº C/ JUNTA ELÁSTICA  - DN  1100 MM</v>
          </cell>
          <cell r="F19" t="str">
            <v>M</v>
          </cell>
          <cell r="G19">
            <v>26.22</v>
          </cell>
          <cell r="H19" t="str">
            <v>S-SINAPI</v>
          </cell>
          <cell r="I19">
            <v>34.08</v>
          </cell>
        </row>
        <row r="20">
          <cell r="D20" t="str">
            <v>73887/017</v>
          </cell>
          <cell r="E20" t="str">
            <v>ASSENTAMENTO SIMPLES DE TUBOS DE FºFº C/ JUNTA ELÁSTICA  - DN  1200 MM</v>
          </cell>
          <cell r="F20" t="str">
            <v>M</v>
          </cell>
          <cell r="G20">
            <v>31.03</v>
          </cell>
          <cell r="H20" t="str">
            <v>S-SINAPI</v>
          </cell>
          <cell r="I20">
            <v>40.33</v>
          </cell>
        </row>
        <row r="21">
          <cell r="D21" t="str">
            <v>74213/001</v>
          </cell>
          <cell r="E21" t="str">
            <v xml:space="preserve">MODULO TIPO: REDE DE AGUA, COM FORNECIMENTO E ASSENTAMENTO DE TUBO FºF    </v>
          </cell>
          <cell r="F21" t="str">
            <v>M</v>
          </cell>
          <cell r="G21">
            <v>12.93</v>
          </cell>
          <cell r="H21" t="str">
            <v>S-SINAPI</v>
          </cell>
          <cell r="I21">
            <v>16.8</v>
          </cell>
        </row>
        <row r="22">
          <cell r="D22" t="str">
            <v>0047</v>
          </cell>
          <cell r="E22" t="str">
            <v>FORNEC E/OU ASSENT DE TUBO DE PVC COM JUNTA SOLDADA</v>
          </cell>
          <cell r="H22" t="str">
            <v>S-SINAPI</v>
          </cell>
          <cell r="I22">
            <v>0</v>
          </cell>
        </row>
        <row r="23">
          <cell r="D23">
            <v>6516</v>
          </cell>
          <cell r="E23" t="str">
            <v>FORNECIMENTO E ASSENTAMENTO SIMPLES DE TUBO PVC P/ESGOTO</v>
          </cell>
          <cell r="F23" t="str">
            <v>M</v>
          </cell>
          <cell r="G23">
            <v>11.24</v>
          </cell>
          <cell r="H23" t="str">
            <v>S-SINAPI</v>
          </cell>
          <cell r="I23">
            <v>14.61</v>
          </cell>
        </row>
        <row r="24">
          <cell r="D24">
            <v>6517</v>
          </cell>
          <cell r="E24" t="str">
            <v xml:space="preserve">FORNECIMENTO E ASSENTAMENTO DE TUBO DE ESGOTO P/CONSTRUCAO DE SUMIDOUR    </v>
          </cell>
          <cell r="F24" t="str">
            <v>M</v>
          </cell>
          <cell r="G24">
            <v>33.729999999999997</v>
          </cell>
          <cell r="H24" t="str">
            <v>S-SINAPI</v>
          </cell>
          <cell r="I24">
            <v>43.84</v>
          </cell>
        </row>
        <row r="25">
          <cell r="D25" t="str">
            <v>73819/001</v>
          </cell>
          <cell r="E25" t="str">
            <v>ASSENTAMENTO TUBO PVC COM JUNTA SOLDADA  - DN  25</v>
          </cell>
          <cell r="F25" t="str">
            <v>M</v>
          </cell>
          <cell r="G25">
            <v>0.87</v>
          </cell>
          <cell r="H25" t="str">
            <v>S-SINAPI</v>
          </cell>
          <cell r="I25">
            <v>1.1299999999999999</v>
          </cell>
        </row>
        <row r="26">
          <cell r="D26" t="str">
            <v>0048</v>
          </cell>
          <cell r="E26" t="str">
            <v>FORNEC E/OU ASSENT DE TUBO DE PVC COM JUNTA ELASTICA</v>
          </cell>
          <cell r="H26" t="str">
            <v>S-SINAPI</v>
          </cell>
          <cell r="I26">
            <v>0</v>
          </cell>
        </row>
        <row r="27">
          <cell r="D27" t="str">
            <v>73840/001</v>
          </cell>
          <cell r="E27" t="str">
            <v>ASSENTAMENTO TUBO PVC COM JUNTA ELASTICA  - DN  100 P/ESGOTO</v>
          </cell>
          <cell r="F27" t="str">
            <v>M</v>
          </cell>
          <cell r="G27">
            <v>1.96</v>
          </cell>
          <cell r="H27" t="str">
            <v>S-SINAPI</v>
          </cell>
          <cell r="I27">
            <v>2.54</v>
          </cell>
        </row>
        <row r="28">
          <cell r="D28" t="str">
            <v>73840/002</v>
          </cell>
          <cell r="E28" t="str">
            <v xml:space="preserve">ASSENTAMENTO DE TUBOS DE PVC, RPVC, PVC DE FºFº, PRFV P/ ESGOTO COM JU    </v>
          </cell>
          <cell r="F28" t="str">
            <v>M</v>
          </cell>
          <cell r="G28">
            <v>2.0099999999999998</v>
          </cell>
          <cell r="H28" t="str">
            <v>S-SINAPI</v>
          </cell>
          <cell r="I28">
            <v>2.61</v>
          </cell>
        </row>
        <row r="29">
          <cell r="D29" t="str">
            <v>73840/003</v>
          </cell>
          <cell r="E29" t="str">
            <v>ASSENTAMENTO TUBO PVC COM JUNTA ELASTICA  - DN  150 P/ESGOTO</v>
          </cell>
          <cell r="F29" t="str">
            <v>M</v>
          </cell>
          <cell r="G29">
            <v>2.16</v>
          </cell>
          <cell r="H29" t="str">
            <v>S-SINAPI</v>
          </cell>
          <cell r="I29">
            <v>2.8</v>
          </cell>
        </row>
        <row r="30">
          <cell r="D30" t="str">
            <v>73840/004</v>
          </cell>
          <cell r="E30" t="str">
            <v>ASSENTAMENTO TUBO PVC COM JUNTA ELASTICA  - DN  200 P/ESGOTO</v>
          </cell>
          <cell r="F30" t="str">
            <v>M</v>
          </cell>
          <cell r="G30">
            <v>2.4900000000000002</v>
          </cell>
          <cell r="H30" t="str">
            <v>S-SINAPI</v>
          </cell>
          <cell r="I30">
            <v>3.23</v>
          </cell>
        </row>
        <row r="31">
          <cell r="D31" t="str">
            <v>73840/005</v>
          </cell>
          <cell r="E31" t="str">
            <v xml:space="preserve">ASSENTAMENTO DE TUBOS DE PVC, RPVC, PVC DE FºFº, PRFV P/ ESGOTO COM JU    </v>
          </cell>
          <cell r="F31" t="str">
            <v>M</v>
          </cell>
          <cell r="G31">
            <v>2.87</v>
          </cell>
          <cell r="H31" t="str">
            <v>S-SINAPI</v>
          </cell>
          <cell r="I31">
            <v>3.73</v>
          </cell>
        </row>
        <row r="32">
          <cell r="D32" t="str">
            <v>73840/006</v>
          </cell>
          <cell r="E32" t="str">
            <v xml:space="preserve">ASSENTAMENTO DE TUBOS DE PVC, RPVC, PVC DE FºFº, PRFV P/ ESGOTO COM JU    </v>
          </cell>
          <cell r="F32" t="str">
            <v>M</v>
          </cell>
          <cell r="G32">
            <v>3.26</v>
          </cell>
          <cell r="H32" t="str">
            <v>S-SINAPI</v>
          </cell>
          <cell r="I32">
            <v>4.2300000000000004</v>
          </cell>
        </row>
        <row r="33">
          <cell r="D33" t="str">
            <v>73888/001</v>
          </cell>
          <cell r="E33" t="str">
            <v>ASSENTAMENTO TUBO PVC COM JUNTA ELASTICA  - DN  50 P/AGUA</v>
          </cell>
          <cell r="F33" t="str">
            <v>M</v>
          </cell>
          <cell r="G33">
            <v>0.85</v>
          </cell>
          <cell r="H33" t="str">
            <v>S-SINAPI</v>
          </cell>
          <cell r="I33">
            <v>1.1000000000000001</v>
          </cell>
        </row>
        <row r="34">
          <cell r="D34" t="str">
            <v>73888/002</v>
          </cell>
          <cell r="E34" t="str">
            <v>ASSENTAMENTO TUBO PVC COM JUNTA ELASTICA  - DN  75 P/AGUA</v>
          </cell>
          <cell r="F34" t="str">
            <v>M</v>
          </cell>
          <cell r="G34">
            <v>1.1599999999999999</v>
          </cell>
          <cell r="H34" t="str">
            <v>S-SINAPI</v>
          </cell>
          <cell r="I34">
            <v>1.5</v>
          </cell>
        </row>
        <row r="35">
          <cell r="D35" t="str">
            <v>73888/003</v>
          </cell>
          <cell r="E35" t="str">
            <v xml:space="preserve">ASSENTAMENTO TUBO PVC COM JUNTA ELASTICA  - DN  100 P/AGUA  - INCLUSIVE T    </v>
          </cell>
          <cell r="F35" t="str">
            <v>M</v>
          </cell>
          <cell r="G35">
            <v>1.45</v>
          </cell>
          <cell r="H35" t="str">
            <v>S-SINAPI</v>
          </cell>
          <cell r="I35">
            <v>1.88</v>
          </cell>
        </row>
        <row r="36">
          <cell r="D36" t="str">
            <v>73888/004</v>
          </cell>
          <cell r="E36" t="str">
            <v xml:space="preserve">ASSENTAMENTO TUBO PVC COM JUNTA ELASTICA  - DN  150 P/AGUA  - INCLUSIVE T    </v>
          </cell>
          <cell r="F36" t="str">
            <v>M</v>
          </cell>
          <cell r="G36">
            <v>1.65</v>
          </cell>
          <cell r="H36" t="str">
            <v>S-SINAPI</v>
          </cell>
          <cell r="I36">
            <v>2.14</v>
          </cell>
        </row>
        <row r="37">
          <cell r="D37" t="str">
            <v>73888/005</v>
          </cell>
          <cell r="E37" t="str">
            <v xml:space="preserve">ASSENTAMENTO TUBO PVC COM JUNTA ELASTICA  - DN  200 P/AGUA  - INCLUSIVE T    </v>
          </cell>
          <cell r="F37" t="str">
            <v>M</v>
          </cell>
          <cell r="G37">
            <v>1.98</v>
          </cell>
          <cell r="H37" t="str">
            <v>S-SINAPI</v>
          </cell>
          <cell r="I37">
            <v>2.57</v>
          </cell>
        </row>
        <row r="38">
          <cell r="D38" t="str">
            <v>73888/006</v>
          </cell>
          <cell r="E38" t="str">
            <v>ASSENTAMENTO TUBO PVC COM JUNTA ELASTICA  - DN  250 P/AGUA</v>
          </cell>
          <cell r="F38" t="str">
            <v>M</v>
          </cell>
          <cell r="G38">
            <v>2.36</v>
          </cell>
          <cell r="H38" t="str">
            <v>S-SINAPI</v>
          </cell>
          <cell r="I38">
            <v>3.06</v>
          </cell>
        </row>
        <row r="39">
          <cell r="D39" t="str">
            <v>73888/007</v>
          </cell>
          <cell r="E39" t="str">
            <v>ASSENTAMENTO TUBO PVC COM JUNTA ELASTICA  - DN  300 P/AGUA</v>
          </cell>
          <cell r="F39" t="str">
            <v>M</v>
          </cell>
          <cell r="G39">
            <v>3</v>
          </cell>
          <cell r="H39" t="str">
            <v>S-SINAPI</v>
          </cell>
          <cell r="I39">
            <v>3.9</v>
          </cell>
        </row>
        <row r="40">
          <cell r="D40" t="str">
            <v>73888/008</v>
          </cell>
          <cell r="E40" t="str">
            <v xml:space="preserve">ASSENTAMENTO DE TUBOS DE PVC, RPVC, PVC DE FºFº, PRFV P/ ÁGUA COM JUNT    </v>
          </cell>
          <cell r="F40" t="str">
            <v>M</v>
          </cell>
          <cell r="G40">
            <v>3.48</v>
          </cell>
          <cell r="H40" t="str">
            <v>S-SINAPI</v>
          </cell>
          <cell r="I40">
            <v>4.5199999999999996</v>
          </cell>
        </row>
        <row r="41">
          <cell r="D41" t="str">
            <v>73888/009</v>
          </cell>
          <cell r="E41" t="str">
            <v xml:space="preserve">ASSENTAMENTO DE TUBOS DE PVC, RPVC, PVC DE FºFº, PRFV P/ ÁGUA COM JUNT    </v>
          </cell>
          <cell r="F41" t="str">
            <v>M</v>
          </cell>
          <cell r="G41">
            <v>4.99</v>
          </cell>
          <cell r="H41" t="str">
            <v>S-SINAPI</v>
          </cell>
          <cell r="I41">
            <v>6.48</v>
          </cell>
        </row>
        <row r="42">
          <cell r="D42" t="str">
            <v>73888/010</v>
          </cell>
          <cell r="E42" t="str">
            <v xml:space="preserve">ASSENTAMENTO DE TUBOS DE PVC, RPVC, PVC DE FºFº, PRFV P/ ÁGUA COM JUNT    </v>
          </cell>
          <cell r="F42" t="str">
            <v>M</v>
          </cell>
          <cell r="G42">
            <v>5.79</v>
          </cell>
          <cell r="H42" t="str">
            <v>S-SINAPI</v>
          </cell>
          <cell r="I42">
            <v>7.52</v>
          </cell>
        </row>
        <row r="43">
          <cell r="D43" t="str">
            <v>73888/011</v>
          </cell>
          <cell r="E43" t="str">
            <v xml:space="preserve">ASSENTAMENTO DE TUBOS DE PVC, RPVC, PVC DE FºFº, PRFV P/ ÁGUA COM JUNT    </v>
          </cell>
          <cell r="F43" t="str">
            <v>M</v>
          </cell>
          <cell r="G43">
            <v>6.78</v>
          </cell>
          <cell r="H43" t="str">
            <v>S-SINAPI</v>
          </cell>
          <cell r="I43">
            <v>8.81</v>
          </cell>
        </row>
        <row r="44">
          <cell r="D44" t="str">
            <v>73888/012</v>
          </cell>
          <cell r="E44" t="str">
            <v xml:space="preserve">ASSENTAMENTO DE TUBOS DE PVC, RPVC, PVC DE FºFº, PRFV P/ ÁGUA COM JUNT    </v>
          </cell>
          <cell r="F44" t="str">
            <v>M</v>
          </cell>
          <cell r="G44">
            <v>7.73</v>
          </cell>
          <cell r="H44" t="str">
            <v>S-SINAPI</v>
          </cell>
          <cell r="I44">
            <v>10.039999999999999</v>
          </cell>
        </row>
        <row r="45">
          <cell r="D45" t="str">
            <v>73888/013</v>
          </cell>
          <cell r="E45" t="str">
            <v xml:space="preserve">ASSENTAMENTO DE TUBOS DE PVC, RPVC, PVC DE FºFº, PRFV P/ ÁGUA COM JUNT    </v>
          </cell>
          <cell r="F45" t="str">
            <v>M</v>
          </cell>
          <cell r="G45">
            <v>8.7899999999999991</v>
          </cell>
          <cell r="H45" t="str">
            <v>S-SINAPI</v>
          </cell>
          <cell r="I45">
            <v>11.42</v>
          </cell>
        </row>
        <row r="46">
          <cell r="D46" t="str">
            <v>73888/014</v>
          </cell>
          <cell r="E46" t="str">
            <v xml:space="preserve">ASSENTAMENTO DE TUBOS DE PVC, RPVC, PVC DE FºFº, PRFV P/ ÁGUA COM JUNT    </v>
          </cell>
          <cell r="F46" t="str">
            <v>M</v>
          </cell>
          <cell r="G46">
            <v>9.8699999999999992</v>
          </cell>
          <cell r="H46" t="str">
            <v>S-SINAPI</v>
          </cell>
          <cell r="I46">
            <v>12.83</v>
          </cell>
        </row>
        <row r="47">
          <cell r="D47" t="str">
            <v>73888/015</v>
          </cell>
          <cell r="E47" t="str">
            <v xml:space="preserve">ASSENTAMENTO DE TUBOS DE PVC, RPVC, PVC DE FºFº, PRFV P/ ÁGUA COM JUNT    </v>
          </cell>
          <cell r="F47" t="str">
            <v>M</v>
          </cell>
          <cell r="G47">
            <v>10.92</v>
          </cell>
          <cell r="H47" t="str">
            <v>S-SINAPI</v>
          </cell>
          <cell r="I47">
            <v>14.19</v>
          </cell>
        </row>
        <row r="48">
          <cell r="D48" t="str">
            <v>0049</v>
          </cell>
          <cell r="E48" t="str">
            <v>FORNEC E/OU ASSENT DE TUBO CERAMICO COM JUNTA ARGAMASSADA</v>
          </cell>
          <cell r="H48" t="str">
            <v>S-SINAPI</v>
          </cell>
          <cell r="I48">
            <v>0</v>
          </cell>
        </row>
        <row r="49">
          <cell r="D49" t="str">
            <v>73812/001</v>
          </cell>
          <cell r="E49" t="str">
            <v xml:space="preserve">ASSENTAMENTO DE TUBO CERAMICO, DIAMETRO  =  150 MM, COM JUNTA EM ARGAMAS    </v>
          </cell>
          <cell r="F49" t="str">
            <v>M</v>
          </cell>
          <cell r="G49">
            <v>4.7</v>
          </cell>
          <cell r="H49" t="str">
            <v>S-SINAPI</v>
          </cell>
          <cell r="I49">
            <v>6.11</v>
          </cell>
        </row>
        <row r="50">
          <cell r="D50" t="str">
            <v>0050</v>
          </cell>
          <cell r="E50" t="str">
            <v>FORNEC E/OU ASSENT DE TUBO CERAMICO COM JUNTA ASFALTICA</v>
          </cell>
          <cell r="H50" t="str">
            <v>S-SINAPI</v>
          </cell>
          <cell r="I50">
            <v>0</v>
          </cell>
        </row>
        <row r="51">
          <cell r="D51">
            <v>73684</v>
          </cell>
          <cell r="E51" t="str">
            <v>ASSENTAMENTO DE TUBOS CERÂMICOS DIAMETRO  150MM, COM JUNTA ASFÁLTICA</v>
          </cell>
          <cell r="F51" t="str">
            <v>M</v>
          </cell>
          <cell r="G51">
            <v>14.59</v>
          </cell>
          <cell r="H51" t="str">
            <v>S-SINAPI</v>
          </cell>
          <cell r="I51">
            <v>18.96</v>
          </cell>
        </row>
        <row r="52">
          <cell r="D52" t="str">
            <v>73811/001</v>
          </cell>
          <cell r="E52" t="str">
            <v xml:space="preserve">ASSENTAMENTO SIMPLES DE TUBOS DE CERÂMICA COM JUNTA ASFÁLTICA  - DN  100    </v>
          </cell>
          <cell r="F52" t="str">
            <v>M</v>
          </cell>
          <cell r="G52">
            <v>6.83</v>
          </cell>
          <cell r="H52" t="str">
            <v>S-SINAPI</v>
          </cell>
          <cell r="I52">
            <v>8.8699999999999992</v>
          </cell>
        </row>
        <row r="53">
          <cell r="D53" t="str">
            <v>73811/002</v>
          </cell>
          <cell r="E53" t="str">
            <v xml:space="preserve">ASSENTAMENTO SIMPLES DE TUBOS DE CERÂMICA COM JUNTA ASFÁLTICA  - DN  200    </v>
          </cell>
          <cell r="F53" t="str">
            <v>M</v>
          </cell>
          <cell r="G53">
            <v>10.210000000000001</v>
          </cell>
          <cell r="H53" t="str">
            <v>S-SINAPI</v>
          </cell>
          <cell r="I53">
            <v>13.27</v>
          </cell>
        </row>
        <row r="54">
          <cell r="D54" t="str">
            <v>73811/003</v>
          </cell>
          <cell r="E54" t="str">
            <v xml:space="preserve">ASSENTAMENTO SIMPLES DE TUBOS DE CERÂMICA COM JUNTA ASFÁLTICA  - DN  250    </v>
          </cell>
          <cell r="F54" t="str">
            <v>M</v>
          </cell>
          <cell r="G54">
            <v>12.46</v>
          </cell>
          <cell r="H54" t="str">
            <v>S-SINAPI</v>
          </cell>
          <cell r="I54">
            <v>16.190000000000001</v>
          </cell>
        </row>
        <row r="55">
          <cell r="D55" t="str">
            <v>73811/004</v>
          </cell>
          <cell r="E55" t="str">
            <v xml:space="preserve">ASSENTAMENTO SIMPLES DE TUBOS DE CERÂMICA COM JUNTA ASFÁLTICA  - DN  300    </v>
          </cell>
          <cell r="F55" t="str">
            <v>M</v>
          </cell>
          <cell r="G55">
            <v>14.49</v>
          </cell>
          <cell r="H55" t="str">
            <v>S-SINAPI</v>
          </cell>
          <cell r="I55">
            <v>18.829999999999998</v>
          </cell>
        </row>
        <row r="56">
          <cell r="D56" t="str">
            <v>73811/005</v>
          </cell>
          <cell r="E56" t="str">
            <v xml:space="preserve">ASSENTAMENTO SIMPLES DE TUBOS DE CERÂMICA COM JUNTA ASFÁLTICA  - DN  375    </v>
          </cell>
          <cell r="F56" t="str">
            <v>M</v>
          </cell>
          <cell r="G56">
            <v>16.82</v>
          </cell>
          <cell r="H56" t="str">
            <v>S-SINAPI</v>
          </cell>
          <cell r="I56">
            <v>21.86</v>
          </cell>
        </row>
        <row r="57">
          <cell r="D57" t="str">
            <v>73811/006</v>
          </cell>
          <cell r="E57" t="str">
            <v xml:space="preserve">ASSENTAMENTO SIMPLES DE TUBOS DE CERÂMICA COM JUNTA ASFÁLTICA  - DN  450    </v>
          </cell>
          <cell r="F57" t="str">
            <v>M</v>
          </cell>
          <cell r="G57">
            <v>19.37</v>
          </cell>
          <cell r="H57" t="str">
            <v>S-SINAPI</v>
          </cell>
          <cell r="I57">
            <v>25.18</v>
          </cell>
        </row>
        <row r="58">
          <cell r="D58" t="str">
            <v>0051</v>
          </cell>
          <cell r="E58" t="str">
            <v>FORNEC E/OU ASSENT DE TUBO DE CONCRETO COM JUNTA ELASTICA</v>
          </cell>
          <cell r="H58" t="str">
            <v>S-SINAPI</v>
          </cell>
          <cell r="I58">
            <v>0</v>
          </cell>
        </row>
        <row r="59">
          <cell r="D59" t="str">
            <v>73879/001</v>
          </cell>
          <cell r="E59" t="str">
            <v>ASSENTAMENTO DE TUBOS DE CONCRETO COM JUNTA ELÁSTICA  - DN  300 MM</v>
          </cell>
          <cell r="F59" t="str">
            <v>M</v>
          </cell>
          <cell r="G59">
            <v>11.06</v>
          </cell>
          <cell r="H59" t="str">
            <v>S-SINAPI</v>
          </cell>
          <cell r="I59">
            <v>14.37</v>
          </cell>
        </row>
        <row r="60">
          <cell r="D60" t="str">
            <v>73879/002</v>
          </cell>
          <cell r="E60" t="str">
            <v xml:space="preserve">ASSENTAMENTO DE TUBO DE CONCRETO DIAMETRO  400 MM, JUNTAS COM ANEL DE B    </v>
          </cell>
          <cell r="F60" t="str">
            <v>M</v>
          </cell>
          <cell r="G60">
            <v>17.16</v>
          </cell>
          <cell r="H60" t="str">
            <v>S-SINAPI</v>
          </cell>
          <cell r="I60">
            <v>22.3</v>
          </cell>
        </row>
        <row r="61">
          <cell r="D61" t="str">
            <v>73879/003</v>
          </cell>
          <cell r="E61" t="str">
            <v xml:space="preserve">ASSENTAMENTO DE TUBO DE CONCRETO DIAMETRO  500 MM, JUNTAS COM ANEL DE B    </v>
          </cell>
          <cell r="F61" t="str">
            <v>M</v>
          </cell>
          <cell r="G61">
            <v>26.06</v>
          </cell>
          <cell r="H61" t="str">
            <v>S-SINAPI</v>
          </cell>
          <cell r="I61">
            <v>33.869999999999997</v>
          </cell>
        </row>
        <row r="62">
          <cell r="D62" t="str">
            <v>73879/004</v>
          </cell>
          <cell r="E62" t="str">
            <v xml:space="preserve">ASSENTAMENTO DE TUBO DE CONCRETO DIAMETRO  600 MM, JUNTAS COM ANEL DE B    </v>
          </cell>
          <cell r="F62" t="str">
            <v>M</v>
          </cell>
          <cell r="G62">
            <v>33.68</v>
          </cell>
          <cell r="H62" t="str">
            <v>S-SINAPI</v>
          </cell>
          <cell r="I62">
            <v>43.78</v>
          </cell>
        </row>
        <row r="63">
          <cell r="D63" t="str">
            <v>73879/005</v>
          </cell>
          <cell r="E63" t="str">
            <v xml:space="preserve">ASSENTAMENTO DE TUBO DE CONCRETO DIAMETRO  700 MM, JUNTAS COM ANEL DE B    </v>
          </cell>
          <cell r="F63" t="str">
            <v>M</v>
          </cell>
          <cell r="G63">
            <v>48.88</v>
          </cell>
          <cell r="H63" t="str">
            <v>S-SINAPI</v>
          </cell>
          <cell r="I63">
            <v>63.54</v>
          </cell>
        </row>
        <row r="64">
          <cell r="D64" t="str">
            <v>73879/006</v>
          </cell>
          <cell r="E64" t="str">
            <v xml:space="preserve">ASSENTAMENTO DE TUBO DE CONCRETO DIAMETRO  800 MM, JUNTAS COM ANEL DE B    </v>
          </cell>
          <cell r="F64" t="str">
            <v>M</v>
          </cell>
          <cell r="G64">
            <v>54.5</v>
          </cell>
          <cell r="H64" t="str">
            <v>S-SINAPI</v>
          </cell>
          <cell r="I64">
            <v>70.849999999999994</v>
          </cell>
        </row>
        <row r="65">
          <cell r="D65" t="str">
            <v>73879/007</v>
          </cell>
          <cell r="E65" t="str">
            <v xml:space="preserve">ASSENTAMENTO DE TUBO DE CONCRETO DIAMETRO  900 MM, JUNTAS COM ANEL DE B    </v>
          </cell>
          <cell r="F65" t="str">
            <v>M</v>
          </cell>
          <cell r="G65">
            <v>77.55</v>
          </cell>
          <cell r="H65" t="str">
            <v>S-SINAPI</v>
          </cell>
          <cell r="I65">
            <v>100.81</v>
          </cell>
        </row>
        <row r="66">
          <cell r="D66" t="str">
            <v>73879/008</v>
          </cell>
          <cell r="E66" t="str">
            <v xml:space="preserve">ASSENTAMENTO DE TUBO DE CONCRETO DIAMETRO  1000MM, JUNTAS COM ANEL DE B    </v>
          </cell>
          <cell r="F66" t="str">
            <v>M</v>
          </cell>
          <cell r="G66">
            <v>85.16</v>
          </cell>
          <cell r="H66" t="str">
            <v>S-SINAPI</v>
          </cell>
          <cell r="I66">
            <v>110.7</v>
          </cell>
        </row>
        <row r="67">
          <cell r="D67" t="str">
            <v>73879/009</v>
          </cell>
          <cell r="E67" t="str">
            <v xml:space="preserve">ASSENTAMENTO DE TUBO DE CONCRETO DIAMETRO  1200 MM, JUNTAS COM ANEL DE      </v>
          </cell>
          <cell r="F67" t="str">
            <v>M</v>
          </cell>
          <cell r="G67">
            <v>114.39</v>
          </cell>
          <cell r="H67" t="str">
            <v>S-SINAPI</v>
          </cell>
          <cell r="I67">
            <v>148.69999999999999</v>
          </cell>
        </row>
        <row r="68">
          <cell r="D68" t="str">
            <v>0053</v>
          </cell>
          <cell r="E68" t="str">
            <v>FORNEC E/OU ASSENT DE HIDRANTES TAMPOES E PECAS ESPECIAIS</v>
          </cell>
          <cell r="H68" t="str">
            <v>S-SINAPI</v>
          </cell>
          <cell r="I68">
            <v>0</v>
          </cell>
        </row>
        <row r="69">
          <cell r="D69">
            <v>73606</v>
          </cell>
          <cell r="E69" t="str">
            <v>ASSENTAMENTO DE TAMPAO DE FERRO FUNDIDO  900 MM</v>
          </cell>
          <cell r="F69" t="str">
            <v>UN</v>
          </cell>
          <cell r="G69">
            <v>58.27</v>
          </cell>
          <cell r="H69" t="str">
            <v>S-SINAPI</v>
          </cell>
          <cell r="I69">
            <v>75.75</v>
          </cell>
        </row>
        <row r="70">
          <cell r="D70">
            <v>73607</v>
          </cell>
          <cell r="E70" t="str">
            <v>ASSENTAMENTO DE TAMPAO DE FERRO FUNDIDO  600 MM</v>
          </cell>
          <cell r="F70" t="str">
            <v>UN</v>
          </cell>
          <cell r="G70">
            <v>38.840000000000003</v>
          </cell>
          <cell r="H70" t="str">
            <v>S-SINAPI</v>
          </cell>
          <cell r="I70">
            <v>50.49</v>
          </cell>
        </row>
        <row r="71">
          <cell r="D71" t="str">
            <v>0230</v>
          </cell>
          <cell r="E71" t="str">
            <v>FORNEC E/OU ASSENT DE TUBO PVC DEFOFO COM JUNTA ELASTICA</v>
          </cell>
          <cell r="H71" t="str">
            <v>S-SINAPI</v>
          </cell>
          <cell r="I71">
            <v>0</v>
          </cell>
        </row>
        <row r="72">
          <cell r="D72" t="str">
            <v>74215/001</v>
          </cell>
          <cell r="E72" t="str">
            <v xml:space="preserve">MODULO TIPO: REDE DE AGUA, COM FORNECIMENTO E ASSENTAMENTO DE TUBO PVC    </v>
          </cell>
          <cell r="F72" t="str">
            <v>M</v>
          </cell>
          <cell r="G72">
            <v>90.8</v>
          </cell>
          <cell r="H72" t="str">
            <v>S-SINAPI</v>
          </cell>
          <cell r="I72">
            <v>118.04</v>
          </cell>
        </row>
        <row r="73">
          <cell r="D73" t="str">
            <v>74215/002</v>
          </cell>
          <cell r="E73" t="str">
            <v xml:space="preserve">MODULO TIPO: REDE DE AGUA, COM FORNECIMENTO E ASSENTAMENTO DE TUBO PVC    </v>
          </cell>
          <cell r="F73" t="str">
            <v>M</v>
          </cell>
          <cell r="G73">
            <v>54.66</v>
          </cell>
          <cell r="H73" t="str">
            <v>S-SINAPI</v>
          </cell>
          <cell r="I73">
            <v>71.05</v>
          </cell>
        </row>
        <row r="74">
          <cell r="D74" t="str">
            <v>74215/003</v>
          </cell>
          <cell r="E74" t="str">
            <v xml:space="preserve">MODULO TIPO: REDE DE AGUA, COM FORNECIMENTO E ASSENTAMENTO DE TUBO PVC    </v>
          </cell>
          <cell r="F74" t="str">
            <v>M</v>
          </cell>
          <cell r="G74">
            <v>30.21</v>
          </cell>
          <cell r="H74" t="str">
            <v>S-SINAPI</v>
          </cell>
          <cell r="I74">
            <v>39.270000000000003</v>
          </cell>
        </row>
        <row r="75">
          <cell r="D75" t="str">
            <v>0253</v>
          </cell>
          <cell r="E75" t="str">
            <v>FORNEC E/OU ASSENT DE CONECCOES DIVERSAS</v>
          </cell>
          <cell r="H75" t="str">
            <v>S-SINAPI</v>
          </cell>
          <cell r="I75">
            <v>0</v>
          </cell>
        </row>
        <row r="76">
          <cell r="D76">
            <v>6518</v>
          </cell>
          <cell r="E76" t="str">
            <v>AQUISICAO DE MATERIAL PVC P/ A CONSTRUCAO DE FOSSA SEPTICA</v>
          </cell>
          <cell r="F76" t="str">
            <v>UN</v>
          </cell>
          <cell r="G76">
            <v>158.44</v>
          </cell>
          <cell r="H76" t="str">
            <v>S-SINAPI</v>
          </cell>
          <cell r="I76">
            <v>205.97</v>
          </cell>
        </row>
        <row r="77">
          <cell r="D77" t="str">
            <v>0254</v>
          </cell>
          <cell r="E77" t="str">
            <v>FORNEC E/OU ASSENT DE VALVULAS E REGISTROS</v>
          </cell>
          <cell r="H77" t="str">
            <v>S-SINAPI</v>
          </cell>
          <cell r="I77">
            <v>0</v>
          </cell>
        </row>
        <row r="78">
          <cell r="D78" t="str">
            <v>73884/001</v>
          </cell>
          <cell r="E78" t="str">
            <v>INSTALAÇÃO DE VÁLVULAS OU REGISTROS COM JUNTA FLANGEADA  - DN  50</v>
          </cell>
          <cell r="F78" t="str">
            <v>UN</v>
          </cell>
          <cell r="G78">
            <v>30.47</v>
          </cell>
          <cell r="H78" t="str">
            <v>S-SINAPI</v>
          </cell>
          <cell r="I78">
            <v>39.61</v>
          </cell>
        </row>
        <row r="79">
          <cell r="D79" t="str">
            <v>73884/002</v>
          </cell>
          <cell r="E79" t="str">
            <v>INSTALAÇÃO DE VÁLVULAS OU REGISTROS COM JUNTA FLANGEADA  - DN  75</v>
          </cell>
          <cell r="F79" t="str">
            <v>UN</v>
          </cell>
          <cell r="G79">
            <v>43.99</v>
          </cell>
          <cell r="H79" t="str">
            <v>S-SINAPI</v>
          </cell>
          <cell r="I79">
            <v>57.18</v>
          </cell>
        </row>
        <row r="80">
          <cell r="D80" t="str">
            <v>73884/003</v>
          </cell>
          <cell r="E80" t="str">
            <v>INSTALAÇÃO DE VÁLVULAS OU REGISTROS COM JUNTA FLANGEADA  - DN  100</v>
          </cell>
          <cell r="F80" t="str">
            <v>UN</v>
          </cell>
          <cell r="G80">
            <v>54.98</v>
          </cell>
          <cell r="H80" t="str">
            <v>S-SINAPI</v>
          </cell>
          <cell r="I80">
            <v>71.47</v>
          </cell>
        </row>
        <row r="81">
          <cell r="D81" t="str">
            <v>73884/004</v>
          </cell>
          <cell r="E81" t="str">
            <v>INSTALAÇÃO DE VÁLVULAS OU REGISTROS COM JUNTA FLANGEADA  - DN  150</v>
          </cell>
          <cell r="F81" t="str">
            <v>UN</v>
          </cell>
          <cell r="G81">
            <v>274.52</v>
          </cell>
          <cell r="H81" t="str">
            <v>S-SINAPI</v>
          </cell>
          <cell r="I81">
            <v>356.87</v>
          </cell>
        </row>
        <row r="82">
          <cell r="D82" t="str">
            <v>73884/005</v>
          </cell>
          <cell r="E82" t="str">
            <v>INSTALAÇÃO DE VÁLVULAS OU REGISTROS COM JUNTA FLANGEADA  - DN  200</v>
          </cell>
          <cell r="F82" t="str">
            <v>UN</v>
          </cell>
          <cell r="G82">
            <v>320.27</v>
          </cell>
          <cell r="H82" t="str">
            <v>S-SINAPI</v>
          </cell>
          <cell r="I82">
            <v>416.35</v>
          </cell>
        </row>
        <row r="83">
          <cell r="D83" t="str">
            <v>73884/006</v>
          </cell>
          <cell r="E83" t="str">
            <v>INSTALAÇÃO DE VÁLVULAS OU REGISTROS COM JUNTA FLANGEADA  - DN  250</v>
          </cell>
          <cell r="F83" t="str">
            <v>UN</v>
          </cell>
          <cell r="G83">
            <v>388.9</v>
          </cell>
          <cell r="H83" t="str">
            <v>S-SINAPI</v>
          </cell>
          <cell r="I83">
            <v>505.57</v>
          </cell>
        </row>
        <row r="84">
          <cell r="D84" t="str">
            <v>73884/007</v>
          </cell>
          <cell r="E84" t="str">
            <v>INSTALAÇÃO DE VÁLVULAS OU REGISTROS COM JUNTA FLANGEADA  - DN  300</v>
          </cell>
          <cell r="F84" t="str">
            <v>UN</v>
          </cell>
          <cell r="G84">
            <v>434.65</v>
          </cell>
          <cell r="H84" t="str">
            <v>S-SINAPI</v>
          </cell>
          <cell r="I84">
            <v>565.04</v>
          </cell>
        </row>
        <row r="85">
          <cell r="D85" t="str">
            <v>73884/008</v>
          </cell>
          <cell r="E85" t="str">
            <v>INSTALAÇÃO DE VÁLVULAS OU REGISTROS COM JUNTA FLANGEADA  - DN  350</v>
          </cell>
          <cell r="F85" t="str">
            <v>UN</v>
          </cell>
          <cell r="G85">
            <v>457.53</v>
          </cell>
          <cell r="H85" t="str">
            <v>S-SINAPI</v>
          </cell>
          <cell r="I85">
            <v>594.78</v>
          </cell>
        </row>
        <row r="86">
          <cell r="D86" t="str">
            <v>73884/009</v>
          </cell>
          <cell r="E86" t="str">
            <v>INSTALAÇÃO DE VÁLVULAS OU REGISTROS COM JUNTA FLANGEADA  - DN  400</v>
          </cell>
          <cell r="F86" t="str">
            <v>UN</v>
          </cell>
          <cell r="G86">
            <v>503.28</v>
          </cell>
          <cell r="H86" t="str">
            <v>S-SINAPI</v>
          </cell>
          <cell r="I86">
            <v>654.26</v>
          </cell>
        </row>
        <row r="87">
          <cell r="D87" t="str">
            <v>73884/010</v>
          </cell>
          <cell r="E87" t="str">
            <v>INSTALAÇÃO DE VÁLVULAS OU REGISTROS COM JUNTA FLANGEADA  - DN  450</v>
          </cell>
          <cell r="F87" t="str">
            <v>UN</v>
          </cell>
          <cell r="G87">
            <v>526.16</v>
          </cell>
          <cell r="H87" t="str">
            <v>S-SINAPI</v>
          </cell>
          <cell r="I87">
            <v>684</v>
          </cell>
        </row>
        <row r="88">
          <cell r="D88" t="str">
            <v>73884/011</v>
          </cell>
          <cell r="E88" t="str">
            <v>INSTALAÇÃO DE VÁLVULAS OU REGISTROS COM JUNTA FLANGEADA  - DN  500</v>
          </cell>
          <cell r="F88" t="str">
            <v>UN</v>
          </cell>
          <cell r="G88">
            <v>571.91</v>
          </cell>
          <cell r="H88" t="str">
            <v>S-SINAPI</v>
          </cell>
          <cell r="I88">
            <v>743.48</v>
          </cell>
        </row>
        <row r="89">
          <cell r="D89" t="str">
            <v>73884/012</v>
          </cell>
          <cell r="E89" t="str">
            <v>INSTALAÇÃO DE VÁLVULAS OU REGISTROS COM JUNTA FLANGEADA  - DN  600</v>
          </cell>
          <cell r="F89" t="str">
            <v>UN</v>
          </cell>
          <cell r="G89">
            <v>617.66</v>
          </cell>
          <cell r="H89" t="str">
            <v>S-SINAPI</v>
          </cell>
          <cell r="I89">
            <v>802.95</v>
          </cell>
        </row>
        <row r="90">
          <cell r="D90" t="str">
            <v>73884/013</v>
          </cell>
          <cell r="E90" t="str">
            <v>INSTALAÇÃO DE VÁLVULAS OU REGISTROS COM JUNTA FLANGEADA  - DN  700</v>
          </cell>
          <cell r="F90" t="str">
            <v>UN</v>
          </cell>
          <cell r="G90">
            <v>676.88</v>
          </cell>
          <cell r="H90" t="str">
            <v>S-SINAPI</v>
          </cell>
          <cell r="I90">
            <v>879.94</v>
          </cell>
        </row>
        <row r="91">
          <cell r="D91" t="str">
            <v>73884/014</v>
          </cell>
          <cell r="E91" t="str">
            <v>INSTALAÇÃO DE VÁLVULAS OU REGISTROS COM JUNTA FLANGEADA  - DN  800</v>
          </cell>
          <cell r="F91" t="str">
            <v>UN</v>
          </cell>
          <cell r="G91">
            <v>676.88</v>
          </cell>
          <cell r="H91" t="str">
            <v>S-SINAPI</v>
          </cell>
          <cell r="I91">
            <v>879.94</v>
          </cell>
        </row>
        <row r="92">
          <cell r="D92" t="str">
            <v>73884/015</v>
          </cell>
          <cell r="E92" t="str">
            <v>INSTALAÇÃO DE VÁLVULAS OU REGISTROS COM JUNTA FLANGEADA  - DN  900</v>
          </cell>
          <cell r="F92" t="str">
            <v>UN</v>
          </cell>
          <cell r="G92">
            <v>701.05</v>
          </cell>
          <cell r="H92" t="str">
            <v>S-SINAPI</v>
          </cell>
          <cell r="I92">
            <v>911.36</v>
          </cell>
        </row>
        <row r="93">
          <cell r="D93" t="str">
            <v>73884/016</v>
          </cell>
          <cell r="E93" t="str">
            <v>INSTALAÇÃO DE VÁLVULAS OU REGISTROS COM JUNTA FLANGEADA  - DN  1000</v>
          </cell>
          <cell r="F93" t="str">
            <v>UN</v>
          </cell>
          <cell r="G93">
            <v>773.57</v>
          </cell>
          <cell r="H93" t="str">
            <v>S-SINAPI</v>
          </cell>
          <cell r="I93">
            <v>1005.64</v>
          </cell>
        </row>
        <row r="94">
          <cell r="D94" t="str">
            <v>73885/001</v>
          </cell>
          <cell r="E94" t="str">
            <v>INSTALAÇÃO DE VÁLVULAS OU REGISTROS COM JUNTA ELÁSTICA  - DN  50</v>
          </cell>
          <cell r="F94" t="str">
            <v>UN</v>
          </cell>
          <cell r="G94">
            <v>13.58</v>
          </cell>
          <cell r="H94" t="str">
            <v>S-SINAPI</v>
          </cell>
          <cell r="I94">
            <v>17.649999999999999</v>
          </cell>
        </row>
        <row r="95">
          <cell r="D95" t="str">
            <v>73885/002</v>
          </cell>
          <cell r="E95" t="str">
            <v>INSTALAÇÃO DE VÁLVULAS OU REGISTROS COM JUNTA ELÁSTICA  - DN  75</v>
          </cell>
          <cell r="F95" t="str">
            <v>UN</v>
          </cell>
          <cell r="G95">
            <v>16.5</v>
          </cell>
          <cell r="H95" t="str">
            <v>S-SINAPI</v>
          </cell>
          <cell r="I95">
            <v>21.45</v>
          </cell>
        </row>
        <row r="96">
          <cell r="D96" t="str">
            <v>73885/003</v>
          </cell>
          <cell r="E96" t="str">
            <v>INSTALAÇÃO DE VÁLVULAS OU REGISTROS COM JUNTA ELÁSTICA  - DN  100</v>
          </cell>
          <cell r="F96" t="str">
            <v>UN</v>
          </cell>
          <cell r="G96">
            <v>18.690000000000001</v>
          </cell>
          <cell r="H96" t="str">
            <v>S-SINAPI</v>
          </cell>
          <cell r="I96">
            <v>24.29</v>
          </cell>
        </row>
        <row r="97">
          <cell r="D97" t="str">
            <v>73885/004</v>
          </cell>
          <cell r="E97" t="str">
            <v>INSTALAÇÃO DE VÁLVULAS OU REGISTROS COM JUNTA ELÁSTICA  - DN  150</v>
          </cell>
          <cell r="F97" t="str">
            <v>UN</v>
          </cell>
          <cell r="G97">
            <v>100.66</v>
          </cell>
          <cell r="H97" t="str">
            <v>S-SINAPI</v>
          </cell>
          <cell r="I97">
            <v>130.85</v>
          </cell>
        </row>
        <row r="98">
          <cell r="D98" t="str">
            <v>73885/005</v>
          </cell>
          <cell r="E98" t="str">
            <v>INSTALAÇÃO DE VÁLVULAS OU REGISTROS COM JUNTA ELÁSTICA  - DN  200</v>
          </cell>
          <cell r="F98" t="str">
            <v>UN</v>
          </cell>
          <cell r="G98">
            <v>130.38999999999999</v>
          </cell>
          <cell r="H98" t="str">
            <v>S-SINAPI</v>
          </cell>
          <cell r="I98">
            <v>169.5</v>
          </cell>
        </row>
        <row r="99">
          <cell r="D99" t="str">
            <v>73885/006</v>
          </cell>
          <cell r="E99" t="str">
            <v>NSTALAÇÃO DE VÁLVULAS OU REGISTROS COM JUNTA ELÁSTICA  - DN  250</v>
          </cell>
          <cell r="F99" t="str">
            <v>UN</v>
          </cell>
          <cell r="G99">
            <v>153.27000000000001</v>
          </cell>
          <cell r="H99" t="str">
            <v>S-SINAPI</v>
          </cell>
          <cell r="I99">
            <v>199.25</v>
          </cell>
        </row>
        <row r="100">
          <cell r="D100" t="str">
            <v>73885/007</v>
          </cell>
          <cell r="E100" t="str">
            <v>INSTALAÇÃO DE VÁLVULAS OU REGISTROS COM JUNTA ELÁSTICA  - DN  300</v>
          </cell>
          <cell r="F100" t="str">
            <v>UN</v>
          </cell>
          <cell r="G100">
            <v>167</v>
          </cell>
          <cell r="H100" t="str">
            <v>S-SINAPI</v>
          </cell>
          <cell r="I100">
            <v>217.1</v>
          </cell>
        </row>
        <row r="101">
          <cell r="D101" t="str">
            <v>73885/008</v>
          </cell>
          <cell r="E101" t="str">
            <v>INSTALAÇÃO DE VÁLVULAS OU REGISTROS COM JUNTA ELÁSTICA  - DN  350</v>
          </cell>
          <cell r="F101" t="str">
            <v>UN</v>
          </cell>
          <cell r="G101">
            <v>183.01</v>
          </cell>
          <cell r="H101" t="str">
            <v>S-SINAPI</v>
          </cell>
          <cell r="I101">
            <v>237.91</v>
          </cell>
        </row>
        <row r="102">
          <cell r="D102" t="str">
            <v>73885/009</v>
          </cell>
          <cell r="E102" t="str">
            <v>INSTALAÇÃO DE VÁLVULAS OU REGISTROS COM JUNTA ELÁSTICA  - DN  400</v>
          </cell>
          <cell r="F102" t="str">
            <v>UN</v>
          </cell>
          <cell r="G102">
            <v>201.31</v>
          </cell>
          <cell r="H102" t="str">
            <v>S-SINAPI</v>
          </cell>
          <cell r="I102">
            <v>261.7</v>
          </cell>
        </row>
        <row r="103">
          <cell r="D103" t="str">
            <v>73885/010</v>
          </cell>
          <cell r="E103" t="str">
            <v>INSTALAÇÃO DE VÁLVULAS OU REGISTROS COM JUNTA ELÁSTICA  - DN  450</v>
          </cell>
          <cell r="F103" t="str">
            <v>UN</v>
          </cell>
          <cell r="G103">
            <v>217.32</v>
          </cell>
          <cell r="H103" t="str">
            <v>S-SINAPI</v>
          </cell>
          <cell r="I103">
            <v>282.51</v>
          </cell>
        </row>
        <row r="104">
          <cell r="D104" t="str">
            <v>73885/011</v>
          </cell>
          <cell r="E104" t="str">
            <v>NSTALAÇÃO DE VÁLVULAS OU REGISTROS COM JUNTA ELÁSTICA  - DN  500</v>
          </cell>
          <cell r="F104" t="str">
            <v>UN</v>
          </cell>
          <cell r="G104">
            <v>228.76</v>
          </cell>
          <cell r="H104" t="str">
            <v>S-SINAPI</v>
          </cell>
          <cell r="I104">
            <v>297.38</v>
          </cell>
        </row>
        <row r="105">
          <cell r="D105" t="str">
            <v>73885/012</v>
          </cell>
          <cell r="E105" t="str">
            <v>INSTALAÇÃO DE VÁLVULAS OU REGISTROS COM JUNTA ELÁSTICA  - DN  600</v>
          </cell>
          <cell r="F105" t="str">
            <v>UN</v>
          </cell>
          <cell r="G105">
            <v>260.79000000000002</v>
          </cell>
          <cell r="H105" t="str">
            <v>S-SINAPI</v>
          </cell>
          <cell r="I105">
            <v>339.02</v>
          </cell>
        </row>
        <row r="106">
          <cell r="D106" t="str">
            <v>0292</v>
          </cell>
          <cell r="E106" t="str">
            <v>FORNEC E/OU ASSENT DE TUBO DE ACO COM JUNTA ELASTICA</v>
          </cell>
          <cell r="H106" t="str">
            <v>S-SINAPI</v>
          </cell>
          <cell r="I106">
            <v>0</v>
          </cell>
        </row>
        <row r="107">
          <cell r="D107" t="str">
            <v>73839/001</v>
          </cell>
          <cell r="E107" t="str">
            <v xml:space="preserve">ASSENTAMENTO DE TUBOS DE AÇO, COM JUNTA ELÁSTICA  (COMPRIMENTO DE  6,00      </v>
          </cell>
          <cell r="F107" t="str">
            <v>M</v>
          </cell>
          <cell r="G107">
            <v>3.86</v>
          </cell>
          <cell r="H107" t="str">
            <v>S-SINAPI</v>
          </cell>
          <cell r="I107">
            <v>5.01</v>
          </cell>
        </row>
        <row r="108">
          <cell r="D108" t="str">
            <v>73839/002</v>
          </cell>
          <cell r="E108" t="str">
            <v xml:space="preserve">ASSENTAMENTO DE TUBOS DE AÇO, COM JUNTA ELÁSTICA  (COMPRIMENTO DE  6,00      </v>
          </cell>
          <cell r="F108" t="str">
            <v>M</v>
          </cell>
          <cell r="G108">
            <v>4.93</v>
          </cell>
          <cell r="H108" t="str">
            <v>S-SINAPI</v>
          </cell>
          <cell r="I108">
            <v>6.4</v>
          </cell>
        </row>
        <row r="109">
          <cell r="D109" t="str">
            <v>73839/003</v>
          </cell>
          <cell r="E109" t="str">
            <v xml:space="preserve">ASSENTAMENTO DE TUBOS DE AÇO, COM JUNTA ELÁSTICA  (COMPRIMENTO DE  6,00      </v>
          </cell>
          <cell r="F109" t="str">
            <v>M</v>
          </cell>
          <cell r="G109">
            <v>5.95</v>
          </cell>
          <cell r="H109" t="str">
            <v>S-SINAPI</v>
          </cell>
          <cell r="I109">
            <v>7.73</v>
          </cell>
        </row>
        <row r="110">
          <cell r="D110" t="str">
            <v>73839/004</v>
          </cell>
          <cell r="E110" t="str">
            <v xml:space="preserve">ASSENTAMENTO DE TUBOS DE AÇO, COM JUNTA ELÁSTICA  (COMPRIMENTO DE  6,00      </v>
          </cell>
          <cell r="F110" t="str">
            <v>M</v>
          </cell>
          <cell r="G110">
            <v>6.71</v>
          </cell>
          <cell r="H110" t="str">
            <v>S-SINAPI</v>
          </cell>
          <cell r="I110">
            <v>8.7200000000000006</v>
          </cell>
        </row>
        <row r="111">
          <cell r="D111" t="str">
            <v>73839/005</v>
          </cell>
          <cell r="E111" t="str">
            <v xml:space="preserve">ASSENTAMENTO DE TUBOS DE AÇO, COM JUNTA ELÁSTICA  (COMPRIMENTO DE  6,00      </v>
          </cell>
          <cell r="F111" t="str">
            <v>M</v>
          </cell>
          <cell r="G111">
            <v>7.86</v>
          </cell>
          <cell r="H111" t="str">
            <v>S-SINAPI</v>
          </cell>
          <cell r="I111">
            <v>10.210000000000001</v>
          </cell>
        </row>
        <row r="112">
          <cell r="D112" t="str">
            <v>73839/006</v>
          </cell>
          <cell r="E112" t="str">
            <v xml:space="preserve">ASSENTAMENTO DE TUBOS DE AÇO, COM JUNTA ELÁSTICA  (COMPRIMENTO DE  6,00      </v>
          </cell>
          <cell r="F112" t="str">
            <v>M</v>
          </cell>
          <cell r="G112">
            <v>8.99</v>
          </cell>
          <cell r="H112" t="str">
            <v>S-SINAPI</v>
          </cell>
          <cell r="I112">
            <v>11.68</v>
          </cell>
        </row>
        <row r="113">
          <cell r="D113" t="str">
            <v>73839/007</v>
          </cell>
          <cell r="E113" t="str">
            <v xml:space="preserve">ASSENTAMENTO DE TUBOS DE AÇO, COM JUNTA ELÁSTICA  (COMPRIMENTO DE  6,00      </v>
          </cell>
          <cell r="F113" t="str">
            <v>M</v>
          </cell>
          <cell r="G113">
            <v>10.09</v>
          </cell>
          <cell r="H113" t="str">
            <v>S-SINAPI</v>
          </cell>
          <cell r="I113">
            <v>13.11</v>
          </cell>
        </row>
        <row r="114">
          <cell r="D114" t="str">
            <v>73839/008</v>
          </cell>
          <cell r="E114" t="str">
            <v xml:space="preserve">ASSENTAMENTO DE TUBOS DE AÇO, COM JUNTA ELÁSTICA  (COMPRIMENTO DE  6,00      </v>
          </cell>
          <cell r="F114" t="str">
            <v>M</v>
          </cell>
          <cell r="G114">
            <v>11.23</v>
          </cell>
          <cell r="H114" t="str">
            <v>S-SINAPI</v>
          </cell>
          <cell r="I114">
            <v>14.59</v>
          </cell>
        </row>
        <row r="115">
          <cell r="D115" t="str">
            <v>73839/009</v>
          </cell>
          <cell r="E115" t="str">
            <v xml:space="preserve">ASSENTAMENTO DE TUBOS DE AÇO, COM JUNTA ELÁSTICA  (COMPRIMENTO DE  6,00      </v>
          </cell>
          <cell r="F115" t="str">
            <v>M</v>
          </cell>
          <cell r="G115">
            <v>13.51</v>
          </cell>
          <cell r="H115" t="str">
            <v>S-SINAPI</v>
          </cell>
          <cell r="I115">
            <v>17.559999999999999</v>
          </cell>
        </row>
        <row r="116">
          <cell r="D116" t="str">
            <v>73839/010</v>
          </cell>
          <cell r="E116" t="str">
            <v xml:space="preserve">ASSENTAMENTO DE TUBOS DE AÇO, COM JUNTA ELÁSTICA  (COMPRIMENTO DE  6,00      </v>
          </cell>
          <cell r="F116" t="str">
            <v>M</v>
          </cell>
          <cell r="G116">
            <v>16.63</v>
          </cell>
          <cell r="H116" t="str">
            <v>S-SINAPI</v>
          </cell>
          <cell r="I116">
            <v>21.61</v>
          </cell>
        </row>
        <row r="117">
          <cell r="D117" t="str">
            <v>73839/011</v>
          </cell>
          <cell r="E117" t="str">
            <v xml:space="preserve">ASSENTAMENTO DE TUBOS DE AÇO, COM JUNTA ELÁSTICA  (COMPRIMENTO DE  6,00      </v>
          </cell>
          <cell r="F117" t="str">
            <v>M</v>
          </cell>
          <cell r="G117">
            <v>19.149999999999999</v>
          </cell>
          <cell r="H117" t="str">
            <v>S-SINAPI</v>
          </cell>
          <cell r="I117">
            <v>24.89</v>
          </cell>
        </row>
        <row r="118">
          <cell r="D118" t="str">
            <v>73839/012</v>
          </cell>
          <cell r="E118" t="str">
            <v xml:space="preserve">ASSENTAMENTO DE TUBOS DE AÇO, COM JUNTA ELÁSTICA  (COMPRIMENTO DE  6,00      </v>
          </cell>
          <cell r="F118" t="str">
            <v>M</v>
          </cell>
          <cell r="G118">
            <v>22.5</v>
          </cell>
          <cell r="H118" t="str">
            <v>S-SINAPI</v>
          </cell>
          <cell r="I118">
            <v>29.25</v>
          </cell>
        </row>
        <row r="119">
          <cell r="D119" t="str">
            <v>73839/013</v>
          </cell>
          <cell r="E119" t="str">
            <v xml:space="preserve">ASSENTAMENTO DE TUBOS DE AÇO, COM JUNTA ELÁSTICA  (COMPRIMENTO DE  6,00      </v>
          </cell>
          <cell r="F119" t="str">
            <v>M</v>
          </cell>
          <cell r="G119">
            <v>24.04</v>
          </cell>
          <cell r="H119" t="str">
            <v>S-SINAPI</v>
          </cell>
          <cell r="I119">
            <v>31.25</v>
          </cell>
        </row>
        <row r="120">
          <cell r="D120" t="str">
            <v>73839/014</v>
          </cell>
          <cell r="E120" t="str">
            <v xml:space="preserve">ASSENTAMENTO DE TUBOS DE AÇO, COM JUNTA ELÁSTICA  (COMPRIMENTO DE  6,00      </v>
          </cell>
          <cell r="F120" t="str">
            <v>M</v>
          </cell>
          <cell r="G120">
            <v>28.5</v>
          </cell>
          <cell r="H120" t="str">
            <v>S-SINAPI</v>
          </cell>
          <cell r="I120">
            <v>37.049999999999997</v>
          </cell>
        </row>
        <row r="121">
          <cell r="D121" t="str">
            <v>73839/015</v>
          </cell>
          <cell r="E121" t="str">
            <v xml:space="preserve">ASSENTAMENTO DE TUBOS DE AÇO, COM JUNTA ELÁSTICA  (COMPRIMENTO DE  6,00      </v>
          </cell>
          <cell r="F121" t="str">
            <v>M</v>
          </cell>
          <cell r="G121">
            <v>33.75</v>
          </cell>
          <cell r="H121" t="str">
            <v>S-SINAPI</v>
          </cell>
          <cell r="I121">
            <v>43.87</v>
          </cell>
        </row>
        <row r="122">
          <cell r="D122" t="str">
            <v>CANT</v>
          </cell>
          <cell r="E122" t="str">
            <v>CANTEIRO DE OBRAS</v>
          </cell>
          <cell r="H122" t="str">
            <v>S-SINAPI</v>
          </cell>
          <cell r="I122">
            <v>0</v>
          </cell>
        </row>
        <row r="123">
          <cell r="D123" t="str">
            <v>0001</v>
          </cell>
          <cell r="E123" t="str">
            <v>CONSTRUCAO DO CANTEIRO</v>
          </cell>
          <cell r="H123" t="str">
            <v>S-SINAPI</v>
          </cell>
          <cell r="I123">
            <v>0</v>
          </cell>
        </row>
        <row r="124">
          <cell r="D124" t="str">
            <v>73752/001</v>
          </cell>
          <cell r="E124" t="str">
            <v xml:space="preserve">SANITARIO COM  4M2, DOIS MODULOS DE VASO E CHUVEIRO, PAREDES EM TABUAS      </v>
          </cell>
          <cell r="F124" t="str">
            <v>UN</v>
          </cell>
          <cell r="G124">
            <v>1880.32</v>
          </cell>
          <cell r="H124" t="str">
            <v>S-SINAPI</v>
          </cell>
          <cell r="I124">
            <v>2444.41</v>
          </cell>
        </row>
        <row r="125">
          <cell r="D125" t="str">
            <v>73803/001</v>
          </cell>
          <cell r="E125" t="str">
            <v xml:space="preserve">GALPAO ABERTO PROVISORIO EM MADEIRA, COBERTURA EM TELHA DE FIBROCIMENT    </v>
          </cell>
          <cell r="F125" t="str">
            <v>M2</v>
          </cell>
          <cell r="G125">
            <v>120.28</v>
          </cell>
          <cell r="H125" t="str">
            <v>S-SINAPI</v>
          </cell>
          <cell r="I125">
            <v>156.36000000000001</v>
          </cell>
        </row>
        <row r="126">
          <cell r="D126" t="str">
            <v>73805/001</v>
          </cell>
          <cell r="E126" t="str">
            <v xml:space="preserve">BARRACAO DE OBRA PARA ALOJAMENTO/ESCRITORIO, PISO EM PINHO  3A, PAREDES    </v>
          </cell>
          <cell r="F126" t="str">
            <v>M2</v>
          </cell>
          <cell r="G126">
            <v>155.41999999999999</v>
          </cell>
          <cell r="H126" t="str">
            <v>S-SINAPI</v>
          </cell>
          <cell r="I126">
            <v>202.04</v>
          </cell>
        </row>
        <row r="127">
          <cell r="D127" t="str">
            <v>74210/001</v>
          </cell>
          <cell r="E127" t="str">
            <v xml:space="preserve">BARRACAO PARA DEPOSITO EM TABUAS DE MADEIRA, COBERTURA EM FIBROCIMENTO    </v>
          </cell>
          <cell r="F127" t="str">
            <v>M2</v>
          </cell>
          <cell r="G127">
            <v>196.32</v>
          </cell>
          <cell r="H127" t="str">
            <v>S-SINAPI</v>
          </cell>
          <cell r="I127">
            <v>255.21</v>
          </cell>
        </row>
        <row r="128">
          <cell r="D128" t="str">
            <v>74242/001</v>
          </cell>
          <cell r="E128" t="str">
            <v xml:space="preserve">BARRACAO DE OBRA EM TABUAS DE MADEIRA COM BANHEIRO, COBERTURA EM FIBRO    </v>
          </cell>
          <cell r="F128" t="str">
            <v>M2</v>
          </cell>
          <cell r="G128">
            <v>117.23</v>
          </cell>
          <cell r="H128" t="str">
            <v>S-SINAPI</v>
          </cell>
          <cell r="I128">
            <v>152.38999999999999</v>
          </cell>
        </row>
        <row r="129">
          <cell r="D129" t="str">
            <v>0002</v>
          </cell>
          <cell r="E129" t="str">
            <v>PLACA DE OBRA</v>
          </cell>
          <cell r="H129" t="str">
            <v>S-SINAPI</v>
          </cell>
          <cell r="I129">
            <v>0</v>
          </cell>
        </row>
        <row r="130">
          <cell r="D130" t="str">
            <v>74209/001</v>
          </cell>
          <cell r="E130" t="str">
            <v>PLACA DE OBRA EM CHAPA DE ACO GALVANIZADO</v>
          </cell>
          <cell r="F130" t="str">
            <v>M2</v>
          </cell>
          <cell r="G130">
            <v>229.18</v>
          </cell>
          <cell r="H130" t="str">
            <v>S-SINAPI</v>
          </cell>
          <cell r="I130">
            <v>297.93</v>
          </cell>
        </row>
        <row r="131">
          <cell r="D131" t="str">
            <v>0004</v>
          </cell>
          <cell r="E131" t="str">
            <v>MOBILIZACAO E DESMOBILIZACAO</v>
          </cell>
          <cell r="H131" t="str">
            <v>S-SINAPI</v>
          </cell>
          <cell r="I131">
            <v>0</v>
          </cell>
        </row>
        <row r="132">
          <cell r="D132" t="str">
            <v>73847/001</v>
          </cell>
          <cell r="E132" t="str">
            <v>ALUGUEL CONTAINER/ESCRIT INCL INST ELET LARG=2,20 COMP=6,20M</v>
          </cell>
          <cell r="F132" t="str">
            <v>MES</v>
          </cell>
          <cell r="G132">
            <v>402.23</v>
          </cell>
          <cell r="H132" t="str">
            <v>S-SINAPI</v>
          </cell>
          <cell r="I132">
            <v>522.89</v>
          </cell>
        </row>
        <row r="133">
          <cell r="D133" t="str">
            <v>73847/002</v>
          </cell>
          <cell r="E133" t="str">
            <v>ALUGUEL CONTAINER/ESCRIT/WC C/1 VASO/1 LAV/1 MIC/4 CHUV LARG</v>
          </cell>
          <cell r="F133" t="str">
            <v>MES</v>
          </cell>
          <cell r="G133">
            <v>433.68</v>
          </cell>
          <cell r="H133" t="str">
            <v>S-SINAPI</v>
          </cell>
          <cell r="I133">
            <v>563.78</v>
          </cell>
        </row>
        <row r="134">
          <cell r="D134" t="str">
            <v>73847/003</v>
          </cell>
          <cell r="E134" t="str">
            <v>ALUGUEL CONTAINER/SANIT C/2 VASOS/1 LAVAT/1 MIC/4 CHUV LARG=</v>
          </cell>
          <cell r="F134" t="str">
            <v>MES</v>
          </cell>
          <cell r="G134">
            <v>616.29</v>
          </cell>
          <cell r="H134" t="str">
            <v>S-SINAPI</v>
          </cell>
          <cell r="I134">
            <v>801.17</v>
          </cell>
        </row>
        <row r="135">
          <cell r="D135" t="str">
            <v>73847/004</v>
          </cell>
          <cell r="E135" t="str">
            <v>ALUGUEL CONTAINER/SANIT C/4 VASOS/1 LAVAT/1 MIC/4 CHUV LARG=</v>
          </cell>
          <cell r="F135" t="str">
            <v>MES</v>
          </cell>
          <cell r="G135">
            <v>660.15</v>
          </cell>
          <cell r="H135" t="str">
            <v>S-SINAPI</v>
          </cell>
          <cell r="I135">
            <v>858.19</v>
          </cell>
        </row>
        <row r="136">
          <cell r="D136" t="str">
            <v>73847/005</v>
          </cell>
          <cell r="E136" t="str">
            <v>ALUGUEL CONTAINER/SANIT C/7 VASOS/1 LAVAT/1 MIC LARG=2,20M</v>
          </cell>
          <cell r="F136" t="str">
            <v>MES</v>
          </cell>
          <cell r="G136">
            <v>675.81</v>
          </cell>
          <cell r="H136" t="str">
            <v>S-SINAPI</v>
          </cell>
          <cell r="I136">
            <v>878.55</v>
          </cell>
        </row>
        <row r="137">
          <cell r="D137" t="str">
            <v>COBE</v>
          </cell>
          <cell r="E137" t="str">
            <v>COBERTURA</v>
          </cell>
          <cell r="H137" t="str">
            <v>S-SINAPI</v>
          </cell>
          <cell r="I137">
            <v>0</v>
          </cell>
        </row>
        <row r="138">
          <cell r="D138" t="str">
            <v>0073</v>
          </cell>
          <cell r="E138" t="str">
            <v>MADEIRAMENTO</v>
          </cell>
          <cell r="H138" t="str">
            <v>S-SINAPI</v>
          </cell>
          <cell r="I138">
            <v>0</v>
          </cell>
        </row>
        <row r="139">
          <cell r="D139">
            <v>55960</v>
          </cell>
          <cell r="E139" t="str">
            <v>IMUNIZACAO MADEIRAMENTO COBERTURA COM IMUNIZANTE INCOLOR</v>
          </cell>
          <cell r="F139" t="str">
            <v>M2</v>
          </cell>
          <cell r="G139">
            <v>3.06</v>
          </cell>
          <cell r="H139" t="str">
            <v>S-SINAPI</v>
          </cell>
          <cell r="I139">
            <v>3.97</v>
          </cell>
        </row>
        <row r="140">
          <cell r="D140">
            <v>72085</v>
          </cell>
          <cell r="E140" t="str">
            <v xml:space="preserve">RECOLOCACAO DE MADEIRAMENTO DO TELHADO  - RIPAS, CONSIDERANDO REAPROVEI    </v>
          </cell>
          <cell r="F140" t="str">
            <v>M</v>
          </cell>
          <cell r="G140">
            <v>0.81</v>
          </cell>
          <cell r="H140" t="str">
            <v>S-SINAPI</v>
          </cell>
          <cell r="I140">
            <v>1.05</v>
          </cell>
        </row>
        <row r="141">
          <cell r="D141">
            <v>72086</v>
          </cell>
          <cell r="E141" t="str">
            <v xml:space="preserve">RECOLOCACAO DE MADEIRAMENTO DO TELHADO  - CAIBROS, CONSIDERANDO REAPROV    </v>
          </cell>
          <cell r="F141" t="str">
            <v>M</v>
          </cell>
          <cell r="G141">
            <v>2.4700000000000002</v>
          </cell>
          <cell r="H141" t="str">
            <v>S-SINAPI</v>
          </cell>
          <cell r="I141">
            <v>3.21</v>
          </cell>
        </row>
        <row r="142">
          <cell r="D142">
            <v>72087</v>
          </cell>
          <cell r="E142" t="str">
            <v xml:space="preserve">RECOLOCACAO DE MADEIRAMENTO DO TELHADO  - VIGAS, CONSIDERANDO REAPROVEI    </v>
          </cell>
          <cell r="F142" t="str">
            <v>M</v>
          </cell>
          <cell r="G142">
            <v>6.59</v>
          </cell>
          <cell r="H142" t="str">
            <v>S-SINAPI</v>
          </cell>
          <cell r="I142">
            <v>8.56</v>
          </cell>
        </row>
        <row r="143">
          <cell r="D143">
            <v>72088</v>
          </cell>
          <cell r="E143" t="str">
            <v xml:space="preserve">RECOLOCACAO DE FERRAGENS PARA MADEIRAMENTO DO TELHADO, CONSIDERANDO RE    </v>
          </cell>
          <cell r="F143" t="str">
            <v>UN</v>
          </cell>
          <cell r="G143">
            <v>4.8099999999999996</v>
          </cell>
          <cell r="H143" t="str">
            <v>S-SINAPI</v>
          </cell>
          <cell r="I143">
            <v>6.25</v>
          </cell>
        </row>
        <row r="144">
          <cell r="D144" t="str">
            <v>73931/001</v>
          </cell>
          <cell r="E144" t="str">
            <v xml:space="preserve">ESTRUTURA PARA TELHA ONDULADA FIBROCIMENTO, ALUMINIO OU PLASTICA, EM M    </v>
          </cell>
          <cell r="F144" t="str">
            <v>M2</v>
          </cell>
          <cell r="G144">
            <v>36.86</v>
          </cell>
          <cell r="H144" t="str">
            <v>S-SINAPI</v>
          </cell>
          <cell r="I144">
            <v>47.91</v>
          </cell>
        </row>
        <row r="145">
          <cell r="D145" t="str">
            <v>73931/002</v>
          </cell>
          <cell r="E145" t="str">
            <v xml:space="preserve">ESTRUTURA PARA TELHA ESTRUTURAL FIBROCIMENTO, EM MADEIRA APARELHADA, A    </v>
          </cell>
          <cell r="F145" t="str">
            <v>M2</v>
          </cell>
          <cell r="G145">
            <v>28.49</v>
          </cell>
          <cell r="H145" t="str">
            <v>S-SINAPI</v>
          </cell>
          <cell r="I145">
            <v>37.03</v>
          </cell>
        </row>
        <row r="146">
          <cell r="D146" t="str">
            <v>73931/003</v>
          </cell>
          <cell r="E146" t="str">
            <v xml:space="preserve">ESTRUTURA PARA TELHA CERAMICA, EM MADEIRA APARELHADA, APOIADA EM PARED    </v>
          </cell>
          <cell r="F146" t="str">
            <v>M2</v>
          </cell>
          <cell r="G146">
            <v>68.92</v>
          </cell>
          <cell r="H146" t="str">
            <v>S-SINAPI</v>
          </cell>
          <cell r="I146">
            <v>89.59</v>
          </cell>
        </row>
        <row r="147">
          <cell r="D147" t="str">
            <v>73939/001</v>
          </cell>
          <cell r="E147" t="str">
            <v xml:space="preserve">TESOURA COMPLETA EM MACARANDUBA SERRADA, PARA TELHADOS COM VAOS DE  4M      </v>
          </cell>
          <cell r="F147" t="str">
            <v>UN</v>
          </cell>
          <cell r="G147">
            <v>501.88</v>
          </cell>
          <cell r="H147" t="str">
            <v>S-SINAPI</v>
          </cell>
          <cell r="I147">
            <v>652.44000000000005</v>
          </cell>
        </row>
        <row r="148">
          <cell r="D148" t="str">
            <v>73939/002</v>
          </cell>
          <cell r="E148" t="str">
            <v xml:space="preserve">TESOURA COMPLETA EM MACARANDUBA APARELHADA, PARA TELHADOS COM VAOS DE      </v>
          </cell>
          <cell r="F148" t="str">
            <v>UN</v>
          </cell>
          <cell r="G148">
            <v>916.95</v>
          </cell>
          <cell r="H148" t="str">
            <v>S-SINAPI</v>
          </cell>
          <cell r="I148">
            <v>1192.03</v>
          </cell>
        </row>
        <row r="149">
          <cell r="D149" t="str">
            <v>73939/003</v>
          </cell>
          <cell r="E149" t="str">
            <v xml:space="preserve">TESOURA COMPLETA EM MACARANDUBA SERRADA, PARA TELHADOS COM VAOS DE  5M      </v>
          </cell>
          <cell r="F149" t="str">
            <v>UN</v>
          </cell>
          <cell r="G149">
            <v>603.64</v>
          </cell>
          <cell r="H149" t="str">
            <v>S-SINAPI</v>
          </cell>
          <cell r="I149">
            <v>784.73</v>
          </cell>
        </row>
        <row r="150">
          <cell r="D150" t="str">
            <v>73939/004</v>
          </cell>
          <cell r="E150" t="str">
            <v xml:space="preserve">TESOURA COMPLETA EM MACARANDUBA APARELHADA, PARA TELHADOS COM VAOS DE      </v>
          </cell>
          <cell r="F150" t="str">
            <v>UN</v>
          </cell>
          <cell r="G150">
            <v>935.57</v>
          </cell>
          <cell r="H150" t="str">
            <v>S-SINAPI</v>
          </cell>
          <cell r="I150">
            <v>1216.24</v>
          </cell>
        </row>
        <row r="151">
          <cell r="D151" t="str">
            <v>73939/005</v>
          </cell>
          <cell r="E151" t="str">
            <v xml:space="preserve">TESOURA COMPLETA EM MACARANDUBA SERRADA, PARA TELHADOS COM VAOS DE  6M      </v>
          </cell>
          <cell r="F151" t="str">
            <v>UN</v>
          </cell>
          <cell r="G151">
            <v>750.06</v>
          </cell>
          <cell r="H151" t="str">
            <v>S-SINAPI</v>
          </cell>
          <cell r="I151">
            <v>975.07</v>
          </cell>
        </row>
        <row r="152">
          <cell r="D152" t="str">
            <v>73939/006</v>
          </cell>
          <cell r="E152" t="str">
            <v xml:space="preserve">TESOURA COMPLETA EM MACARANDUBA APARELHADA, PARA TELHADOS COM VAOS DE      </v>
          </cell>
          <cell r="F152" t="str">
            <v>UN</v>
          </cell>
          <cell r="G152">
            <v>1178.3399999999999</v>
          </cell>
          <cell r="H152" t="str">
            <v>S-SINAPI</v>
          </cell>
          <cell r="I152">
            <v>1531.84</v>
          </cell>
        </row>
        <row r="153">
          <cell r="D153" t="str">
            <v>73939/007</v>
          </cell>
          <cell r="E153" t="str">
            <v xml:space="preserve">TESOURA COMPLETA EM MACARANDUBA SERRADA, PARA TELHADOS COM VAOS DE  7M      </v>
          </cell>
          <cell r="F153" t="str">
            <v>UN</v>
          </cell>
          <cell r="G153">
            <v>869.51</v>
          </cell>
          <cell r="H153" t="str">
            <v>S-SINAPI</v>
          </cell>
          <cell r="I153">
            <v>1130.3599999999999</v>
          </cell>
        </row>
        <row r="154">
          <cell r="D154" t="str">
            <v>73939/008</v>
          </cell>
          <cell r="E154" t="str">
            <v xml:space="preserve">TESOURA COMPLETA EM MACARANDUBA APARELHADA, PARA TELHADOS COM VAOS DE      </v>
          </cell>
          <cell r="F154" t="str">
            <v>UN</v>
          </cell>
          <cell r="G154">
            <v>1384.04</v>
          </cell>
          <cell r="H154" t="str">
            <v>S-SINAPI</v>
          </cell>
          <cell r="I154">
            <v>1799.25</v>
          </cell>
        </row>
        <row r="155">
          <cell r="D155" t="str">
            <v>73939/009</v>
          </cell>
          <cell r="E155" t="str">
            <v xml:space="preserve">TESOURA COMPLETA EM MACARANDUBA SERRADA, PARA TELHADOS COM VAOS DE  8M      </v>
          </cell>
          <cell r="F155" t="str">
            <v>UN</v>
          </cell>
          <cell r="G155">
            <v>1089.1500000000001</v>
          </cell>
          <cell r="H155" t="str">
            <v>S-SINAPI</v>
          </cell>
          <cell r="I155">
            <v>1415.89</v>
          </cell>
        </row>
        <row r="156">
          <cell r="D156" t="str">
            <v>73939/010</v>
          </cell>
          <cell r="E156" t="str">
            <v xml:space="preserve">TESOURA COMPLETA EM MACARANDUBA APARELHADA, PARA TELHADOS COM VAOS DE      </v>
          </cell>
          <cell r="F156" t="str">
            <v>UN</v>
          </cell>
          <cell r="G156">
            <v>1957.13</v>
          </cell>
          <cell r="H156" t="str">
            <v>S-SINAPI</v>
          </cell>
          <cell r="I156">
            <v>2544.2600000000002</v>
          </cell>
        </row>
        <row r="157">
          <cell r="D157" t="str">
            <v>73939/011</v>
          </cell>
          <cell r="E157" t="str">
            <v xml:space="preserve">TESOURA COMPLETA EM MACARANDUBA SERRADA, PARA TELHADOS COM VAOS DE  9M      </v>
          </cell>
          <cell r="F157" t="str">
            <v>UN</v>
          </cell>
          <cell r="G157">
            <v>1226.52</v>
          </cell>
          <cell r="H157" t="str">
            <v>S-SINAPI</v>
          </cell>
          <cell r="I157">
            <v>1594.47</v>
          </cell>
        </row>
        <row r="158">
          <cell r="D158" t="str">
            <v>73939/012</v>
          </cell>
          <cell r="E158" t="str">
            <v xml:space="preserve">TESOURA COMPLETA EM MACARANDUBA APARELHADA, PARA TELHADOS COM VAOS DE      </v>
          </cell>
          <cell r="F158" t="str">
            <v>UN</v>
          </cell>
          <cell r="G158">
            <v>2215.83</v>
          </cell>
          <cell r="H158" t="str">
            <v>S-SINAPI</v>
          </cell>
          <cell r="I158">
            <v>2880.57</v>
          </cell>
        </row>
        <row r="159">
          <cell r="D159" t="str">
            <v>73939/013</v>
          </cell>
          <cell r="E159" t="str">
            <v xml:space="preserve">TESOURA COMPLETA EM MACARANDUBA SERRADA, PARA TELHADOS COM VAOS DE  10M    </v>
          </cell>
          <cell r="F159" t="str">
            <v>UN</v>
          </cell>
          <cell r="G159">
            <v>1444.73</v>
          </cell>
          <cell r="H159" t="str">
            <v>S-SINAPI</v>
          </cell>
          <cell r="I159">
            <v>1878.14</v>
          </cell>
        </row>
        <row r="160">
          <cell r="D160" t="str">
            <v>73939/014</v>
          </cell>
          <cell r="E160" t="str">
            <v xml:space="preserve">TESOURA COMPLETA EM MACARANDUBA APARELHADA, PARA TELHADOS COM VAOS DE      </v>
          </cell>
          <cell r="F160" t="str">
            <v>UN</v>
          </cell>
          <cell r="G160">
            <v>2461.38</v>
          </cell>
          <cell r="H160" t="str">
            <v>S-SINAPI</v>
          </cell>
          <cell r="I160">
            <v>3199.79</v>
          </cell>
        </row>
        <row r="161">
          <cell r="D161" t="str">
            <v>73939/015</v>
          </cell>
          <cell r="E161" t="str">
            <v xml:space="preserve">TESOURA COMPLETA EM MACARANDUBA SERRADA, PARA TELHADOS COM VAOS DE  11M    </v>
          </cell>
          <cell r="F161" t="str">
            <v>UN</v>
          </cell>
          <cell r="G161">
            <v>1696.62</v>
          </cell>
          <cell r="H161" t="str">
            <v>S-SINAPI</v>
          </cell>
          <cell r="I161">
            <v>2205.6</v>
          </cell>
        </row>
        <row r="162">
          <cell r="D162" t="str">
            <v>73939/016</v>
          </cell>
          <cell r="E162" t="str">
            <v xml:space="preserve">TESOURA COMPLETA EM MACARANDUBA APARELHADA, PARA TELHADOS COM VAOS DE      </v>
          </cell>
          <cell r="F162" t="str">
            <v>UN</v>
          </cell>
          <cell r="G162">
            <v>2912.13</v>
          </cell>
          <cell r="H162" t="str">
            <v>S-SINAPI</v>
          </cell>
          <cell r="I162">
            <v>3785.76</v>
          </cell>
        </row>
        <row r="163">
          <cell r="D163" t="str">
            <v>73939/017</v>
          </cell>
          <cell r="E163" t="str">
            <v xml:space="preserve">TESOURA COMPLETA EM MACARANDUBA SERRADA, PARA TELHADOS COM VAOS DE  12M    </v>
          </cell>
          <cell r="F163" t="str">
            <v>UN</v>
          </cell>
          <cell r="G163">
            <v>1869.66</v>
          </cell>
          <cell r="H163" t="str">
            <v>S-SINAPI</v>
          </cell>
          <cell r="I163">
            <v>2430.5500000000002</v>
          </cell>
        </row>
        <row r="164">
          <cell r="D164" t="str">
            <v>73939/018</v>
          </cell>
          <cell r="E164" t="str">
            <v xml:space="preserve">TESOURA COMPLETA EM MACARANDUBA APARELHADA, PARA TELHADOS COM VAOS DE      </v>
          </cell>
          <cell r="F164" t="str">
            <v>UN</v>
          </cell>
          <cell r="G164">
            <v>3226.23</v>
          </cell>
          <cell r="H164" t="str">
            <v>S-SINAPI</v>
          </cell>
          <cell r="I164">
            <v>4194.09</v>
          </cell>
        </row>
        <row r="165">
          <cell r="D165" t="str">
            <v>73939/019</v>
          </cell>
          <cell r="E165" t="str">
            <v xml:space="preserve">TESOURA COMPLETA EM MACARANDUBA SERRADA, PARA TELHADOS COM VAOS DE  14M    </v>
          </cell>
          <cell r="F165" t="str">
            <v>UN</v>
          </cell>
          <cell r="G165">
            <v>2158.5300000000002</v>
          </cell>
          <cell r="H165" t="str">
            <v>S-SINAPI</v>
          </cell>
          <cell r="I165">
            <v>2806.08</v>
          </cell>
        </row>
        <row r="166">
          <cell r="D166" t="str">
            <v>73939/020</v>
          </cell>
          <cell r="E166" t="str">
            <v xml:space="preserve">TESOURA COMPLETA EM MACARANDUBA APARELHADA, PARA TELHADOS COM VAOS DE      </v>
          </cell>
          <cell r="F166" t="str">
            <v>UN</v>
          </cell>
          <cell r="G166">
            <v>3705.89</v>
          </cell>
          <cell r="H166" t="str">
            <v>S-SINAPI</v>
          </cell>
          <cell r="I166">
            <v>4817.6499999999996</v>
          </cell>
        </row>
        <row r="167">
          <cell r="D167" t="str">
            <v>0074</v>
          </cell>
          <cell r="E167" t="str">
            <v>TELHAMENTO COM TELHA CERAMICA</v>
          </cell>
          <cell r="H167" t="str">
            <v>S-SINAPI</v>
          </cell>
          <cell r="I167">
            <v>0</v>
          </cell>
        </row>
        <row r="168">
          <cell r="D168">
            <v>72089</v>
          </cell>
          <cell r="E168" t="str">
            <v xml:space="preserve">RECOLOCACAO DE TELHAS CERAMICAS TIPO FRANCESA, CONSIDERANDO REAPROVEIT    </v>
          </cell>
          <cell r="F168" t="str">
            <v>M2</v>
          </cell>
          <cell r="G168">
            <v>5.43</v>
          </cell>
          <cell r="H168" t="str">
            <v>S-SINAPI</v>
          </cell>
          <cell r="I168">
            <v>7.05</v>
          </cell>
        </row>
        <row r="169">
          <cell r="D169">
            <v>72091</v>
          </cell>
          <cell r="E169" t="str">
            <v xml:space="preserve">RECOLOCACAO DE TELHAS CERAMICAS TIPO PLAN, CONSIDERANDO REAPROVEITAMEN    </v>
          </cell>
          <cell r="F169" t="str">
            <v>M2</v>
          </cell>
          <cell r="G169">
            <v>16.899999999999999</v>
          </cell>
          <cell r="H169" t="str">
            <v>S-SINAPI</v>
          </cell>
          <cell r="I169">
            <v>21.97</v>
          </cell>
        </row>
        <row r="170">
          <cell r="D170">
            <v>72101</v>
          </cell>
          <cell r="E170" t="str">
            <v>REVISAO GERAL DE TELHADOS DE TELHAS CERAMICAS</v>
          </cell>
          <cell r="F170" t="str">
            <v>M2</v>
          </cell>
          <cell r="G170">
            <v>2.9</v>
          </cell>
          <cell r="H170" t="str">
            <v>S-SINAPI</v>
          </cell>
          <cell r="I170">
            <v>3.77</v>
          </cell>
        </row>
        <row r="171">
          <cell r="D171">
            <v>72103</v>
          </cell>
          <cell r="E171" t="str">
            <v xml:space="preserve">RECOLOCACAO DE CUMEEIRAS CERAMICAS COM ARGAMASSA TRACO  1:2:11  (CIMENTO    </v>
          </cell>
          <cell r="F171" t="str">
            <v>M</v>
          </cell>
          <cell r="G171">
            <v>8.5299999999999994</v>
          </cell>
          <cell r="H171" t="str">
            <v>S-SINAPI</v>
          </cell>
          <cell r="I171">
            <v>11.08</v>
          </cell>
        </row>
        <row r="172">
          <cell r="D172" t="str">
            <v>73938/001</v>
          </cell>
          <cell r="E172" t="str">
            <v xml:space="preserve">COBERTURA EM TELHA CERAMICA TIPO COLONIAL, COM ARGAMASSA TRACO  1:3  (CI    </v>
          </cell>
          <cell r="F172" t="str">
            <v>M2</v>
          </cell>
          <cell r="G172">
            <v>52.93</v>
          </cell>
          <cell r="H172" t="str">
            <v>S-SINAPI</v>
          </cell>
          <cell r="I172">
            <v>68.8</v>
          </cell>
        </row>
        <row r="173">
          <cell r="D173" t="str">
            <v>73938/002</v>
          </cell>
          <cell r="E173" t="str">
            <v>COBERTURA EM TELHA CERAMICA TIPO PLAN</v>
          </cell>
          <cell r="F173" t="str">
            <v>M2</v>
          </cell>
          <cell r="G173">
            <v>42.02</v>
          </cell>
          <cell r="H173" t="str">
            <v>S-SINAPI</v>
          </cell>
          <cell r="I173">
            <v>54.62</v>
          </cell>
        </row>
        <row r="174">
          <cell r="D174" t="str">
            <v>73938/003</v>
          </cell>
          <cell r="E174" t="str">
            <v>COBERTURA EM TELHA CERAMICA TIPO FRANCESA OU MARSELHA</v>
          </cell>
          <cell r="F174" t="str">
            <v>M2</v>
          </cell>
          <cell r="G174">
            <v>29.05</v>
          </cell>
          <cell r="H174" t="str">
            <v>S-SINAPI</v>
          </cell>
          <cell r="I174">
            <v>37.76</v>
          </cell>
        </row>
        <row r="175">
          <cell r="D175" t="str">
            <v>73938/004</v>
          </cell>
          <cell r="E175" t="str">
            <v xml:space="preserve">COBERTURA EM TELHA CERAMICA TIPO CANAL, COM ARGAMASSA TRACO  1:3  (CIMEN    </v>
          </cell>
          <cell r="F175" t="str">
            <v>M2</v>
          </cell>
          <cell r="G175">
            <v>49.8</v>
          </cell>
          <cell r="H175" t="str">
            <v>S-SINAPI</v>
          </cell>
          <cell r="I175">
            <v>64.739999999999995</v>
          </cell>
        </row>
        <row r="176">
          <cell r="D176" t="str">
            <v>73938/005</v>
          </cell>
          <cell r="E176" t="str">
            <v xml:space="preserve">COBERTURA EM TELHA CERAMICA TIPO PAULISTA, COM ARGAMASSA TRACO  1:3  (CI    </v>
          </cell>
          <cell r="F176" t="str">
            <v>M2</v>
          </cell>
          <cell r="G176">
            <v>52.3</v>
          </cell>
          <cell r="H176" t="str">
            <v>S-SINAPI</v>
          </cell>
          <cell r="I176">
            <v>67.989999999999995</v>
          </cell>
        </row>
        <row r="177">
          <cell r="D177" t="str">
            <v>73938/006</v>
          </cell>
          <cell r="E177" t="str">
            <v xml:space="preserve">CORDAO DE ARREMATE EM BEIRAIS COM TELHA CERAMICA EMBOCADA TRACO  1:2:8(    </v>
          </cell>
          <cell r="F177" t="str">
            <v>M</v>
          </cell>
          <cell r="G177">
            <v>11.11</v>
          </cell>
          <cell r="H177" t="str">
            <v>S-SINAPI</v>
          </cell>
          <cell r="I177">
            <v>14.44</v>
          </cell>
        </row>
        <row r="178">
          <cell r="D178" t="str">
            <v>73938/007</v>
          </cell>
          <cell r="E178" t="str">
            <v xml:space="preserve">EMBOCAMENTO DE ULTIMA FIADA DE TELHA PLAN, COLONIAL OU PAULISTA, COM A    </v>
          </cell>
          <cell r="F178" t="str">
            <v>M</v>
          </cell>
          <cell r="G178">
            <v>5.27</v>
          </cell>
          <cell r="H178" t="str">
            <v>S-SINAPI</v>
          </cell>
          <cell r="I178">
            <v>6.85</v>
          </cell>
        </row>
        <row r="179">
          <cell r="D179" t="str">
            <v>0075</v>
          </cell>
          <cell r="E179" t="str">
            <v>TELHAMENTO COM TELHA DE FIBROCIMENTO</v>
          </cell>
          <cell r="H179" t="str">
            <v>S-SINAPI</v>
          </cell>
          <cell r="I179">
            <v>0</v>
          </cell>
        </row>
        <row r="180">
          <cell r="D180">
            <v>72092</v>
          </cell>
          <cell r="E180" t="str">
            <v xml:space="preserve">RECOLOCACAO DE TELHAS ONDULADAS COM MASSA PARA VEDACAO, CONSIDERANDO R    </v>
          </cell>
          <cell r="F180" t="str">
            <v>M2</v>
          </cell>
          <cell r="G180">
            <v>4.96</v>
          </cell>
          <cell r="H180" t="str">
            <v>S-SINAPI</v>
          </cell>
          <cell r="I180">
            <v>6.44</v>
          </cell>
        </row>
        <row r="181">
          <cell r="D181">
            <v>72093</v>
          </cell>
          <cell r="E181" t="str">
            <v xml:space="preserve">RECOLOCACAO DE TELHA DE FIBROCIMENTO ESTRUTURAL LARGURA UTIL  44 CM, IN    </v>
          </cell>
          <cell r="F181" t="str">
            <v>M2</v>
          </cell>
          <cell r="G181">
            <v>4.8899999999999997</v>
          </cell>
          <cell r="H181" t="str">
            <v>S-SINAPI</v>
          </cell>
          <cell r="I181">
            <v>6.35</v>
          </cell>
        </row>
        <row r="182">
          <cell r="D182">
            <v>72094</v>
          </cell>
          <cell r="E182" t="str">
            <v xml:space="preserve">RECOLOCACAO DE TELHA DE FIBROCIMENTO ESTRUTURAL LARGURA UTIL  90 CM, IN    </v>
          </cell>
          <cell r="F182" t="str">
            <v>M2</v>
          </cell>
          <cell r="G182">
            <v>18.239999999999998</v>
          </cell>
          <cell r="H182" t="str">
            <v>S-SINAPI</v>
          </cell>
          <cell r="I182">
            <v>23.71</v>
          </cell>
        </row>
        <row r="183">
          <cell r="D183">
            <v>73633</v>
          </cell>
          <cell r="E183" t="str">
            <v xml:space="preserve">COBERTURA COM TELHA DE FIBROCIMENTO ESTRUTURAL LARGURA UTIL  90CM, INCL    </v>
          </cell>
          <cell r="F183" t="str">
            <v>M2</v>
          </cell>
          <cell r="G183">
            <v>42.11</v>
          </cell>
          <cell r="H183" t="str">
            <v>S-SINAPI</v>
          </cell>
          <cell r="I183">
            <v>54.74</v>
          </cell>
        </row>
        <row r="184">
          <cell r="D184">
            <v>73634</v>
          </cell>
          <cell r="E184" t="str">
            <v xml:space="preserve">COBERTURA COM TELHA DE FIBROCIMENTO ESTRUTURAL LARGURA UTIL  49CM, INCL    </v>
          </cell>
          <cell r="F184" t="str">
            <v>M2</v>
          </cell>
          <cell r="G184">
            <v>57</v>
          </cell>
          <cell r="H184" t="str">
            <v>S-SINAPI</v>
          </cell>
          <cell r="I184">
            <v>74.099999999999994</v>
          </cell>
        </row>
        <row r="185">
          <cell r="D185" t="str">
            <v>74088/001</v>
          </cell>
          <cell r="E185" t="str">
            <v xml:space="preserve">TELHAMENTO COM TELHA DE FIBROCIMENTO ONDULADA, ESPESSURA  6MM, INCLUSO      </v>
          </cell>
          <cell r="F185" t="str">
            <v>M2</v>
          </cell>
          <cell r="G185">
            <v>19.41</v>
          </cell>
          <cell r="H185" t="str">
            <v>S-SINAPI</v>
          </cell>
          <cell r="I185">
            <v>25.23</v>
          </cell>
        </row>
        <row r="186">
          <cell r="D186" t="str">
            <v>0076</v>
          </cell>
          <cell r="E186" t="str">
            <v>TELHAMENTO COM TELHA METALICA</v>
          </cell>
          <cell r="H186" t="str">
            <v>S-SINAPI</v>
          </cell>
          <cell r="I186">
            <v>0</v>
          </cell>
        </row>
        <row r="187">
          <cell r="D187" t="str">
            <v>73866/001</v>
          </cell>
          <cell r="E187" t="str">
            <v xml:space="preserve">ESTRUTURA PARA COBERTURA TIPO FINK, EM ALUMINIO ANODIZADO, VAO DE  20M,    </v>
          </cell>
          <cell r="F187" t="str">
            <v>M2</v>
          </cell>
          <cell r="G187">
            <v>287.97000000000003</v>
          </cell>
          <cell r="H187" t="str">
            <v>S-SINAPI</v>
          </cell>
          <cell r="I187">
            <v>374.36</v>
          </cell>
        </row>
        <row r="188">
          <cell r="D188" t="str">
            <v>73866/002</v>
          </cell>
          <cell r="E188" t="str">
            <v xml:space="preserve">ESTRUTURA PARA COBERTURA TIPO FINK, EM ALUMINIO ANODIZADO, VAO DE  30M,    </v>
          </cell>
          <cell r="F188" t="str">
            <v>M2</v>
          </cell>
          <cell r="G188">
            <v>302.3</v>
          </cell>
          <cell r="H188" t="str">
            <v>S-SINAPI</v>
          </cell>
          <cell r="I188">
            <v>392.99</v>
          </cell>
        </row>
        <row r="189">
          <cell r="D189" t="str">
            <v>73866/003</v>
          </cell>
          <cell r="E189" t="str">
            <v xml:space="preserve">ESTRUTURA PARA COBERTURA TIPO FINK, EM ALUMINIO ANODIZADO, VAO DE  40M,    </v>
          </cell>
          <cell r="F189" t="str">
            <v>M2</v>
          </cell>
          <cell r="G189">
            <v>315.85000000000002</v>
          </cell>
          <cell r="H189" t="str">
            <v>S-SINAPI</v>
          </cell>
          <cell r="I189">
            <v>410.6</v>
          </cell>
        </row>
        <row r="190">
          <cell r="D190" t="str">
            <v>73866/004</v>
          </cell>
          <cell r="E190" t="str">
            <v xml:space="preserve">ESTRUTURA PARA COBERTURA EM ARCO, EM ALUMINIO ANODIZADO, VAO DE  20M, E    </v>
          </cell>
          <cell r="F190" t="str">
            <v>M2</v>
          </cell>
          <cell r="G190">
            <v>263.38</v>
          </cell>
          <cell r="H190" t="str">
            <v>S-SINAPI</v>
          </cell>
          <cell r="I190">
            <v>342.39</v>
          </cell>
        </row>
        <row r="191">
          <cell r="D191" t="str">
            <v>73866/005</v>
          </cell>
          <cell r="E191" t="str">
            <v xml:space="preserve">ESTRUTURA PARA COBERTURA EM ARCO, EM ALUMINIO ANODIZADO, VAO DE  30M, E    </v>
          </cell>
          <cell r="F191" t="str">
            <v>M2</v>
          </cell>
          <cell r="G191">
            <v>280.06</v>
          </cell>
          <cell r="H191" t="str">
            <v>S-SINAPI</v>
          </cell>
          <cell r="I191">
            <v>364.07</v>
          </cell>
        </row>
        <row r="192">
          <cell r="D192" t="str">
            <v>73866/006</v>
          </cell>
          <cell r="E192" t="str">
            <v xml:space="preserve">ESTRUTURA PARA COBERTURA EM ARCO, EM ALUMINIO ANODIZADO, VAO DE  40M, E    </v>
          </cell>
          <cell r="F192" t="str">
            <v>M2</v>
          </cell>
          <cell r="G192">
            <v>293.70999999999998</v>
          </cell>
          <cell r="H192" t="str">
            <v>S-SINAPI</v>
          </cell>
          <cell r="I192">
            <v>381.82</v>
          </cell>
        </row>
        <row r="193">
          <cell r="D193" t="str">
            <v>73866/007</v>
          </cell>
          <cell r="E193" t="str">
            <v xml:space="preserve">ESTRUTURA PARA COBERTURA TIPO SHED, EM ALUMINIO ANODIZADO, VAO DE  20M,    </v>
          </cell>
          <cell r="F193" t="str">
            <v>M2</v>
          </cell>
          <cell r="G193">
            <v>316.87</v>
          </cell>
          <cell r="H193" t="str">
            <v>S-SINAPI</v>
          </cell>
          <cell r="I193">
            <v>411.93</v>
          </cell>
        </row>
        <row r="194">
          <cell r="D194" t="str">
            <v>73866/008</v>
          </cell>
          <cell r="E194" t="str">
            <v xml:space="preserve">ESTRUTURA PARA COBERTURA TIPO SHED, EM ALUMINIO ANODIZADO, VAO DE  30M,    </v>
          </cell>
          <cell r="F194" t="str">
            <v>M2</v>
          </cell>
          <cell r="G194">
            <v>380.09</v>
          </cell>
          <cell r="H194" t="str">
            <v>S-SINAPI</v>
          </cell>
          <cell r="I194">
            <v>494.11</v>
          </cell>
        </row>
        <row r="195">
          <cell r="D195" t="str">
            <v>73866/009</v>
          </cell>
          <cell r="E195" t="str">
            <v xml:space="preserve">ESTRUTURA PARA COBERTURA TIPO SHED, EM ALUMINIO ANODIZADO, VAO DE  40M,    </v>
          </cell>
          <cell r="F195" t="str">
            <v>M2</v>
          </cell>
          <cell r="G195">
            <v>394.14</v>
          </cell>
          <cell r="H195" t="str">
            <v>S-SINAPI</v>
          </cell>
          <cell r="I195">
            <v>512.38</v>
          </cell>
        </row>
        <row r="196">
          <cell r="D196" t="str">
            <v>73867/001</v>
          </cell>
          <cell r="E196" t="str">
            <v>ESTRUTURA TIPO ESPACIAL EM ALUMINIO ANODIZADO, VAO DE  20M</v>
          </cell>
          <cell r="F196" t="str">
            <v>M2</v>
          </cell>
          <cell r="G196">
            <v>135.56</v>
          </cell>
          <cell r="H196" t="str">
            <v>S-SINAPI</v>
          </cell>
          <cell r="I196">
            <v>176.22</v>
          </cell>
        </row>
        <row r="197">
          <cell r="D197" t="str">
            <v>73867/002</v>
          </cell>
          <cell r="E197" t="str">
            <v>ESTRUTURA TIPO ESPACIAL EM ALUMINIO ANODIZADO, VAO DE  30M</v>
          </cell>
          <cell r="F197" t="str">
            <v>M2</v>
          </cell>
          <cell r="G197">
            <v>150.25</v>
          </cell>
          <cell r="H197" t="str">
            <v>S-SINAPI</v>
          </cell>
          <cell r="I197">
            <v>195.32</v>
          </cell>
        </row>
        <row r="198">
          <cell r="D198" t="str">
            <v>73867/003</v>
          </cell>
          <cell r="E198" t="str">
            <v>ESTRUTURA TIPO ESPACIAL EM ALUMINIO ANODIZADO, VAO DE  40M</v>
          </cell>
          <cell r="F198" t="str">
            <v>M2</v>
          </cell>
          <cell r="G198">
            <v>182.9</v>
          </cell>
          <cell r="H198" t="str">
            <v>S-SINAPI</v>
          </cell>
          <cell r="I198">
            <v>237.77</v>
          </cell>
        </row>
        <row r="199">
          <cell r="D199" t="str">
            <v>73867/004</v>
          </cell>
          <cell r="E199" t="str">
            <v>ESTRUTURA TIPO ESPACIAL EM ALUMINIO ANODIZADO, VAO DE  50M</v>
          </cell>
          <cell r="F199" t="str">
            <v>M2</v>
          </cell>
          <cell r="G199">
            <v>189.43</v>
          </cell>
          <cell r="H199" t="str">
            <v>S-SINAPI</v>
          </cell>
          <cell r="I199">
            <v>246.25</v>
          </cell>
        </row>
        <row r="200">
          <cell r="D200" t="str">
            <v>0077</v>
          </cell>
          <cell r="E200" t="str">
            <v>MADEIRAMENTO/TELHAMENTO C/ TELHAS CERAMICAS</v>
          </cell>
          <cell r="H200" t="str">
            <v>S-SINAPI</v>
          </cell>
          <cell r="I200">
            <v>0</v>
          </cell>
        </row>
        <row r="201">
          <cell r="D201">
            <v>72076</v>
          </cell>
          <cell r="E201" t="str">
            <v xml:space="preserve">ESTRUTURA DE MADEIRA  2A SERRADA NAO APARELHADA, PARA TELHAS CERAMICAS      </v>
          </cell>
          <cell r="F201" t="str">
            <v>M2</v>
          </cell>
          <cell r="G201">
            <v>32.21</v>
          </cell>
          <cell r="H201" t="str">
            <v>S-SINAPI</v>
          </cell>
          <cell r="I201">
            <v>41.87</v>
          </cell>
        </row>
        <row r="202">
          <cell r="D202">
            <v>72077</v>
          </cell>
          <cell r="E202" t="str">
            <v xml:space="preserve">ESTRUTURA DE MADEIRA DE LEI  1A SERRADA NAO APARELHADA, PARA TELHAS CER    </v>
          </cell>
          <cell r="F202" t="str">
            <v>M2</v>
          </cell>
          <cell r="G202">
            <v>58.53</v>
          </cell>
          <cell r="H202" t="str">
            <v>S-SINAPI</v>
          </cell>
          <cell r="I202">
            <v>76.08</v>
          </cell>
        </row>
        <row r="203">
          <cell r="D203">
            <v>72078</v>
          </cell>
          <cell r="E203" t="str">
            <v xml:space="preserve">ESTRUTURA DE MADEIRA DE LEI  1A SERRADA NAO APARELHADA, PARA TELHAS CER    </v>
          </cell>
          <cell r="F203" t="str">
            <v>M2</v>
          </cell>
          <cell r="G203">
            <v>68.11</v>
          </cell>
          <cell r="H203" t="str">
            <v>S-SINAPI</v>
          </cell>
          <cell r="I203">
            <v>88.54</v>
          </cell>
        </row>
        <row r="204">
          <cell r="D204">
            <v>72079</v>
          </cell>
          <cell r="E204" t="str">
            <v xml:space="preserve">ESTRUTURA DE MADEIRA DE LEI  1A SERRADA NAO APARELHADA, PARA TELHAS CER    </v>
          </cell>
          <cell r="F204" t="str">
            <v>M2</v>
          </cell>
          <cell r="G204">
            <v>73.08</v>
          </cell>
          <cell r="H204" t="str">
            <v>S-SINAPI</v>
          </cell>
          <cell r="I204">
            <v>95</v>
          </cell>
        </row>
        <row r="205">
          <cell r="D205">
            <v>72080</v>
          </cell>
          <cell r="E205" t="str">
            <v xml:space="preserve">ESTRUTURA DE MADEIRA DE LEI  1A SERRADA NAO APARELHADA, PARA TELHAS CER    </v>
          </cell>
          <cell r="F205" t="str">
            <v>M2</v>
          </cell>
          <cell r="G205">
            <v>84.24</v>
          </cell>
          <cell r="H205" t="str">
            <v>S-SINAPI</v>
          </cell>
          <cell r="I205">
            <v>109.51</v>
          </cell>
        </row>
        <row r="206">
          <cell r="D206" t="str">
            <v>0078</v>
          </cell>
          <cell r="E206" t="str">
            <v>MADEIRAMENTO/TELHAMENTO C/ TELHAS FIBROCIMENTO</v>
          </cell>
          <cell r="H206" t="str">
            <v>S-SINAPI</v>
          </cell>
          <cell r="I206">
            <v>0</v>
          </cell>
        </row>
        <row r="207">
          <cell r="D207">
            <v>72081</v>
          </cell>
          <cell r="E207" t="str">
            <v xml:space="preserve">ESTRUTURA DE MADEIRA DE LEI  1A SERRADA NAO APARELHADA, PARA TELHAS OND    </v>
          </cell>
          <cell r="F207" t="str">
            <v>M2</v>
          </cell>
          <cell r="G207">
            <v>39.54</v>
          </cell>
          <cell r="H207" t="str">
            <v>S-SINAPI</v>
          </cell>
          <cell r="I207">
            <v>51.4</v>
          </cell>
        </row>
        <row r="208">
          <cell r="D208">
            <v>72082</v>
          </cell>
          <cell r="E208" t="str">
            <v xml:space="preserve">ESTRUTURA DE MADEIRA DE LEI  1A SERRADA NAO APARELHADA, PARA TELHAS OND    </v>
          </cell>
          <cell r="F208" t="str">
            <v>M2</v>
          </cell>
          <cell r="G208">
            <v>43.4</v>
          </cell>
          <cell r="H208" t="str">
            <v>S-SINAPI</v>
          </cell>
          <cell r="I208">
            <v>56.42</v>
          </cell>
        </row>
        <row r="209">
          <cell r="D209">
            <v>72083</v>
          </cell>
          <cell r="E209" t="str">
            <v xml:space="preserve">ESTRUTURA DE MADEIRA DE LEI  1A SERRADA NAO APARELHADA, PARA TELHAS OND    </v>
          </cell>
          <cell r="F209" t="str">
            <v>M2</v>
          </cell>
          <cell r="G209">
            <v>51.32</v>
          </cell>
          <cell r="H209" t="str">
            <v>S-SINAPI</v>
          </cell>
          <cell r="I209">
            <v>66.709999999999994</v>
          </cell>
        </row>
        <row r="210">
          <cell r="D210">
            <v>72084</v>
          </cell>
          <cell r="E210" t="str">
            <v xml:space="preserve">ESTRUTURA DE MADEIRA DE LEI  1A SERRADA NAO APARELHADA, PARA TELHAS OND    </v>
          </cell>
          <cell r="F210" t="str">
            <v>M2</v>
          </cell>
          <cell r="G210">
            <v>61.09</v>
          </cell>
          <cell r="H210" t="str">
            <v>S-SINAPI</v>
          </cell>
          <cell r="I210">
            <v>79.41</v>
          </cell>
        </row>
        <row r="211">
          <cell r="D211" t="str">
            <v>0079</v>
          </cell>
          <cell r="E211" t="str">
            <v>CUMEEIRA CERAMICA</v>
          </cell>
          <cell r="H211" t="str">
            <v>S-SINAPI</v>
          </cell>
          <cell r="I211">
            <v>0</v>
          </cell>
        </row>
        <row r="212">
          <cell r="D212">
            <v>6058</v>
          </cell>
          <cell r="E212" t="str">
            <v xml:space="preserve">CUMEEIRA COM TELHA CERAMICA EMBOCADA COM ARGAMASSA TRACO  1:2:8  (CIMENT    </v>
          </cell>
          <cell r="F212" t="str">
            <v>M</v>
          </cell>
          <cell r="G212">
            <v>13</v>
          </cell>
          <cell r="H212" t="str">
            <v>S-SINAPI</v>
          </cell>
          <cell r="I212">
            <v>16.899999999999999</v>
          </cell>
        </row>
        <row r="213">
          <cell r="D213" t="str">
            <v>73930/001</v>
          </cell>
          <cell r="E213" t="str">
            <v xml:space="preserve">CORDAO DE ARREMATE COM TELHA CERAMICA TIPO CANAL EMBOCADA COM ARGAMASS    </v>
          </cell>
          <cell r="F213" t="str">
            <v>M</v>
          </cell>
          <cell r="G213">
            <v>11.6</v>
          </cell>
          <cell r="H213" t="str">
            <v>S-SINAPI</v>
          </cell>
          <cell r="I213">
            <v>15.08</v>
          </cell>
        </row>
        <row r="214">
          <cell r="D214" t="str">
            <v>0080</v>
          </cell>
          <cell r="E214" t="str">
            <v>CUMEEIRA DE FIBROCIMENTO</v>
          </cell>
          <cell r="H214" t="str">
            <v>S-SINAPI</v>
          </cell>
          <cell r="I214">
            <v>0</v>
          </cell>
        </row>
        <row r="215">
          <cell r="D215" t="str">
            <v>73744/001</v>
          </cell>
          <cell r="E215" t="str">
            <v xml:space="preserve">CUMEEIRA PARA TELHA DE FIBROCIMENTO ESTRUTURAL, INCLUSO ACESSORIOS PAR    </v>
          </cell>
          <cell r="F215" t="str">
            <v>M</v>
          </cell>
          <cell r="G215">
            <v>73.05</v>
          </cell>
          <cell r="H215" t="str">
            <v>S-SINAPI</v>
          </cell>
          <cell r="I215">
            <v>94.96</v>
          </cell>
        </row>
        <row r="216">
          <cell r="D216" t="str">
            <v>74045/001</v>
          </cell>
          <cell r="E216" t="str">
            <v xml:space="preserve">CUMEEIRA UNIVERSAL PARA TELHA DE FIBROCIMENTO ONDULADA ESPESSURA  6 MM,    </v>
          </cell>
          <cell r="F216" t="str">
            <v>M</v>
          </cell>
          <cell r="G216">
            <v>45.63</v>
          </cell>
          <cell r="H216" t="str">
            <v>S-SINAPI</v>
          </cell>
          <cell r="I216">
            <v>59.31</v>
          </cell>
        </row>
        <row r="217">
          <cell r="D217" t="str">
            <v>74045/002</v>
          </cell>
          <cell r="E217" t="str">
            <v xml:space="preserve">CUMEEIRA TIPO SHED PARA TELHA DE FIBROCIMENTO ONDULADA, INCLUSO JUNTAS    </v>
          </cell>
          <cell r="F217" t="str">
            <v>M</v>
          </cell>
          <cell r="G217">
            <v>38.549999999999997</v>
          </cell>
          <cell r="H217" t="str">
            <v>S-SINAPI</v>
          </cell>
          <cell r="I217">
            <v>50.11</v>
          </cell>
        </row>
        <row r="218">
          <cell r="D218" t="str">
            <v>0084</v>
          </cell>
          <cell r="E218" t="str">
            <v>CALHA METALICA</v>
          </cell>
          <cell r="H218" t="str">
            <v>S-SINAPI</v>
          </cell>
          <cell r="I218">
            <v>0</v>
          </cell>
        </row>
        <row r="219">
          <cell r="D219">
            <v>72104</v>
          </cell>
          <cell r="E219" t="str">
            <v>CALHA EM CHAPA DE ACO GALVANIZADO N.24, DESENVOLVIMENTO  33CM</v>
          </cell>
          <cell r="F219" t="str">
            <v>M</v>
          </cell>
          <cell r="G219">
            <v>23.22</v>
          </cell>
          <cell r="H219" t="str">
            <v>S-SINAPI</v>
          </cell>
          <cell r="I219">
            <v>30.18</v>
          </cell>
        </row>
        <row r="220">
          <cell r="D220">
            <v>72105</v>
          </cell>
          <cell r="E220" t="str">
            <v>CALHA EM CHAPA DE ACO GALVANIZADO N.24, DESENVOLVIMENTO  50CM</v>
          </cell>
          <cell r="F220" t="str">
            <v>M</v>
          </cell>
          <cell r="G220">
            <v>34.78</v>
          </cell>
          <cell r="H220" t="str">
            <v>S-SINAPI</v>
          </cell>
          <cell r="I220">
            <v>45.21</v>
          </cell>
        </row>
        <row r="221">
          <cell r="D221" t="str">
            <v>74158/001</v>
          </cell>
          <cell r="E221" t="str">
            <v>CONSERVACAO DE CALHAS METALICAS</v>
          </cell>
          <cell r="F221" t="str">
            <v>M</v>
          </cell>
          <cell r="G221">
            <v>7.59</v>
          </cell>
          <cell r="H221" t="str">
            <v>S-SINAPI</v>
          </cell>
          <cell r="I221">
            <v>9.86</v>
          </cell>
        </row>
        <row r="222">
          <cell r="D222" t="str">
            <v>0086</v>
          </cell>
          <cell r="E222" t="str">
            <v>RUFO METALICO</v>
          </cell>
          <cell r="H222" t="str">
            <v>S-SINAPI</v>
          </cell>
          <cell r="I222">
            <v>0</v>
          </cell>
        </row>
        <row r="223">
          <cell r="D223">
            <v>72106</v>
          </cell>
          <cell r="E223" t="str">
            <v>RUFO EM CHAPA DE ACO GALVANIZADO N.24, DESENVOLVIMENTO  16CM</v>
          </cell>
          <cell r="F223" t="str">
            <v>M</v>
          </cell>
          <cell r="G223">
            <v>15.19</v>
          </cell>
          <cell r="H223" t="str">
            <v>S-SINAPI</v>
          </cell>
          <cell r="I223">
            <v>19.739999999999998</v>
          </cell>
        </row>
        <row r="224">
          <cell r="D224">
            <v>72107</v>
          </cell>
          <cell r="E224" t="str">
            <v>RUFO EM CHAPA DE ACO GALVANIZADO N.24, DESENVOLVIMENTO  25CM</v>
          </cell>
          <cell r="F224" t="str">
            <v>M</v>
          </cell>
          <cell r="G224">
            <v>18.47</v>
          </cell>
          <cell r="H224" t="str">
            <v>S-SINAPI</v>
          </cell>
          <cell r="I224">
            <v>24.01</v>
          </cell>
        </row>
        <row r="225">
          <cell r="D225">
            <v>72108</v>
          </cell>
          <cell r="E225" t="str">
            <v>RUFO EM CHAPA DE ACO GALVANIZADO N.24, DESENVOLVIMENTO  33CM</v>
          </cell>
          <cell r="F225" t="str">
            <v>M</v>
          </cell>
          <cell r="G225">
            <v>29.61</v>
          </cell>
          <cell r="H225" t="str">
            <v>S-SINAPI</v>
          </cell>
          <cell r="I225">
            <v>38.49</v>
          </cell>
        </row>
        <row r="226">
          <cell r="D226">
            <v>72109</v>
          </cell>
          <cell r="E226" t="str">
            <v>RUFO EM CHAPA DE ACO GALVANIZADO N.24, DESENVOLVIMENTO  50CM</v>
          </cell>
          <cell r="F226" t="str">
            <v>M</v>
          </cell>
          <cell r="G226">
            <v>29.99</v>
          </cell>
          <cell r="H226" t="str">
            <v>S-SINAPI</v>
          </cell>
          <cell r="I226">
            <v>38.979999999999997</v>
          </cell>
        </row>
        <row r="227">
          <cell r="D227" t="str">
            <v>0087</v>
          </cell>
          <cell r="E227" t="str">
            <v>RUFO/ESPIGAO/RINCAO DIVERSOS</v>
          </cell>
          <cell r="H227" t="str">
            <v>S-SINAPI</v>
          </cell>
          <cell r="I227">
            <v>0</v>
          </cell>
        </row>
        <row r="228">
          <cell r="D228" t="str">
            <v>73868/001</v>
          </cell>
          <cell r="E228" t="str">
            <v>RUFO EM FIBROCIMENTO, INCLUSO ACESSORIOS DE FIXACAO E VEDACAO</v>
          </cell>
          <cell r="F228" t="str">
            <v>M</v>
          </cell>
          <cell r="G228">
            <v>27.21</v>
          </cell>
          <cell r="H228" t="str">
            <v>S-SINAPI</v>
          </cell>
          <cell r="I228">
            <v>35.369999999999997</v>
          </cell>
        </row>
        <row r="229">
          <cell r="D229" t="str">
            <v>0088</v>
          </cell>
          <cell r="E229" t="str">
            <v>RUFO EM CONCRETO</v>
          </cell>
          <cell r="H229" t="str">
            <v>S-SINAPI</v>
          </cell>
          <cell r="I229">
            <v>0</v>
          </cell>
        </row>
        <row r="230">
          <cell r="D230">
            <v>68058</v>
          </cell>
          <cell r="E230" t="str">
            <v>RUFO EM CONCRETO ARMADO, LARGURA  40CM E ESPESSURA  7CM</v>
          </cell>
          <cell r="F230" t="str">
            <v>M</v>
          </cell>
          <cell r="G230">
            <v>38.49</v>
          </cell>
          <cell r="H230" t="str">
            <v>S-SINAPI</v>
          </cell>
          <cell r="I230">
            <v>50.03</v>
          </cell>
        </row>
        <row r="231">
          <cell r="D231" t="str">
            <v>74098/001</v>
          </cell>
          <cell r="E231" t="str">
            <v>RUFO EM CONCRETO ARMADO, LARGURA  40CM, ESPESSURA  3CM</v>
          </cell>
          <cell r="F231" t="str">
            <v>M</v>
          </cell>
          <cell r="G231">
            <v>16.63</v>
          </cell>
          <cell r="H231" t="str">
            <v>S-SINAPI</v>
          </cell>
          <cell r="I231">
            <v>21.61</v>
          </cell>
        </row>
        <row r="232">
          <cell r="D232" t="str">
            <v>0252</v>
          </cell>
          <cell r="E232" t="str">
            <v>TELHAMENTO COM TELHA DE FIBRA DE VIDRO</v>
          </cell>
          <cell r="H232" t="str">
            <v>S-SINAPI</v>
          </cell>
          <cell r="I232">
            <v>0</v>
          </cell>
        </row>
        <row r="233">
          <cell r="D233">
            <v>41619</v>
          </cell>
          <cell r="E233" t="str">
            <v xml:space="preserve">COBERTURA COM TELHA DE FIBRA DE VIDRO ONDULADA COLORIDA, ESPESSURA  6MM    </v>
          </cell>
          <cell r="F233" t="str">
            <v>M2</v>
          </cell>
          <cell r="G233">
            <v>22.93</v>
          </cell>
          <cell r="H233" t="str">
            <v>S-SINAPI</v>
          </cell>
          <cell r="I233">
            <v>29.8</v>
          </cell>
        </row>
        <row r="234">
          <cell r="D234" t="str">
            <v>0291</v>
          </cell>
          <cell r="E234" t="str">
            <v>ESTRUTURA METALICA</v>
          </cell>
          <cell r="H234" t="str">
            <v>S-SINAPI</v>
          </cell>
          <cell r="I234">
            <v>0</v>
          </cell>
        </row>
        <row r="235">
          <cell r="D235">
            <v>72110</v>
          </cell>
          <cell r="E235" t="str">
            <v>ESTRUTURA METALICA EM TESOURAS, VAO  12M</v>
          </cell>
          <cell r="F235" t="str">
            <v>M2</v>
          </cell>
          <cell r="G235">
            <v>52.28</v>
          </cell>
          <cell r="H235" t="str">
            <v>S-SINAPI</v>
          </cell>
          <cell r="I235">
            <v>67.959999999999994</v>
          </cell>
        </row>
        <row r="236">
          <cell r="D236">
            <v>72111</v>
          </cell>
          <cell r="E236" t="str">
            <v>ESTRUTURA METALICA EM TESOURAS, VAO  15M</v>
          </cell>
          <cell r="F236" t="str">
            <v>M2</v>
          </cell>
          <cell r="G236">
            <v>57.1</v>
          </cell>
          <cell r="H236" t="str">
            <v>S-SINAPI</v>
          </cell>
          <cell r="I236">
            <v>74.23</v>
          </cell>
        </row>
        <row r="237">
          <cell r="D237">
            <v>72112</v>
          </cell>
          <cell r="E237" t="str">
            <v>ESTRUTURA METALICA EM TESOURAS, VAO  20M</v>
          </cell>
          <cell r="F237" t="str">
            <v>M2</v>
          </cell>
          <cell r="G237">
            <v>61.91</v>
          </cell>
          <cell r="H237" t="str">
            <v>S-SINAPI</v>
          </cell>
          <cell r="I237">
            <v>80.48</v>
          </cell>
        </row>
        <row r="238">
          <cell r="D238">
            <v>72113</v>
          </cell>
          <cell r="E238" t="str">
            <v>ESTRUTURA METALICA EM TESOURAS, VAO  25M</v>
          </cell>
          <cell r="F238" t="str">
            <v>M2</v>
          </cell>
          <cell r="G238">
            <v>69.650000000000006</v>
          </cell>
          <cell r="H238" t="str">
            <v>S-SINAPI</v>
          </cell>
          <cell r="I238">
            <v>90.54</v>
          </cell>
        </row>
        <row r="239">
          <cell r="D239">
            <v>72114</v>
          </cell>
          <cell r="E239" t="str">
            <v>ESTRUTURA METALICA EM TESOURAS, VAO  30M</v>
          </cell>
          <cell r="F239" t="str">
            <v>M2</v>
          </cell>
          <cell r="G239">
            <v>77.39</v>
          </cell>
          <cell r="H239" t="str">
            <v>S-SINAPI</v>
          </cell>
          <cell r="I239">
            <v>100.6</v>
          </cell>
        </row>
        <row r="240">
          <cell r="D240" t="str">
            <v>73970/001</v>
          </cell>
          <cell r="E240" t="str">
            <v>ESTRUTURA METALICA EM ACO ESTRUTURAL PERFIL I  12 X  5  1/4 KG</v>
          </cell>
          <cell r="G240">
            <v>7.12</v>
          </cell>
          <cell r="H240" t="str">
            <v>S-SINAPI</v>
          </cell>
          <cell r="I240">
            <v>9.25</v>
          </cell>
        </row>
        <row r="241">
          <cell r="D241" t="str">
            <v>73970/002</v>
          </cell>
          <cell r="E241" t="str">
            <v>ESTRUTURA METALICA EM ACO ESTRUTURAL PERFIL I  6 X  3  3/8 KG</v>
          </cell>
          <cell r="G241">
            <v>4.8600000000000003</v>
          </cell>
          <cell r="H241" t="str">
            <v>S-SINAPI</v>
          </cell>
          <cell r="I241">
            <v>6.31</v>
          </cell>
        </row>
        <row r="242">
          <cell r="D242" t="str">
            <v>DROP</v>
          </cell>
          <cell r="E242" t="str">
            <v>DRENAGEM/OBRAS DE CONTENCAO/POCOS DE VISITA E CAIXAS</v>
          </cell>
          <cell r="H242" t="str">
            <v>S-SINAPI</v>
          </cell>
          <cell r="I242">
            <v>0</v>
          </cell>
        </row>
        <row r="243">
          <cell r="D243" t="str">
            <v>0026</v>
          </cell>
          <cell r="E243" t="str">
            <v>ESGOTAMENTO COM BOMBA</v>
          </cell>
          <cell r="H243" t="str">
            <v>S-SINAPI</v>
          </cell>
          <cell r="I243">
            <v>0</v>
          </cell>
        </row>
        <row r="244">
          <cell r="D244" t="str">
            <v>73891/001</v>
          </cell>
          <cell r="E244" t="str">
            <v>ESGOTAMENTO COM MOTO-BOMBA AUTOESCOVANTE</v>
          </cell>
          <cell r="F244" t="str">
            <v>H</v>
          </cell>
          <cell r="G244">
            <v>3.95</v>
          </cell>
          <cell r="H244" t="str">
            <v>S-SINAPI</v>
          </cell>
          <cell r="I244">
            <v>5.13</v>
          </cell>
        </row>
        <row r="245">
          <cell r="D245" t="str">
            <v>0027</v>
          </cell>
          <cell r="E245" t="str">
            <v>REBAIXAMENTO DO LENCOL FREATICO</v>
          </cell>
          <cell r="H245" t="str">
            <v>S-SINAPI</v>
          </cell>
          <cell r="I245">
            <v>0</v>
          </cell>
        </row>
        <row r="246">
          <cell r="D246" t="str">
            <v>73882/001</v>
          </cell>
          <cell r="E246" t="str">
            <v>CALHA EM CONCRETO SIMPLES, EM MEIA CANA, DIAMETRO  200 MM</v>
          </cell>
          <cell r="F246" t="str">
            <v>M</v>
          </cell>
          <cell r="G246">
            <v>13.5</v>
          </cell>
          <cell r="H246" t="str">
            <v>S-SINAPI</v>
          </cell>
          <cell r="I246">
            <v>17.55</v>
          </cell>
        </row>
        <row r="247">
          <cell r="D247" t="str">
            <v>73882/002</v>
          </cell>
          <cell r="E247" t="str">
            <v>MEIA CANA DE CONCRETO, DIAMETRO  300 MM</v>
          </cell>
          <cell r="F247" t="str">
            <v>M</v>
          </cell>
          <cell r="G247">
            <v>16.850000000000001</v>
          </cell>
          <cell r="H247" t="str">
            <v>S-SINAPI</v>
          </cell>
          <cell r="I247">
            <v>21.9</v>
          </cell>
        </row>
        <row r="248">
          <cell r="D248" t="str">
            <v>73882/003</v>
          </cell>
          <cell r="E248" t="str">
            <v>MEIA CANA DE CONCRETO, DIAMETRO  400 MM</v>
          </cell>
          <cell r="F248" t="str">
            <v>M</v>
          </cell>
          <cell r="G248">
            <v>21.67</v>
          </cell>
          <cell r="H248" t="str">
            <v>S-SINAPI</v>
          </cell>
          <cell r="I248">
            <v>28.17</v>
          </cell>
        </row>
        <row r="249">
          <cell r="D249" t="str">
            <v>73882/004</v>
          </cell>
          <cell r="E249" t="str">
            <v>MEIA CANA DE CONCRETO, DIAMETRO  500 MM</v>
          </cell>
          <cell r="F249" t="str">
            <v>M</v>
          </cell>
          <cell r="G249">
            <v>33.47</v>
          </cell>
          <cell r="H249" t="str">
            <v>S-SINAPI</v>
          </cell>
          <cell r="I249">
            <v>43.51</v>
          </cell>
        </row>
        <row r="250">
          <cell r="D250" t="str">
            <v>73882/005</v>
          </cell>
          <cell r="E250" t="str">
            <v>MEIA CANA DE CONCRETO, DIAMETRO  600 MM</v>
          </cell>
          <cell r="F250" t="str">
            <v>M</v>
          </cell>
          <cell r="G250">
            <v>41.75</v>
          </cell>
          <cell r="H250" t="str">
            <v>S-SINAPI</v>
          </cell>
          <cell r="I250">
            <v>54.27</v>
          </cell>
        </row>
        <row r="251">
          <cell r="D251" t="str">
            <v>73893/001</v>
          </cell>
          <cell r="E251" t="str">
            <v>REBAIXAMENTO DE LENCOL FREATICO COM TUBO DE CONCRETO CA-1 DN  800</v>
          </cell>
          <cell r="F251" t="str">
            <v>M</v>
          </cell>
          <cell r="G251">
            <v>86.53</v>
          </cell>
          <cell r="H251" t="str">
            <v>S-SINAPI</v>
          </cell>
          <cell r="I251">
            <v>112.48</v>
          </cell>
        </row>
        <row r="252">
          <cell r="D252" t="str">
            <v>0028</v>
          </cell>
          <cell r="E252" t="str">
            <v>DRENOS</v>
          </cell>
          <cell r="H252" t="str">
            <v>S-SINAPI</v>
          </cell>
          <cell r="I252">
            <v>0</v>
          </cell>
        </row>
        <row r="253">
          <cell r="D253" t="str">
            <v>73816/001</v>
          </cell>
          <cell r="E253" t="str">
            <v xml:space="preserve">EXECUÇÃO DE DRENO COM TUBOS DE PVC CORRUGADO FLEXÍVEL PERFURADO  - DN  1    </v>
          </cell>
          <cell r="F253" t="str">
            <v>M</v>
          </cell>
          <cell r="G253">
            <v>13.68</v>
          </cell>
          <cell r="H253" t="str">
            <v>S-SINAPI</v>
          </cell>
          <cell r="I253">
            <v>17.78</v>
          </cell>
        </row>
        <row r="254">
          <cell r="D254" t="str">
            <v>73816/002</v>
          </cell>
          <cell r="E254" t="str">
            <v>DRENO VERTICAL COM PEDRISCO</v>
          </cell>
          <cell r="F254" t="str">
            <v>M</v>
          </cell>
          <cell r="G254">
            <v>11.1</v>
          </cell>
          <cell r="H254" t="str">
            <v>S-SINAPI</v>
          </cell>
          <cell r="I254">
            <v>14.43</v>
          </cell>
        </row>
        <row r="255">
          <cell r="D255" t="str">
            <v>73881/001</v>
          </cell>
          <cell r="E255" t="str">
            <v>DRENO COM MANTA GEOTEXTIL  200 G/M2</v>
          </cell>
          <cell r="F255" t="str">
            <v>M2</v>
          </cell>
          <cell r="G255">
            <v>5.16</v>
          </cell>
          <cell r="H255" t="str">
            <v>S-SINAPI</v>
          </cell>
          <cell r="I255">
            <v>6.7</v>
          </cell>
        </row>
        <row r="256">
          <cell r="D256" t="str">
            <v>73881/002</v>
          </cell>
          <cell r="E256" t="str">
            <v>DRENO COM MANTA GEOTEXTIL  300 G/M2</v>
          </cell>
          <cell r="F256" t="str">
            <v>M2</v>
          </cell>
          <cell r="G256">
            <v>7.8</v>
          </cell>
          <cell r="H256" t="str">
            <v>S-SINAPI</v>
          </cell>
          <cell r="I256">
            <v>10.14</v>
          </cell>
        </row>
        <row r="257">
          <cell r="D257" t="str">
            <v>73881/003</v>
          </cell>
          <cell r="E257" t="str">
            <v>DRENO COM MANTA GEOTEXTIL  400 G/M2</v>
          </cell>
          <cell r="F257" t="str">
            <v>M2</v>
          </cell>
          <cell r="G257">
            <v>9.51</v>
          </cell>
          <cell r="H257" t="str">
            <v>S-SINAPI</v>
          </cell>
          <cell r="I257">
            <v>12.36</v>
          </cell>
        </row>
        <row r="258">
          <cell r="D258" t="str">
            <v>73883/001</v>
          </cell>
          <cell r="E258" t="str">
            <v>DRENO FRANCES COM AREIA</v>
          </cell>
          <cell r="F258" t="str">
            <v>M3</v>
          </cell>
          <cell r="G258">
            <v>52.99</v>
          </cell>
          <cell r="H258" t="str">
            <v>S-SINAPI</v>
          </cell>
          <cell r="I258">
            <v>68.88</v>
          </cell>
        </row>
        <row r="259">
          <cell r="D259" t="str">
            <v>73883/002</v>
          </cell>
          <cell r="E259" t="str">
            <v>DRENO FRANCES COM BRITA</v>
          </cell>
          <cell r="F259" t="str">
            <v>M3</v>
          </cell>
          <cell r="G259">
            <v>64.73</v>
          </cell>
          <cell r="H259" t="str">
            <v>S-SINAPI</v>
          </cell>
          <cell r="I259">
            <v>84.14</v>
          </cell>
        </row>
        <row r="260">
          <cell r="D260" t="str">
            <v>73883/003</v>
          </cell>
          <cell r="E260" t="str">
            <v>DRENO FRANCES COM CASCALHO</v>
          </cell>
          <cell r="F260" t="str">
            <v>M3</v>
          </cell>
          <cell r="G260">
            <v>41.93</v>
          </cell>
          <cell r="H260" t="str">
            <v>S-SINAPI</v>
          </cell>
          <cell r="I260">
            <v>54.5</v>
          </cell>
        </row>
        <row r="261">
          <cell r="D261" t="str">
            <v>73902/001</v>
          </cell>
          <cell r="E261" t="str">
            <v>CAMADA DRENANTE COM BRITA NUM  3</v>
          </cell>
          <cell r="F261" t="str">
            <v>M3</v>
          </cell>
          <cell r="G261">
            <v>60.79</v>
          </cell>
          <cell r="H261" t="str">
            <v>S-SINAPI</v>
          </cell>
          <cell r="I261">
            <v>79.02</v>
          </cell>
        </row>
        <row r="262">
          <cell r="D262" t="str">
            <v>73968/001</v>
          </cell>
          <cell r="E262" t="str">
            <v>COLOCACAO MANTA IMPERMEABILIZANTE</v>
          </cell>
          <cell r="F262" t="str">
            <v>M2</v>
          </cell>
          <cell r="G262">
            <v>27.32</v>
          </cell>
          <cell r="H262" t="str">
            <v>S-SINAPI</v>
          </cell>
          <cell r="I262">
            <v>35.51</v>
          </cell>
        </row>
        <row r="263">
          <cell r="D263" t="str">
            <v>73969/001</v>
          </cell>
          <cell r="E263" t="str">
            <v>DRENOS DE CHORUME EM TUBOS DRENANTES DE CONCRETO, DIAM=200MM,</v>
          </cell>
          <cell r="F263" t="str">
            <v>M</v>
          </cell>
          <cell r="G263">
            <v>39.090000000000003</v>
          </cell>
          <cell r="H263" t="str">
            <v>S-SINAPI</v>
          </cell>
          <cell r="I263">
            <v>50.81</v>
          </cell>
        </row>
        <row r="264">
          <cell r="D264" t="str">
            <v>74017/001</v>
          </cell>
          <cell r="E264" t="str">
            <v>DRENOS DE CHORUME EM TUBOS DRENANTES, PVC, DIAM=100 MM, ENVOLTOS</v>
          </cell>
          <cell r="F264" t="str">
            <v>M</v>
          </cell>
          <cell r="G264">
            <v>26.94</v>
          </cell>
          <cell r="H264" t="str">
            <v>S-SINAPI</v>
          </cell>
          <cell r="I264">
            <v>35.020000000000003</v>
          </cell>
        </row>
        <row r="265">
          <cell r="D265" t="str">
            <v>74017/002</v>
          </cell>
          <cell r="E265" t="str">
            <v>DRENOS DE CHORUME EM TUBOS DRENANTES, PVC, DIAM=150 MM, ENVOLTOS</v>
          </cell>
          <cell r="F265" t="str">
            <v>M</v>
          </cell>
          <cell r="G265">
            <v>31.79</v>
          </cell>
          <cell r="H265" t="str">
            <v>S-SINAPI</v>
          </cell>
          <cell r="I265">
            <v>41.32</v>
          </cell>
        </row>
        <row r="266">
          <cell r="D266" t="str">
            <v>74167/001</v>
          </cell>
          <cell r="E266" t="str">
            <v>FORNECIMENTO/ASSENTAMENTO DE MANTA GEOTEXTIL RT-31  (ANT OP-60) BIDIM</v>
          </cell>
          <cell r="F266" t="str">
            <v>M2</v>
          </cell>
          <cell r="G266">
            <v>15.75</v>
          </cell>
          <cell r="H266" t="str">
            <v>S-SINAPI</v>
          </cell>
          <cell r="I266">
            <v>20.47</v>
          </cell>
        </row>
        <row r="267">
          <cell r="D267" t="str">
            <v>75029/001</v>
          </cell>
          <cell r="E267" t="str">
            <v xml:space="preserve">TUBO PVC CORRUGADO RIGIDO PERFURADO DN  150 PARA DRENAGEM  - FORNECIMENT    </v>
          </cell>
          <cell r="F267" t="str">
            <v>M</v>
          </cell>
          <cell r="G267">
            <v>16.39</v>
          </cell>
          <cell r="H267" t="str">
            <v>S-SINAPI</v>
          </cell>
          <cell r="I267">
            <v>21.3</v>
          </cell>
        </row>
        <row r="268">
          <cell r="D268" t="str">
            <v>0029</v>
          </cell>
          <cell r="E268" t="str">
            <v>ENROCAMENTOS</v>
          </cell>
          <cell r="H268" t="str">
            <v>S-SINAPI</v>
          </cell>
          <cell r="I268">
            <v>0</v>
          </cell>
        </row>
        <row r="269">
          <cell r="D269">
            <v>6454</v>
          </cell>
          <cell r="E269" t="str">
            <v>FORNECIMENTO E LANCAMENTO DE PEDRA DE MAO</v>
          </cell>
          <cell r="F269" t="str">
            <v>M3</v>
          </cell>
          <cell r="G269">
            <v>79.040000000000006</v>
          </cell>
          <cell r="H269" t="str">
            <v>S-SINAPI</v>
          </cell>
          <cell r="I269">
            <v>102.75</v>
          </cell>
        </row>
        <row r="270">
          <cell r="D270">
            <v>73611</v>
          </cell>
          <cell r="E270" t="str">
            <v>ENROCAMENTO COM PEDRA ARGAMASSADA TRAÇO  1:4 COM PEDRA DE MÃO</v>
          </cell>
          <cell r="F270" t="str">
            <v>M3</v>
          </cell>
          <cell r="G270">
            <v>190.58</v>
          </cell>
          <cell r="H270" t="str">
            <v>S-SINAPI</v>
          </cell>
          <cell r="I270">
            <v>247.75</v>
          </cell>
        </row>
        <row r="271">
          <cell r="D271">
            <v>73670</v>
          </cell>
          <cell r="E271" t="str">
            <v>MACIÇO DE ENROCAMENTO COM TOPOGRAFIA, INCLUSIVE TOPOGRAFO</v>
          </cell>
          <cell r="F271" t="str">
            <v>M3</v>
          </cell>
          <cell r="G271">
            <v>88.56</v>
          </cell>
          <cell r="H271" t="str">
            <v>S-SINAPI</v>
          </cell>
          <cell r="I271">
            <v>115.12</v>
          </cell>
        </row>
        <row r="272">
          <cell r="D272">
            <v>73697</v>
          </cell>
          <cell r="E272" t="str">
            <v>ENROCAMENTO MANUAL, SEM ARRUMACAO DO MATERIAL</v>
          </cell>
          <cell r="F272" t="str">
            <v>M3</v>
          </cell>
          <cell r="G272">
            <v>80.400000000000006</v>
          </cell>
          <cell r="H272" t="str">
            <v>S-SINAPI</v>
          </cell>
          <cell r="I272">
            <v>104.52</v>
          </cell>
        </row>
        <row r="273">
          <cell r="D273">
            <v>73698</v>
          </cell>
          <cell r="E273" t="str">
            <v>ENROCAMENTO MANUAL, COM ARRUMACAO DO MATERIAL</v>
          </cell>
          <cell r="F273" t="str">
            <v>M3</v>
          </cell>
          <cell r="G273">
            <v>104.46</v>
          </cell>
          <cell r="H273" t="str">
            <v>S-SINAPI</v>
          </cell>
          <cell r="I273">
            <v>135.79</v>
          </cell>
        </row>
        <row r="274">
          <cell r="D274" t="str">
            <v>0030</v>
          </cell>
          <cell r="E274" t="str">
            <v>ENSECADEIRAS</v>
          </cell>
          <cell r="H274" t="str">
            <v>S-SINAPI</v>
          </cell>
          <cell r="I274">
            <v>0</v>
          </cell>
        </row>
        <row r="275">
          <cell r="D275" t="str">
            <v>73890/001</v>
          </cell>
          <cell r="E275" t="str">
            <v>ENSECADEIRA DE MADEIRA COM PAREDE SIMPLES</v>
          </cell>
          <cell r="F275" t="str">
            <v>M2</v>
          </cell>
          <cell r="G275">
            <v>69.95</v>
          </cell>
          <cell r="H275" t="str">
            <v>S-SINAPI</v>
          </cell>
          <cell r="I275">
            <v>90.93</v>
          </cell>
        </row>
        <row r="276">
          <cell r="D276" t="str">
            <v>73890/002</v>
          </cell>
          <cell r="E276" t="str">
            <v>ENSECADEIRA DE MADEIRA COM PAREDE DUPLA</v>
          </cell>
          <cell r="F276" t="str">
            <v>M2</v>
          </cell>
          <cell r="G276">
            <v>177.22</v>
          </cell>
          <cell r="H276" t="str">
            <v>S-SINAPI</v>
          </cell>
          <cell r="I276">
            <v>230.38</v>
          </cell>
        </row>
        <row r="277">
          <cell r="D277" t="str">
            <v>0031</v>
          </cell>
          <cell r="E277" t="str">
            <v>GABIOES</v>
          </cell>
          <cell r="H277" t="str">
            <v>S-SINAPI</v>
          </cell>
          <cell r="I277">
            <v>0</v>
          </cell>
        </row>
        <row r="278">
          <cell r="D278">
            <v>73666</v>
          </cell>
          <cell r="E278" t="str">
            <v xml:space="preserve">PROTECAO COM GABIOES DE PEDRA DE MÃO EM CAIXA DE MALHA HEXAGONAL  8CM X    </v>
          </cell>
          <cell r="F278" t="str">
            <v>M3</v>
          </cell>
          <cell r="G278">
            <v>372.94</v>
          </cell>
          <cell r="H278" t="str">
            <v>S-SINAPI</v>
          </cell>
          <cell r="I278">
            <v>484.82</v>
          </cell>
        </row>
        <row r="279">
          <cell r="D279" t="str">
            <v>73842/001</v>
          </cell>
          <cell r="E279" t="str">
            <v>GABIAO TIPO COLCHAO RENO COM H  =  0,17 M</v>
          </cell>
          <cell r="F279" t="str">
            <v>M2</v>
          </cell>
          <cell r="G279">
            <v>70.56</v>
          </cell>
          <cell r="H279" t="str">
            <v>S-SINAPI</v>
          </cell>
          <cell r="I279">
            <v>91.72</v>
          </cell>
        </row>
        <row r="280">
          <cell r="D280" t="str">
            <v>73842/002</v>
          </cell>
          <cell r="E280" t="str">
            <v>GABIAO TIPO COLCHAO RENO COM H  =  0,23 M</v>
          </cell>
          <cell r="F280" t="str">
            <v>M2</v>
          </cell>
          <cell r="G280">
            <v>74.819999999999993</v>
          </cell>
          <cell r="H280" t="str">
            <v>S-SINAPI</v>
          </cell>
          <cell r="I280">
            <v>97.26</v>
          </cell>
        </row>
        <row r="281">
          <cell r="D281" t="str">
            <v>73842/003</v>
          </cell>
          <cell r="E281" t="str">
            <v>GABIAO TIPO COLCHAO RENO COM H  =  0,30 M</v>
          </cell>
          <cell r="F281" t="str">
            <v>M2</v>
          </cell>
          <cell r="G281">
            <v>82.37</v>
          </cell>
          <cell r="H281" t="str">
            <v>S-SINAPI</v>
          </cell>
          <cell r="I281">
            <v>107.08</v>
          </cell>
        </row>
        <row r="282">
          <cell r="D282" t="str">
            <v>73889/001</v>
          </cell>
          <cell r="E282" t="str">
            <v>GABIAO TIPO CAIXA COM DIAFRAGMA GALVANIZADO</v>
          </cell>
          <cell r="F282" t="str">
            <v>M3</v>
          </cell>
          <cell r="G282">
            <v>196.54</v>
          </cell>
          <cell r="H282" t="str">
            <v>S-SINAPI</v>
          </cell>
          <cell r="I282">
            <v>255.5</v>
          </cell>
        </row>
        <row r="283">
          <cell r="D283" t="str">
            <v>73889/002</v>
          </cell>
          <cell r="E283" t="str">
            <v>GABIAO TIPO CAIXA COM DIAFRAGMA GALVANIZADO PLASTIFICADO</v>
          </cell>
          <cell r="F283" t="str">
            <v>M3</v>
          </cell>
          <cell r="G283">
            <v>196.54</v>
          </cell>
          <cell r="H283" t="str">
            <v>S-SINAPI</v>
          </cell>
          <cell r="I283">
            <v>255.5</v>
          </cell>
        </row>
        <row r="284">
          <cell r="D284" t="str">
            <v>0032</v>
          </cell>
          <cell r="E284" t="str">
            <v>MUROS DE ARRIMO</v>
          </cell>
          <cell r="H284" t="str">
            <v>S-SINAPI</v>
          </cell>
          <cell r="I284">
            <v>0</v>
          </cell>
        </row>
        <row r="285">
          <cell r="D285" t="str">
            <v>73843/001</v>
          </cell>
          <cell r="E285" t="str">
            <v>MURO DE ARRIMO DE CONCRETO CICLOPICO COM  30% DE PEDRA DE MAO</v>
          </cell>
          <cell r="F285" t="str">
            <v>M3</v>
          </cell>
          <cell r="G285">
            <v>195.83</v>
          </cell>
          <cell r="H285" t="str">
            <v>S-SINAPI</v>
          </cell>
          <cell r="I285">
            <v>254.57</v>
          </cell>
        </row>
        <row r="286">
          <cell r="D286" t="str">
            <v>73844/001</v>
          </cell>
          <cell r="E286" t="str">
            <v>MURO DE ARRIMO DE ALVENARIA DE PEDRA ARGAMASSADA</v>
          </cell>
          <cell r="F286" t="str">
            <v>M3</v>
          </cell>
          <cell r="G286">
            <v>258.63</v>
          </cell>
          <cell r="H286" t="str">
            <v>S-SINAPI</v>
          </cell>
          <cell r="I286">
            <v>336.21</v>
          </cell>
        </row>
        <row r="287">
          <cell r="D287" t="str">
            <v>73844/002</v>
          </cell>
          <cell r="E287" t="str">
            <v>MURO DE ARRIMO DE ALVENARIA DE TIJOLOS</v>
          </cell>
          <cell r="F287" t="str">
            <v>M3</v>
          </cell>
          <cell r="G287">
            <v>280.41000000000003</v>
          </cell>
          <cell r="H287" t="str">
            <v>S-SINAPI</v>
          </cell>
          <cell r="I287">
            <v>364.53</v>
          </cell>
        </row>
        <row r="288">
          <cell r="D288" t="str">
            <v>0035</v>
          </cell>
          <cell r="E288" t="str">
            <v>CALHAS DE DRENAGEM/ALAS DE GALERIAS  (ESTRUT. DE LANCAMENTO)</v>
          </cell>
          <cell r="H288" t="str">
            <v>S-SINAPI</v>
          </cell>
          <cell r="I288">
            <v>0</v>
          </cell>
        </row>
        <row r="289">
          <cell r="D289" t="str">
            <v>74150/001</v>
          </cell>
          <cell r="E289" t="str">
            <v>VALETA E SAIDAS LATERAIS D AGUA  (EXECUTADA C/MOTONIVELADORA</v>
          </cell>
          <cell r="F289" t="str">
            <v>M</v>
          </cell>
          <cell r="G289">
            <v>0.68</v>
          </cell>
          <cell r="H289" t="str">
            <v>S-SINAPI</v>
          </cell>
          <cell r="I289">
            <v>0.88</v>
          </cell>
        </row>
        <row r="290">
          <cell r="D290" t="str">
            <v>0036</v>
          </cell>
          <cell r="E290" t="str">
            <v>POCOS DE VISITA/BOCAS DE LOBO/CX. DE PASSAGEM/CX. DIVERSAS</v>
          </cell>
          <cell r="H290" t="str">
            <v>S-SINAPI</v>
          </cell>
          <cell r="I290">
            <v>0</v>
          </cell>
        </row>
        <row r="291">
          <cell r="D291" t="str">
            <v>73772/001</v>
          </cell>
          <cell r="E291" t="str">
            <v xml:space="preserve">BUEIRO SIMPLES TUBULAÇÃO DE CONCRETO ARMADO DIAM=0,80M ALT=1,50M ASSEN    </v>
          </cell>
          <cell r="F291" t="str">
            <v>M</v>
          </cell>
          <cell r="G291">
            <v>501.2</v>
          </cell>
          <cell r="H291" t="str">
            <v>S-SINAPI</v>
          </cell>
          <cell r="I291">
            <v>651.55999999999995</v>
          </cell>
        </row>
        <row r="292">
          <cell r="D292" t="str">
            <v>73799/001</v>
          </cell>
          <cell r="E292" t="str">
            <v xml:space="preserve">GRELHA EM FERRO FUNDIDO, DIMENSÕES  30X90CM,  85KG PARA CX RALO, FORNECI    </v>
          </cell>
          <cell r="F292" t="str">
            <v>UN</v>
          </cell>
          <cell r="G292">
            <v>199.48</v>
          </cell>
          <cell r="H292" t="str">
            <v>S-SINAPI</v>
          </cell>
          <cell r="I292">
            <v>259.32</v>
          </cell>
        </row>
        <row r="293">
          <cell r="D293" t="str">
            <v>73856/001</v>
          </cell>
          <cell r="E293" t="str">
            <v xml:space="preserve">BOCA P/BUEIRO SIMPLES TUBULAR D=0,40M EM CONC CICLOP INCL FORMAS ESCA-    </v>
          </cell>
          <cell r="F293" t="str">
            <v>UN</v>
          </cell>
          <cell r="G293">
            <v>219.57</v>
          </cell>
          <cell r="H293" t="str">
            <v>S-SINAPI</v>
          </cell>
          <cell r="I293">
            <v>285.44</v>
          </cell>
        </row>
        <row r="294">
          <cell r="D294" t="str">
            <v>73856/002</v>
          </cell>
          <cell r="E294" t="str">
            <v xml:space="preserve">BOCA PARA BUEIRO SIMPLES TUBULAR, DIAMETRO  =0,60M, EM CONCRETO CICLOPI    </v>
          </cell>
          <cell r="F294" t="str">
            <v>UN</v>
          </cell>
          <cell r="G294">
            <v>366.27</v>
          </cell>
          <cell r="H294" t="str">
            <v>S-SINAPI</v>
          </cell>
          <cell r="I294">
            <v>476.15</v>
          </cell>
        </row>
        <row r="295">
          <cell r="D295" t="str">
            <v>73856/003</v>
          </cell>
          <cell r="E295" t="str">
            <v xml:space="preserve">BOCA PARA BUEIRO SIMPLES TUBULAR, DIAMETRO  =0,80M, EM CONCRETO CICLOPI    </v>
          </cell>
          <cell r="F295" t="str">
            <v>UN</v>
          </cell>
          <cell r="G295">
            <v>556.6</v>
          </cell>
          <cell r="H295" t="str">
            <v>S-SINAPI</v>
          </cell>
          <cell r="I295">
            <v>723.58</v>
          </cell>
        </row>
        <row r="296">
          <cell r="D296" t="str">
            <v>73856/004</v>
          </cell>
          <cell r="E296" t="str">
            <v xml:space="preserve">BOCA PARA BUEIRO SIMPLES TUBULAR, DIAMETRO  =1,00M, EM CONCRETO CICLOPI    </v>
          </cell>
          <cell r="F296" t="str">
            <v>UN</v>
          </cell>
          <cell r="G296">
            <v>794.17</v>
          </cell>
          <cell r="H296" t="str">
            <v>S-SINAPI</v>
          </cell>
          <cell r="I296">
            <v>1032.42</v>
          </cell>
        </row>
        <row r="297">
          <cell r="D297" t="str">
            <v>73856/005</v>
          </cell>
          <cell r="E297" t="str">
            <v xml:space="preserve">BOCA PARA BUEIRO SIMPLES TUBULAR, DIAMETRO  =1,20M, EM CONCRETO CICLOPI    </v>
          </cell>
          <cell r="F297" t="str">
            <v>UN</v>
          </cell>
          <cell r="G297">
            <v>1081.78</v>
          </cell>
          <cell r="H297" t="str">
            <v>S-SINAPI</v>
          </cell>
          <cell r="I297">
            <v>1406.31</v>
          </cell>
        </row>
        <row r="298">
          <cell r="D298" t="str">
            <v>73856/006</v>
          </cell>
          <cell r="E298" t="str">
            <v xml:space="preserve">BOCA PARA BUEIRO DUPLO TUBULAR, DIAMETRO  =0,40M, EM CONCRETO CICLOPICO    </v>
          </cell>
          <cell r="F298" t="str">
            <v>UN</v>
          </cell>
          <cell r="G298">
            <v>313.64999999999998</v>
          </cell>
          <cell r="H298" t="str">
            <v>S-SINAPI</v>
          </cell>
          <cell r="I298">
            <v>407.74</v>
          </cell>
        </row>
        <row r="299">
          <cell r="D299" t="str">
            <v>73856/007</v>
          </cell>
          <cell r="E299" t="str">
            <v xml:space="preserve">BOCA PARA BUEIRO DUPLO TUBULAR, DIAMETRO  =0,60M, EM CONCRETO CICLOPICO    </v>
          </cell>
          <cell r="F299" t="str">
            <v>UN</v>
          </cell>
          <cell r="G299">
            <v>525.44000000000005</v>
          </cell>
          <cell r="H299" t="str">
            <v>S-SINAPI</v>
          </cell>
          <cell r="I299">
            <v>683.07</v>
          </cell>
        </row>
        <row r="300">
          <cell r="D300" t="str">
            <v>73856/008</v>
          </cell>
          <cell r="E300" t="str">
            <v xml:space="preserve">BOCA PARA BUEIRO DUPLO TUBULAR, DIAMETRO  =0,80M, EM CONCRETO CICLOPICO    </v>
          </cell>
          <cell r="F300" t="str">
            <v>UN</v>
          </cell>
          <cell r="G300">
            <v>798.74</v>
          </cell>
          <cell r="H300" t="str">
            <v>S-SINAPI</v>
          </cell>
          <cell r="I300">
            <v>1038.3599999999999</v>
          </cell>
        </row>
        <row r="301">
          <cell r="D301" t="str">
            <v>73856/009</v>
          </cell>
          <cell r="E301" t="str">
            <v xml:space="preserve">BOCA PARA BUEIRO DUPLO TUBULAR, DIAMETRO  =1,00M, EM CONCRETO CICLOPICO    </v>
          </cell>
          <cell r="F301" t="str">
            <v>UN</v>
          </cell>
          <cell r="G301">
            <v>1137.3399999999999</v>
          </cell>
          <cell r="H301" t="str">
            <v>S-SINAPI</v>
          </cell>
          <cell r="I301">
            <v>1478.54</v>
          </cell>
        </row>
        <row r="302">
          <cell r="D302" t="str">
            <v>73856/010</v>
          </cell>
          <cell r="E302" t="str">
            <v xml:space="preserve">BOCA PARA BUEIRO DUPLOTUBULAR, DIAMETRO  =1,20M, EM CONCRETO CICLOPICO,    </v>
          </cell>
          <cell r="F302" t="str">
            <v>UN</v>
          </cell>
          <cell r="G302">
            <v>1545.25</v>
          </cell>
          <cell r="H302" t="str">
            <v>S-SINAPI</v>
          </cell>
          <cell r="I302">
            <v>2008.82</v>
          </cell>
        </row>
        <row r="303">
          <cell r="D303" t="str">
            <v>73856/011</v>
          </cell>
          <cell r="E303" t="str">
            <v xml:space="preserve">BOCA PARA BUEIRO TRIPLO TUBULAR, DIAMETRO  =0,40M, EM CONCRETO CICLOPIC    </v>
          </cell>
          <cell r="F303" t="str">
            <v>UN</v>
          </cell>
          <cell r="G303">
            <v>407.53</v>
          </cell>
          <cell r="H303" t="str">
            <v>S-SINAPI</v>
          </cell>
          <cell r="I303">
            <v>529.78</v>
          </cell>
        </row>
        <row r="304">
          <cell r="D304" t="str">
            <v>73856/012</v>
          </cell>
          <cell r="E304" t="str">
            <v xml:space="preserve">BOCA PARA BUEIRO TRIPLO TUBULAR, DIAMETRO  =0,60M, EM CONCRETO CICLOPIC    </v>
          </cell>
          <cell r="F304" t="str">
            <v>UN</v>
          </cell>
          <cell r="G304">
            <v>684.42</v>
          </cell>
          <cell r="H304" t="str">
            <v>S-SINAPI</v>
          </cell>
          <cell r="I304">
            <v>889.74</v>
          </cell>
        </row>
        <row r="305">
          <cell r="D305" t="str">
            <v>73856/013</v>
          </cell>
          <cell r="E305" t="str">
            <v xml:space="preserve">BOCA PARA BUEIRO TRIPLO TUBULAR, DIAMETRO  =0,80M, EM CONCRETO CICLOPIC    </v>
          </cell>
          <cell r="F305" t="str">
            <v>UN</v>
          </cell>
          <cell r="G305">
            <v>1040.68</v>
          </cell>
          <cell r="H305" t="str">
            <v>S-SINAPI</v>
          </cell>
          <cell r="I305">
            <v>1352.88</v>
          </cell>
        </row>
        <row r="306">
          <cell r="D306" t="str">
            <v>73856/014</v>
          </cell>
          <cell r="E306" t="str">
            <v xml:space="preserve">BOCA PARA BUEIRO TRIPLO TUBULAR, DIAMETRO  =1,00M, EM CONCRETO CICLOPIC    </v>
          </cell>
          <cell r="F306" t="str">
            <v>UN</v>
          </cell>
          <cell r="G306">
            <v>1480.72</v>
          </cell>
          <cell r="H306" t="str">
            <v>S-SINAPI</v>
          </cell>
          <cell r="I306">
            <v>1924.93</v>
          </cell>
        </row>
        <row r="307">
          <cell r="D307" t="str">
            <v>73856/015</v>
          </cell>
          <cell r="E307" t="str">
            <v xml:space="preserve">BOCA PARA BUEIRO TRIPLO TUBULAR, DIAMETRO  =1,20M, EM CONCRETO CICLOPIC    </v>
          </cell>
          <cell r="F307" t="str">
            <v>UN</v>
          </cell>
          <cell r="G307">
            <v>2008.73</v>
          </cell>
          <cell r="H307" t="str">
            <v>S-SINAPI</v>
          </cell>
          <cell r="I307">
            <v>2611.34</v>
          </cell>
        </row>
        <row r="308">
          <cell r="D308" t="str">
            <v>73950/001</v>
          </cell>
          <cell r="E308" t="str">
            <v>CAIXA TIPO BOCA LOBO  30X90X90CM, EM ALV TIJ MACICO  1 VEZ, REVESTIDA      UN</v>
          </cell>
          <cell r="G308">
            <v>660.11</v>
          </cell>
          <cell r="H308" t="str">
            <v>S-SINAPI</v>
          </cell>
          <cell r="I308">
            <v>858.14</v>
          </cell>
        </row>
        <row r="309">
          <cell r="D309" t="str">
            <v>73963/001</v>
          </cell>
          <cell r="E309" t="str">
            <v xml:space="preserve">POCO DE VISITA PARA REDE DE ESG. SANIT., EM ANEIS DE CONCRETO, DIÂMETR    </v>
          </cell>
          <cell r="F309" t="str">
            <v>UN</v>
          </cell>
          <cell r="G309">
            <v>176.19</v>
          </cell>
          <cell r="H309" t="str">
            <v>S-SINAPI</v>
          </cell>
          <cell r="I309">
            <v>229.04</v>
          </cell>
        </row>
        <row r="310">
          <cell r="D310" t="str">
            <v>73963/002</v>
          </cell>
          <cell r="E310" t="str">
            <v xml:space="preserve">POCO DE VISITA PARA REDE DE ESG. SANIT., EM ANEIS DE CONCRETO, DIÂMETR    </v>
          </cell>
          <cell r="F310" t="str">
            <v>UN</v>
          </cell>
          <cell r="G310">
            <v>220.83</v>
          </cell>
          <cell r="H310" t="str">
            <v>S-SINAPI</v>
          </cell>
          <cell r="I310">
            <v>287.07</v>
          </cell>
        </row>
        <row r="311">
          <cell r="D311" t="str">
            <v>73963/003</v>
          </cell>
          <cell r="E311" t="str">
            <v xml:space="preserve">POCO DE VISITA PARA REDE DE ESG. SANIT., EM ANEIS DE CONCRETO, DIÂMETR    </v>
          </cell>
          <cell r="F311" t="str">
            <v>UN</v>
          </cell>
          <cell r="G311">
            <v>151.74</v>
          </cell>
          <cell r="H311" t="str">
            <v>S-SINAPI</v>
          </cell>
          <cell r="I311">
            <v>197.26</v>
          </cell>
        </row>
        <row r="312">
          <cell r="D312" t="str">
            <v>73963/004</v>
          </cell>
          <cell r="E312" t="str">
            <v xml:space="preserve">POCO DE VISITA PARA REDE DE ESG. SANIT., EM ANEIS DE CONCRETO, DIÂMETR    </v>
          </cell>
          <cell r="F312" t="str">
            <v>UN</v>
          </cell>
          <cell r="G312">
            <v>625.61</v>
          </cell>
          <cell r="H312" t="str">
            <v>S-SINAPI</v>
          </cell>
          <cell r="I312">
            <v>813.29</v>
          </cell>
        </row>
        <row r="313">
          <cell r="D313" t="str">
            <v>73963/005</v>
          </cell>
          <cell r="E313" t="str">
            <v xml:space="preserve">POCO DE VISITA PARA REDE DE ESG. SANIT., EM ANEIS DE CONCRETO, DIÂMETR    </v>
          </cell>
          <cell r="F313" t="str">
            <v>UN</v>
          </cell>
          <cell r="G313">
            <v>697.02</v>
          </cell>
          <cell r="H313" t="str">
            <v>S-SINAPI</v>
          </cell>
          <cell r="I313">
            <v>906.12</v>
          </cell>
        </row>
        <row r="314">
          <cell r="D314" t="str">
            <v>73963/006</v>
          </cell>
          <cell r="E314" t="str">
            <v xml:space="preserve">POCO DE VISITA PARA REDE DE ESG. SANIT., EM ANEIS DE CONCRETO, DIÂMETR    </v>
          </cell>
          <cell r="F314" t="str">
            <v>UN</v>
          </cell>
          <cell r="G314">
            <v>801.01</v>
          </cell>
          <cell r="H314" t="str">
            <v>S-SINAPI</v>
          </cell>
          <cell r="I314">
            <v>1041.31</v>
          </cell>
        </row>
        <row r="315">
          <cell r="D315" t="str">
            <v>73963/007</v>
          </cell>
          <cell r="E315" t="str">
            <v xml:space="preserve">POCO DE VISITA PARA REDE DE ESG. SANIT., EM ANEIS DE CONCRETO, DIÂMETR    </v>
          </cell>
          <cell r="F315" t="str">
            <v>UN</v>
          </cell>
          <cell r="G315">
            <v>851.24</v>
          </cell>
          <cell r="H315" t="str">
            <v>S-SINAPI</v>
          </cell>
          <cell r="I315">
            <v>1106.6099999999999</v>
          </cell>
        </row>
        <row r="316">
          <cell r="D316" t="str">
            <v>73963/008</v>
          </cell>
          <cell r="E316" t="str">
            <v xml:space="preserve">POCO DE VISITA PARA REDE DE ESG. SANIT., EM ANEIS DE CONCRETO, DIÂMETR    </v>
          </cell>
          <cell r="F316" t="str">
            <v>UN</v>
          </cell>
          <cell r="G316">
            <v>856.08</v>
          </cell>
          <cell r="H316" t="str">
            <v>S-SINAPI</v>
          </cell>
          <cell r="I316">
            <v>1112.9000000000001</v>
          </cell>
        </row>
        <row r="317">
          <cell r="D317" t="str">
            <v>73963/009</v>
          </cell>
          <cell r="E317" t="str">
            <v xml:space="preserve">POCO DE VISITA PARA REDE DE ESG. SANIT., EM ANEIS DE CONCRETO, DIÂMETR    </v>
          </cell>
          <cell r="F317" t="str">
            <v>UN</v>
          </cell>
          <cell r="G317">
            <v>926.1</v>
          </cell>
          <cell r="H317" t="str">
            <v>S-SINAPI</v>
          </cell>
          <cell r="I317">
            <v>1203.93</v>
          </cell>
        </row>
        <row r="318">
          <cell r="D318" t="str">
            <v>73963/010</v>
          </cell>
          <cell r="E318" t="str">
            <v xml:space="preserve">POCO DE VISITA PARA REDE DE ESG. SANIT., EM ANEIS DE CONCRETO, DIÂMETR    </v>
          </cell>
          <cell r="F318" t="str">
            <v>UN</v>
          </cell>
          <cell r="G318">
            <v>987.05</v>
          </cell>
          <cell r="H318" t="str">
            <v>S-SINAPI</v>
          </cell>
          <cell r="I318">
            <v>1283.1600000000001</v>
          </cell>
        </row>
        <row r="319">
          <cell r="D319" t="str">
            <v>73963/011</v>
          </cell>
          <cell r="E319" t="str">
            <v xml:space="preserve">POCO DE VISITA PARA REDE DE ESG. SANIT., EM ANEIS DE CONCRETO, DIÂMETR    </v>
          </cell>
          <cell r="F319" t="str">
            <v>UN</v>
          </cell>
          <cell r="G319">
            <v>1064.45</v>
          </cell>
          <cell r="H319" t="str">
            <v>S-SINAPI</v>
          </cell>
          <cell r="I319">
            <v>1383.78</v>
          </cell>
        </row>
        <row r="320">
          <cell r="D320" t="str">
            <v>73963/012</v>
          </cell>
          <cell r="E320" t="str">
            <v xml:space="preserve">POCO DE VISITA PARA REDE DE ESG. SANIT., EM ANEIS DE CONCRETO, DIÂMETR    </v>
          </cell>
          <cell r="F320" t="str">
            <v>UN</v>
          </cell>
          <cell r="G320">
            <v>1191.01</v>
          </cell>
          <cell r="H320" t="str">
            <v>S-SINAPI</v>
          </cell>
          <cell r="I320">
            <v>1548.31</v>
          </cell>
        </row>
        <row r="321">
          <cell r="D321" t="str">
            <v>73963/013</v>
          </cell>
          <cell r="E321" t="str">
            <v xml:space="preserve">POCO DE VISITA PARA REDE DE ESG. SANIT., EM ANEIS DE CONCRETO, DIÂMETR    </v>
          </cell>
          <cell r="F321" t="str">
            <v>UN</v>
          </cell>
          <cell r="G321">
            <v>1312.49</v>
          </cell>
          <cell r="H321" t="str">
            <v>S-SINAPI</v>
          </cell>
          <cell r="I321">
            <v>1706.23</v>
          </cell>
        </row>
        <row r="322">
          <cell r="D322" t="str">
            <v>73963/014</v>
          </cell>
          <cell r="E322" t="str">
            <v xml:space="preserve">POCO DE VISITA PARA REDE DE ESG. SANIT., EM ANEIS DE CONCRETO, DIÂMETR    </v>
          </cell>
          <cell r="F322" t="str">
            <v>UN</v>
          </cell>
          <cell r="G322">
            <v>1377.25</v>
          </cell>
          <cell r="H322" t="str">
            <v>S-SINAPI</v>
          </cell>
          <cell r="I322">
            <v>1790.42</v>
          </cell>
        </row>
        <row r="323">
          <cell r="D323" t="str">
            <v>73963/015</v>
          </cell>
          <cell r="E323" t="str">
            <v xml:space="preserve">POCO DE VISITA PARA REDE DE ESG. SANIT., EM ANEIS DE CONCRETO, DIÂMETR    </v>
          </cell>
          <cell r="F323" t="str">
            <v>UN</v>
          </cell>
          <cell r="G323">
            <v>1508.17</v>
          </cell>
          <cell r="H323" t="str">
            <v>S-SINAPI</v>
          </cell>
          <cell r="I323">
            <v>1960.62</v>
          </cell>
        </row>
        <row r="324">
          <cell r="D324" t="str">
            <v>73963/016</v>
          </cell>
          <cell r="E324" t="str">
            <v xml:space="preserve">POCO DE VISITA PARA REDE DE ESG. SANIT., EM ANEIS DE CONCRETO, DIÂMETR    </v>
          </cell>
          <cell r="F324" t="str">
            <v>UN</v>
          </cell>
          <cell r="G324">
            <v>1620.34</v>
          </cell>
          <cell r="H324" t="str">
            <v>S-SINAPI</v>
          </cell>
          <cell r="I324">
            <v>2106.44</v>
          </cell>
        </row>
        <row r="325">
          <cell r="D325" t="str">
            <v>73963/017</v>
          </cell>
          <cell r="E325" t="str">
            <v xml:space="preserve">POCO DE VISITA PARA REDE DE ESG. SANIT., EM ANEIS DE CONCRETO, DIÂMETR    </v>
          </cell>
          <cell r="F325" t="str">
            <v>UN</v>
          </cell>
          <cell r="G325">
            <v>1748.33</v>
          </cell>
          <cell r="H325" t="str">
            <v>S-SINAPI</v>
          </cell>
          <cell r="I325">
            <v>2272.8200000000002</v>
          </cell>
        </row>
        <row r="326">
          <cell r="D326" t="str">
            <v>73963/018</v>
          </cell>
          <cell r="E326" t="str">
            <v xml:space="preserve">POCO DE VISITA PARA REDE DE ESG. SANIT., EM ANEIS DE CONCRETO, DIÂMETR    </v>
          </cell>
          <cell r="F326" t="str">
            <v>UN</v>
          </cell>
          <cell r="G326">
            <v>1841.93</v>
          </cell>
          <cell r="H326" t="str">
            <v>S-SINAPI</v>
          </cell>
          <cell r="I326">
            <v>2394.5</v>
          </cell>
        </row>
        <row r="327">
          <cell r="D327" t="str">
            <v>73963/019</v>
          </cell>
          <cell r="E327" t="str">
            <v xml:space="preserve">POCO DE VISITA PARA REDE DE ESG. SANIT., EM ANEIS DE CONCRETO, DIÂMETR    </v>
          </cell>
          <cell r="F327" t="str">
            <v>UN</v>
          </cell>
          <cell r="G327">
            <v>1963.65</v>
          </cell>
          <cell r="H327" t="str">
            <v>S-SINAPI</v>
          </cell>
          <cell r="I327">
            <v>2552.7399999999998</v>
          </cell>
        </row>
        <row r="328">
          <cell r="D328" t="str">
            <v>73963/020</v>
          </cell>
          <cell r="E328" t="str">
            <v xml:space="preserve">POCO DE VISITA PARA REDE DE ESG. SANIT., EM ANEIS DE CONCRETO, DIÂMETR    </v>
          </cell>
          <cell r="F328" t="str">
            <v>UN</v>
          </cell>
          <cell r="G328">
            <v>2084.98</v>
          </cell>
          <cell r="H328" t="str">
            <v>S-SINAPI</v>
          </cell>
          <cell r="I328">
            <v>2710.47</v>
          </cell>
        </row>
        <row r="329">
          <cell r="D329" t="str">
            <v>73963/021</v>
          </cell>
          <cell r="E329" t="str">
            <v xml:space="preserve">POCO DE VISITA PARA REDE DE ESG. SANIT., EM ANEIS DE CONCRETO, DIÂMETR    </v>
          </cell>
          <cell r="F329" t="str">
            <v>UN</v>
          </cell>
          <cell r="G329">
            <v>2211.75</v>
          </cell>
          <cell r="H329" t="str">
            <v>S-SINAPI</v>
          </cell>
          <cell r="I329">
            <v>2875.27</v>
          </cell>
        </row>
        <row r="330">
          <cell r="D330" t="str">
            <v>73963/022</v>
          </cell>
          <cell r="E330" t="str">
            <v xml:space="preserve">POCO DE VISITA PARA REDE DE ESG. SANIT., EM ANEIS DE CONCRETO, DIÂMETR    </v>
          </cell>
          <cell r="F330" t="str">
            <v>UN</v>
          </cell>
          <cell r="G330">
            <v>2333.08</v>
          </cell>
          <cell r="H330" t="str">
            <v>S-SINAPI</v>
          </cell>
          <cell r="I330">
            <v>3033</v>
          </cell>
        </row>
        <row r="331">
          <cell r="D331" t="str">
            <v>73963/023</v>
          </cell>
          <cell r="E331" t="str">
            <v xml:space="preserve">POCO DE VISITA PARA REDE DE ESG. SANIT., EM ANEIS DE CONCRETO, DIÂMETR    </v>
          </cell>
          <cell r="F331" t="str">
            <v>UN</v>
          </cell>
          <cell r="G331">
            <v>2454.41</v>
          </cell>
          <cell r="H331" t="str">
            <v>S-SINAPI</v>
          </cell>
          <cell r="I331">
            <v>3190.73</v>
          </cell>
        </row>
        <row r="332">
          <cell r="D332" t="str">
            <v>73963/024</v>
          </cell>
          <cell r="E332" t="str">
            <v xml:space="preserve">POCO DE VISITA PARA REDE DE ESG. SANIT., EM ANEIS DE CONCRETO, DIÂMETR    </v>
          </cell>
          <cell r="F332" t="str">
            <v>UN</v>
          </cell>
          <cell r="G332">
            <v>2576.35</v>
          </cell>
          <cell r="H332" t="str">
            <v>S-SINAPI</v>
          </cell>
          <cell r="I332">
            <v>3349.25</v>
          </cell>
        </row>
        <row r="333">
          <cell r="D333" t="str">
            <v>73963/025</v>
          </cell>
          <cell r="E333" t="str">
            <v xml:space="preserve">POCO DE VISITA PARA REDE DE ESG. SANIT., EM ANEIS DE CONCRETO, DIÂMETR    </v>
          </cell>
          <cell r="F333" t="str">
            <v>UN</v>
          </cell>
          <cell r="G333">
            <v>2697.68</v>
          </cell>
          <cell r="H333" t="str">
            <v>S-SINAPI</v>
          </cell>
          <cell r="I333">
            <v>3506.98</v>
          </cell>
        </row>
        <row r="334">
          <cell r="D334" t="str">
            <v>73963/026</v>
          </cell>
          <cell r="E334" t="str">
            <v xml:space="preserve">POCO DE VISITA PARA REDE DE ESG. SANIT., EM ANEIS DE CONCRETO, DIÂMETR    </v>
          </cell>
          <cell r="F334" t="str">
            <v>UN</v>
          </cell>
          <cell r="G334">
            <v>2819.4</v>
          </cell>
          <cell r="H334" t="str">
            <v>S-SINAPI</v>
          </cell>
          <cell r="I334">
            <v>3665.22</v>
          </cell>
        </row>
        <row r="335">
          <cell r="D335" t="str">
            <v>73963/027</v>
          </cell>
          <cell r="E335" t="str">
            <v xml:space="preserve">POCO DE VISITA PARA REDE DE ESG. SANIT., EM ANEIS DE CONCRETO, DIÂMETR    </v>
          </cell>
          <cell r="F335" t="str">
            <v>UN</v>
          </cell>
          <cell r="G335">
            <v>2940.73</v>
          </cell>
          <cell r="H335" t="str">
            <v>S-SINAPI</v>
          </cell>
          <cell r="I335">
            <v>3822.94</v>
          </cell>
        </row>
        <row r="336">
          <cell r="D336" t="str">
            <v>73963/028</v>
          </cell>
          <cell r="E336" t="str">
            <v>POCO VISITA ESG SANIT ANEL CONC PRE-MOLD PROF=1,20M C/TAMPAO</v>
          </cell>
          <cell r="F336" t="str">
            <v>UN</v>
          </cell>
          <cell r="G336">
            <v>844.33</v>
          </cell>
          <cell r="H336" t="str">
            <v>S-SINAPI</v>
          </cell>
          <cell r="I336">
            <v>1097.6199999999999</v>
          </cell>
        </row>
        <row r="337">
          <cell r="D337" t="str">
            <v>73963/029</v>
          </cell>
          <cell r="E337" t="str">
            <v>POCO VISITA ESG SANIT ANEL CONC PRE-MOLD PROF=1,40M C/TAMPAO</v>
          </cell>
          <cell r="F337" t="str">
            <v>UN</v>
          </cell>
          <cell r="G337">
            <v>920.32</v>
          </cell>
          <cell r="H337" t="str">
            <v>S-SINAPI</v>
          </cell>
          <cell r="I337">
            <v>1196.4100000000001</v>
          </cell>
        </row>
        <row r="338">
          <cell r="D338" t="str">
            <v>73963/030</v>
          </cell>
          <cell r="E338" t="str">
            <v>POCO VISITA ESG SANIT ANEL CONC PRE-MOLD PROF=1,50M C/TAMPAO</v>
          </cell>
          <cell r="F338" t="str">
            <v>UN</v>
          </cell>
          <cell r="G338">
            <v>1010.53</v>
          </cell>
          <cell r="H338" t="str">
            <v>S-SINAPI</v>
          </cell>
          <cell r="I338">
            <v>1313.68</v>
          </cell>
        </row>
        <row r="339">
          <cell r="D339" t="str">
            <v>73963/031</v>
          </cell>
          <cell r="E339" t="str">
            <v>POCO VISITA ESG SANIT ANEL CONC PRE-MOLD PROF=1,60M C/TAMPAO</v>
          </cell>
          <cell r="F339" t="str">
            <v>UN</v>
          </cell>
          <cell r="G339">
            <v>1015.98</v>
          </cell>
          <cell r="H339" t="str">
            <v>S-SINAPI</v>
          </cell>
          <cell r="I339">
            <v>1320.77</v>
          </cell>
        </row>
        <row r="340">
          <cell r="D340" t="str">
            <v>73963/032</v>
          </cell>
          <cell r="E340" t="str">
            <v>POCO VISITA ESG SANIT ANEL CONC PRE-MOLD PROF=1,70M C/TAMPAO</v>
          </cell>
          <cell r="F340" t="str">
            <v>UN</v>
          </cell>
          <cell r="G340">
            <v>1033.1300000000001</v>
          </cell>
          <cell r="H340" t="str">
            <v>S-SINAPI</v>
          </cell>
          <cell r="I340">
            <v>1343.06</v>
          </cell>
        </row>
        <row r="341">
          <cell r="D341" t="str">
            <v>73963/033</v>
          </cell>
          <cell r="E341" t="str">
            <v>POCO VISITA ESG SANIT ANEL CONC PRE-MOLD PROF=2,00M C/TAMPAO</v>
          </cell>
          <cell r="F341" t="str">
            <v>UN</v>
          </cell>
          <cell r="G341">
            <v>1155.51</v>
          </cell>
          <cell r="H341" t="str">
            <v>S-SINAPI</v>
          </cell>
          <cell r="I341">
            <v>1502.16</v>
          </cell>
        </row>
        <row r="342">
          <cell r="D342" t="str">
            <v>73963/034</v>
          </cell>
          <cell r="E342" t="str">
            <v>POCO VISITA ESG SANIT ANEL CONC PRE MOLD PROF=2,30M C/TAMPAO</v>
          </cell>
          <cell r="F342" t="str">
            <v>UN</v>
          </cell>
          <cell r="G342">
            <v>1224.5</v>
          </cell>
          <cell r="H342" t="str">
            <v>S-SINAPI</v>
          </cell>
          <cell r="I342">
            <v>1591.85</v>
          </cell>
        </row>
        <row r="343">
          <cell r="D343" t="str">
            <v>73963/035</v>
          </cell>
          <cell r="E343" t="str">
            <v>POCO VISITA ESG SANIT ANEL CONC PRE-MOLD PROF=2,60M C/TAMPAO</v>
          </cell>
          <cell r="F343" t="str">
            <v>UN</v>
          </cell>
          <cell r="G343">
            <v>1346.88</v>
          </cell>
          <cell r="H343" t="str">
            <v>S-SINAPI</v>
          </cell>
          <cell r="I343">
            <v>1750.94</v>
          </cell>
        </row>
        <row r="344">
          <cell r="D344" t="str">
            <v>73963/036</v>
          </cell>
          <cell r="E344" t="str">
            <v>POCO VISITA ESG SANIT ANEL CONC PRE-MOLD PROF=2,90M C/TAMPAO</v>
          </cell>
          <cell r="F344" t="str">
            <v>UN</v>
          </cell>
          <cell r="G344">
            <v>1469.26</v>
          </cell>
          <cell r="H344" t="str">
            <v>S-SINAPI</v>
          </cell>
          <cell r="I344">
            <v>1910.03</v>
          </cell>
        </row>
        <row r="345">
          <cell r="D345" t="str">
            <v>73963/037</v>
          </cell>
          <cell r="E345" t="str">
            <v>POCO VISITA ESG SANIT ANEL CONC PRE-MOLD PROF=3,20M C/TAMPAO</v>
          </cell>
          <cell r="F345" t="str">
            <v>UN</v>
          </cell>
          <cell r="G345">
            <v>1563.9</v>
          </cell>
          <cell r="H345" t="str">
            <v>S-SINAPI</v>
          </cell>
          <cell r="I345">
            <v>2033.07</v>
          </cell>
        </row>
        <row r="346">
          <cell r="D346" t="str">
            <v>73963/038</v>
          </cell>
          <cell r="E346" t="str">
            <v>POCO VISITA ESG SANIT ANEL CONC PRE-MOLD PROF=3,50M C/TAMPAO</v>
          </cell>
          <cell r="F346" t="str">
            <v>UN</v>
          </cell>
          <cell r="G346">
            <v>1686.63</v>
          </cell>
          <cell r="H346" t="str">
            <v>S-SINAPI</v>
          </cell>
          <cell r="I346">
            <v>2192.61</v>
          </cell>
        </row>
        <row r="347">
          <cell r="D347" t="str">
            <v>73963/039</v>
          </cell>
          <cell r="E347" t="str">
            <v>POCO VISITA ESG SANIT ANEL CONC PRE-MOLD PROF=3,80M C/TAMPAO</v>
          </cell>
          <cell r="F347" t="str">
            <v>UN</v>
          </cell>
          <cell r="G347">
            <v>1809.24</v>
          </cell>
          <cell r="H347" t="str">
            <v>S-SINAPI</v>
          </cell>
          <cell r="I347">
            <v>2352.0100000000002</v>
          </cell>
        </row>
        <row r="348">
          <cell r="D348" t="str">
            <v>73963/040</v>
          </cell>
          <cell r="E348" t="str">
            <v>POCO VISITA ESG SANIT ANEL CONC PRE-MOLD PROF=4,10M C/TAMPAO</v>
          </cell>
          <cell r="F348" t="str">
            <v>UN</v>
          </cell>
          <cell r="G348">
            <v>1901.71</v>
          </cell>
          <cell r="H348" t="str">
            <v>S-SINAPI</v>
          </cell>
          <cell r="I348">
            <v>2472.2199999999998</v>
          </cell>
        </row>
        <row r="349">
          <cell r="D349" t="str">
            <v>73963/041</v>
          </cell>
          <cell r="E349" t="str">
            <v>POCO VISITA ESG SANIT ANEL CONC PRE MOLD PROF=4,40M C/TAMPAO</v>
          </cell>
          <cell r="F349" t="str">
            <v>UN</v>
          </cell>
          <cell r="G349">
            <v>2022.58</v>
          </cell>
          <cell r="H349" t="str">
            <v>S-SINAPI</v>
          </cell>
          <cell r="I349">
            <v>2629.35</v>
          </cell>
        </row>
        <row r="350">
          <cell r="D350" t="str">
            <v>73963/042</v>
          </cell>
          <cell r="E350" t="str">
            <v>POCO VISITA ESG SANIT ANEL CONC PRE-MOLD PROF=4,70M C/TAMPAO</v>
          </cell>
          <cell r="F350" t="str">
            <v>UN</v>
          </cell>
          <cell r="G350">
            <v>2121.17</v>
          </cell>
          <cell r="H350" t="str">
            <v>S-SINAPI</v>
          </cell>
          <cell r="I350">
            <v>2757.52</v>
          </cell>
        </row>
        <row r="351">
          <cell r="D351" t="str">
            <v>73963/043</v>
          </cell>
          <cell r="E351" t="str">
            <v>POCO VISITA ESG SANIT ANEL CONC PRE-MOLD PROF=5,00M C/TAMPAO</v>
          </cell>
          <cell r="F351" t="str">
            <v>UN</v>
          </cell>
          <cell r="G351">
            <v>2223.41</v>
          </cell>
          <cell r="H351" t="str">
            <v>S-SINAPI</v>
          </cell>
          <cell r="I351">
            <v>2890.43</v>
          </cell>
        </row>
        <row r="352">
          <cell r="D352" t="str">
            <v>73963/044</v>
          </cell>
          <cell r="E352" t="str">
            <v>POCO VISITA ESG SANIT ANEL CONC PRE-MOLD PROF=0,80M C/TAMPAO</v>
          </cell>
          <cell r="F352" t="str">
            <v>UN</v>
          </cell>
          <cell r="G352">
            <v>386.3</v>
          </cell>
          <cell r="H352" t="str">
            <v>S-SINAPI</v>
          </cell>
          <cell r="I352">
            <v>502.19</v>
          </cell>
        </row>
        <row r="353">
          <cell r="D353" t="str">
            <v>73963/045</v>
          </cell>
          <cell r="E353" t="str">
            <v xml:space="preserve">POCO DE VISITA PARA REDE DE ESG. SANIT., EM ANEIS DE CONCRETO, DIÂMETR    </v>
          </cell>
          <cell r="F353" t="str">
            <v>UN</v>
          </cell>
          <cell r="G353">
            <v>1115.3499999999999</v>
          </cell>
          <cell r="H353" t="str">
            <v>S-SINAPI</v>
          </cell>
          <cell r="I353">
            <v>1449.95</v>
          </cell>
        </row>
        <row r="354">
          <cell r="D354" t="str">
            <v>73963/046</v>
          </cell>
          <cell r="E354" t="str">
            <v xml:space="preserve">POCO DE VISITA PARA REDE DE ESG. SANIT., EM ANEIS DE CONCRETO, DIÂMETR    </v>
          </cell>
          <cell r="F354" t="str">
            <v>UN</v>
          </cell>
          <cell r="G354">
            <v>1148.82</v>
          </cell>
          <cell r="H354" t="str">
            <v>S-SINAPI</v>
          </cell>
          <cell r="I354">
            <v>1493.46</v>
          </cell>
        </row>
        <row r="355">
          <cell r="D355" t="str">
            <v>73963/047</v>
          </cell>
          <cell r="E355" t="str">
            <v xml:space="preserve">POCO DE VISITA PARA REDE DE ESG. SANIT., EM ANEIS DE CONCRETO, DIÂMETR    </v>
          </cell>
          <cell r="F355" t="str">
            <v>UN</v>
          </cell>
          <cell r="G355">
            <v>1272</v>
          </cell>
          <cell r="H355" t="str">
            <v>S-SINAPI</v>
          </cell>
          <cell r="I355">
            <v>1653.6</v>
          </cell>
        </row>
        <row r="356">
          <cell r="D356" t="str">
            <v>73963/048</v>
          </cell>
          <cell r="E356" t="str">
            <v xml:space="preserve">POCO DE VISITA PARA REDE DE ESG. SANIT., EM ANEIS DE CONCRETO, DIÂMETR    </v>
          </cell>
          <cell r="F356" t="str">
            <v>UN</v>
          </cell>
          <cell r="G356">
            <v>1355.66</v>
          </cell>
          <cell r="H356" t="str">
            <v>S-SINAPI</v>
          </cell>
          <cell r="I356">
            <v>1762.35</v>
          </cell>
        </row>
        <row r="357">
          <cell r="D357" t="str">
            <v>74124/001</v>
          </cell>
          <cell r="E357" t="str">
            <v>POCO VISITA AG PLUV:CONC ARM  1X1X1,40M COLETOR D=40 A  50CM</v>
          </cell>
          <cell r="F357" t="str">
            <v>UN</v>
          </cell>
          <cell r="G357">
            <v>1139.25</v>
          </cell>
          <cell r="H357" t="str">
            <v>S-SINAPI</v>
          </cell>
          <cell r="I357">
            <v>1481.02</v>
          </cell>
        </row>
        <row r="358">
          <cell r="D358" t="str">
            <v>74124/002</v>
          </cell>
          <cell r="E358" t="str">
            <v>POCO VISITA AG PLUV:CONC ARM  1,10X1,10X1,40M COLETOR D=60CM</v>
          </cell>
          <cell r="F358" t="str">
            <v>UN</v>
          </cell>
          <cell r="G358">
            <v>1311.96</v>
          </cell>
          <cell r="H358" t="str">
            <v>S-SINAPI</v>
          </cell>
          <cell r="I358">
            <v>1705.54</v>
          </cell>
        </row>
        <row r="359">
          <cell r="D359" t="str">
            <v>74124/003</v>
          </cell>
          <cell r="E359" t="str">
            <v>POCO VISITA AG PLUV:CONC ARM  1,20X1,20X1,40M COLETOR D=70CM</v>
          </cell>
          <cell r="F359" t="str">
            <v>UN</v>
          </cell>
          <cell r="G359">
            <v>1423.52</v>
          </cell>
          <cell r="H359" t="str">
            <v>S-SINAPI</v>
          </cell>
          <cell r="I359">
            <v>1850.57</v>
          </cell>
        </row>
        <row r="360">
          <cell r="D360" t="str">
            <v>74124/004</v>
          </cell>
          <cell r="E360" t="str">
            <v>POCO VISITA AG PLUV:CONC ARM  1,30X1,30X1,40M COLETOR D=80CM</v>
          </cell>
          <cell r="F360" t="str">
            <v>UN</v>
          </cell>
          <cell r="G360">
            <v>1603.19</v>
          </cell>
          <cell r="H360" t="str">
            <v>S-SINAPI</v>
          </cell>
          <cell r="I360">
            <v>2084.14</v>
          </cell>
        </row>
        <row r="361">
          <cell r="D361" t="str">
            <v>74124/005</v>
          </cell>
          <cell r="E361" t="str">
            <v>POCO VISITA CONCRETO ARMADO P/AG PLUV  1,40X1,40X1,50M COLETOR D=90CM</v>
          </cell>
          <cell r="F361" t="str">
            <v>UN</v>
          </cell>
          <cell r="G361">
            <v>1877.96</v>
          </cell>
          <cell r="H361" t="str">
            <v>S-SINAPI</v>
          </cell>
          <cell r="I361">
            <v>2441.34</v>
          </cell>
        </row>
        <row r="362">
          <cell r="D362" t="str">
            <v>74124/006</v>
          </cell>
          <cell r="E362" t="str">
            <v>POCO VISITA AG PLUV:CONC ARM  1,50X1,50X1,60M COLETOR D=1M PA</v>
          </cell>
          <cell r="F362" t="str">
            <v>UN</v>
          </cell>
          <cell r="G362">
            <v>2069.79</v>
          </cell>
          <cell r="H362" t="str">
            <v>S-SINAPI</v>
          </cell>
          <cell r="I362">
            <v>2690.72</v>
          </cell>
        </row>
        <row r="363">
          <cell r="D363" t="str">
            <v>74124/007</v>
          </cell>
          <cell r="E363" t="str">
            <v>POCO VISITA AG PLUV:CONC ARM  1,60X1,60X1,70M COLETOR D=1,10M</v>
          </cell>
          <cell r="F363" t="str">
            <v>UN</v>
          </cell>
          <cell r="G363">
            <v>2245.67</v>
          </cell>
          <cell r="H363" t="str">
            <v>S-SINAPI</v>
          </cell>
          <cell r="I363">
            <v>2919.37</v>
          </cell>
        </row>
        <row r="364">
          <cell r="D364" t="str">
            <v>74124/008</v>
          </cell>
          <cell r="E364" t="str">
            <v>POCO VISITA AG PLUV:CONC ARM  1,70X1,70X1,80M COLETOR D=1,20M</v>
          </cell>
          <cell r="F364" t="str">
            <v>UN</v>
          </cell>
          <cell r="G364">
            <v>2423.8200000000002</v>
          </cell>
          <cell r="H364" t="str">
            <v>S-SINAPI</v>
          </cell>
          <cell r="I364">
            <v>3150.96</v>
          </cell>
        </row>
        <row r="365">
          <cell r="D365" t="str">
            <v>74162/001</v>
          </cell>
          <cell r="E365" t="str">
            <v>CAIXA DE CONCRETO, ALTURA  =  1,00 METRO, DIAMETRO REGISTRO  &lt;  150 MM</v>
          </cell>
          <cell r="F365" t="str">
            <v>UN</v>
          </cell>
          <cell r="G365">
            <v>56.1</v>
          </cell>
          <cell r="H365" t="str">
            <v>S-SINAPI</v>
          </cell>
          <cell r="I365">
            <v>72.930000000000007</v>
          </cell>
        </row>
        <row r="366">
          <cell r="D366" t="str">
            <v>74206/001</v>
          </cell>
          <cell r="E366" t="str">
            <v xml:space="preserve">CAIXA COLETORA,  1,20X1,20X1,50M, COM FUNDO E TAMPA DE CONCRETO E PARED    </v>
          </cell>
          <cell r="F366" t="str">
            <v>UN</v>
          </cell>
          <cell r="G366">
            <v>811.57</v>
          </cell>
          <cell r="H366" t="str">
            <v>S-SINAPI</v>
          </cell>
          <cell r="I366">
            <v>1055.04</v>
          </cell>
        </row>
        <row r="367">
          <cell r="D367" t="str">
            <v>74206/002</v>
          </cell>
          <cell r="E367" t="str">
            <v>CAIXA COLETORA,  0,25 X  0,85 X  1,0 M  (REF.DR-01/OBRAS RE)</v>
          </cell>
          <cell r="F367" t="str">
            <v>UN</v>
          </cell>
          <cell r="G367">
            <v>404.96</v>
          </cell>
          <cell r="H367" t="str">
            <v>S-SINAPI</v>
          </cell>
          <cell r="I367">
            <v>526.44000000000005</v>
          </cell>
        </row>
        <row r="368">
          <cell r="D368" t="str">
            <v>74212/001</v>
          </cell>
          <cell r="E368" t="str">
            <v xml:space="preserve">MÓDULO TÍPICO  &gt; POÇO DE VISITA EM ALVENARIA PARA REDE DE ESGOTO SANITÁ    </v>
          </cell>
          <cell r="F368" t="str">
            <v>UN</v>
          </cell>
          <cell r="G368">
            <v>1862.39</v>
          </cell>
          <cell r="H368" t="str">
            <v>S-SINAPI</v>
          </cell>
          <cell r="I368">
            <v>2421.1</v>
          </cell>
        </row>
        <row r="369">
          <cell r="D369" t="str">
            <v>74214/001</v>
          </cell>
          <cell r="E369" t="str">
            <v xml:space="preserve">MÓDULO TÍPICO  &gt; POÇO DE VISITA EM ALVENARIA PARA REDE DE ESGOTO SANITÁ    </v>
          </cell>
          <cell r="F369" t="str">
            <v>UN</v>
          </cell>
          <cell r="G369">
            <v>3213.45</v>
          </cell>
          <cell r="H369" t="str">
            <v>S-SINAPI</v>
          </cell>
          <cell r="I369">
            <v>4177.4799999999996</v>
          </cell>
        </row>
        <row r="370">
          <cell r="D370" t="str">
            <v>74214/002</v>
          </cell>
          <cell r="E370" t="str">
            <v xml:space="preserve">MÓDULO TÍPICO  &gt; POÇO DE VISITA EM ALVENARIA PARA REDE DE ESGOTO SANITÁ    </v>
          </cell>
          <cell r="F370" t="str">
            <v>UN</v>
          </cell>
          <cell r="G370">
            <v>4608.3100000000004</v>
          </cell>
          <cell r="H370" t="str">
            <v>S-SINAPI</v>
          </cell>
          <cell r="I370">
            <v>5990.8</v>
          </cell>
        </row>
        <row r="371">
          <cell r="D371" t="str">
            <v>74224/001</v>
          </cell>
          <cell r="E371" t="str">
            <v xml:space="preserve">POÇO DE VISITA EM CONCRETO ESTRUTURAL  - DRENAGEM PLUVIAL, DIMENSÕES IN    </v>
          </cell>
          <cell r="F371" t="str">
            <v>UN</v>
          </cell>
          <cell r="G371">
            <v>1135.08</v>
          </cell>
          <cell r="H371" t="str">
            <v>S-SINAPI</v>
          </cell>
          <cell r="I371">
            <v>1475.6</v>
          </cell>
        </row>
        <row r="372">
          <cell r="D372" t="str">
            <v>0037</v>
          </cell>
          <cell r="E372" t="str">
            <v>MEIO FIO, LINHA D'AGUA E SARJERTA</v>
          </cell>
          <cell r="H372" t="str">
            <v>S-SINAPI</v>
          </cell>
          <cell r="I372">
            <v>0</v>
          </cell>
        </row>
        <row r="373">
          <cell r="D373" t="str">
            <v>73763/001</v>
          </cell>
          <cell r="E373" t="str">
            <v xml:space="preserve">MEIO-FIO E SARJETA DE CONCRETO MOLDADO NO LOCAL, USINADO  15 MPA, COM  0    </v>
          </cell>
          <cell r="F373" t="str">
            <v>M</v>
          </cell>
          <cell r="G373">
            <v>55.28</v>
          </cell>
          <cell r="H373" t="str">
            <v>S-SINAPI</v>
          </cell>
          <cell r="I373">
            <v>71.86</v>
          </cell>
        </row>
        <row r="374">
          <cell r="D374" t="str">
            <v>73763/002</v>
          </cell>
          <cell r="E374" t="str">
            <v xml:space="preserve">MEIO-FIO E SARJETA DE CONCRETO MOLDADO NO LOCAL, USINADO  15 MPA, COM  0    </v>
          </cell>
          <cell r="F374" t="str">
            <v>M</v>
          </cell>
          <cell r="G374">
            <v>40.93</v>
          </cell>
          <cell r="H374" t="str">
            <v>S-SINAPI</v>
          </cell>
          <cell r="I374">
            <v>53.2</v>
          </cell>
        </row>
        <row r="375">
          <cell r="D375" t="str">
            <v>73763/003</v>
          </cell>
          <cell r="E375" t="str">
            <v xml:space="preserve">MEIO-FIO E SARJETA CONJUGADOS DE CONCRETO  15 MPA,  47 CM BASE X  30 CM A    </v>
          </cell>
          <cell r="F375" t="str">
            <v>M</v>
          </cell>
          <cell r="G375">
            <v>34.159999999999997</v>
          </cell>
          <cell r="H375" t="str">
            <v>S-SINAPI</v>
          </cell>
          <cell r="I375">
            <v>44.4</v>
          </cell>
        </row>
        <row r="376">
          <cell r="D376" t="str">
            <v>73763/004</v>
          </cell>
          <cell r="E376" t="str">
            <v xml:space="preserve">MEIO-FIO E SARJETA CONJUGADOS DE CONCRETO  15 MPA,  35 CM BASE X  30 CM A    </v>
          </cell>
          <cell r="F376" t="str">
            <v>M</v>
          </cell>
          <cell r="G376">
            <v>28.62</v>
          </cell>
          <cell r="H376" t="str">
            <v>S-SINAPI</v>
          </cell>
          <cell r="I376">
            <v>37.200000000000003</v>
          </cell>
        </row>
        <row r="377">
          <cell r="D377" t="str">
            <v>73763/005</v>
          </cell>
          <cell r="E377" t="str">
            <v xml:space="preserve">MEIO-FIO E SARJETA CONJUGADOS DE CONCRETO  15 MPA,  30 CM BASE X  26 CM A    </v>
          </cell>
          <cell r="F377" t="str">
            <v>M</v>
          </cell>
          <cell r="G377">
            <v>20.86</v>
          </cell>
          <cell r="H377" t="str">
            <v>S-SINAPI</v>
          </cell>
          <cell r="I377">
            <v>27.11</v>
          </cell>
        </row>
        <row r="378">
          <cell r="D378" t="str">
            <v>73789/001</v>
          </cell>
          <cell r="E378" t="str">
            <v xml:space="preserve">MEIO-FIO DE CONCRETO MOLDADO NO LOCAL, USINADO  15 MPA, COM  0,45 M ALTU    </v>
          </cell>
          <cell r="F378" t="str">
            <v>M</v>
          </cell>
          <cell r="G378">
            <v>34.58</v>
          </cell>
          <cell r="H378" t="str">
            <v>S-SINAPI</v>
          </cell>
          <cell r="I378">
            <v>44.95</v>
          </cell>
        </row>
        <row r="379">
          <cell r="D379" t="str">
            <v>73789/002</v>
          </cell>
          <cell r="E379" t="str">
            <v xml:space="preserve">MEIO-FIO DE CONCRETO MOLDADO NO LOCAL, USINADO  15 MPA, COM  0,30 M ALTU    </v>
          </cell>
          <cell r="F379" t="str">
            <v>M</v>
          </cell>
          <cell r="G379">
            <v>23.81</v>
          </cell>
          <cell r="H379" t="str">
            <v>S-SINAPI</v>
          </cell>
          <cell r="I379">
            <v>30.95</v>
          </cell>
        </row>
        <row r="380">
          <cell r="D380" t="str">
            <v>74012/001</v>
          </cell>
          <cell r="E380" t="str">
            <v xml:space="preserve">SARJETA EM CONCRETO, PREPARO MANUAL, COM SEIXO ROLADO, ESPESSURA  =  8CM    </v>
          </cell>
          <cell r="F380" t="str">
            <v>M</v>
          </cell>
          <cell r="G380">
            <v>22.79</v>
          </cell>
          <cell r="H380" t="str">
            <v>S-SINAPI</v>
          </cell>
          <cell r="I380">
            <v>29.62</v>
          </cell>
        </row>
        <row r="381">
          <cell r="D381" t="str">
            <v>74208/001</v>
          </cell>
          <cell r="E381" t="str">
            <v xml:space="preserve">CONSTRUCAO DE MEIO-FIO DE PEDRAS GRANITICAS, REJUNTADO C/ ARGAMASSA DE    </v>
          </cell>
          <cell r="F381" t="str">
            <v>M</v>
          </cell>
          <cell r="G381">
            <v>52.67</v>
          </cell>
          <cell r="H381" t="str">
            <v>S-SINAPI</v>
          </cell>
          <cell r="I381">
            <v>68.47</v>
          </cell>
        </row>
        <row r="382">
          <cell r="D382" t="str">
            <v>74211/001</v>
          </cell>
          <cell r="E382" t="str">
            <v>LINHA D AGUA EM PARALELEPIPEDOS GRANITICOS, REJUNTADOS C/ AR</v>
          </cell>
          <cell r="F382" t="str">
            <v>M</v>
          </cell>
          <cell r="G382">
            <v>23.44</v>
          </cell>
          <cell r="H382" t="str">
            <v>S-SINAPI</v>
          </cell>
          <cell r="I382">
            <v>30.47</v>
          </cell>
        </row>
        <row r="383">
          <cell r="D383" t="str">
            <v>74223/001</v>
          </cell>
          <cell r="E383" t="str">
            <v xml:space="preserve">MEIO-FIO  (GUIA) DE CONCRETO PRE-MOLDADO, DIMENSÕES  12X15X30X100CM  (FAC    </v>
          </cell>
          <cell r="F383" t="str">
            <v>M</v>
          </cell>
          <cell r="G383">
            <v>23.54</v>
          </cell>
          <cell r="H383" t="str">
            <v>S-SINAPI</v>
          </cell>
          <cell r="I383">
            <v>30.6</v>
          </cell>
        </row>
        <row r="384">
          <cell r="D384" t="str">
            <v>74223/002</v>
          </cell>
          <cell r="E384" t="str">
            <v xml:space="preserve">MEIO-FIO EM PEDRA GRANITICA, REJUNTADO C/ARGAMASSA CIMENTO E AREIA  1:3    </v>
          </cell>
          <cell r="F384" t="str">
            <v>M</v>
          </cell>
          <cell r="G384">
            <v>28.09</v>
          </cell>
          <cell r="H384" t="str">
            <v>S-SINAPI</v>
          </cell>
          <cell r="I384">
            <v>36.51</v>
          </cell>
        </row>
        <row r="385">
          <cell r="D385" t="str">
            <v>74237/001</v>
          </cell>
          <cell r="E385" t="str">
            <v>MEIO-FIO COM SARJETA, EXECUTADO C/EXTRUSORA  (SARJETA  30X8CM</v>
          </cell>
          <cell r="F385" t="str">
            <v>M</v>
          </cell>
          <cell r="G385">
            <v>17.239999999999998</v>
          </cell>
          <cell r="H385" t="str">
            <v>S-SINAPI</v>
          </cell>
          <cell r="I385">
            <v>22.41</v>
          </cell>
        </row>
        <row r="386">
          <cell r="D386" t="str">
            <v>0317</v>
          </cell>
          <cell r="E386" t="str">
            <v>BUEIROS</v>
          </cell>
          <cell r="H386" t="str">
            <v>S-SINAPI</v>
          </cell>
          <cell r="I386">
            <v>0</v>
          </cell>
        </row>
        <row r="387">
          <cell r="D387" t="str">
            <v>74239/001</v>
          </cell>
          <cell r="E387" t="str">
            <v>P/EFLUENTE LIQUIDO DA FOSSA SEPTICA, D INT  =  300CM  / H INT  =  660 CM</v>
          </cell>
          <cell r="F387" t="str">
            <v>UN</v>
          </cell>
          <cell r="G387">
            <v>8314.4500000000007</v>
          </cell>
          <cell r="H387" t="str">
            <v>S-SINAPI</v>
          </cell>
          <cell r="I387">
            <v>10808.78</v>
          </cell>
        </row>
        <row r="388">
          <cell r="D388" t="str">
            <v>74240/001</v>
          </cell>
          <cell r="E388" t="str">
            <v>D INT  =  200 CM, H INT  =  240 CM</v>
          </cell>
          <cell r="F388" t="str">
            <v>UN</v>
          </cell>
          <cell r="G388">
            <v>2930.36</v>
          </cell>
          <cell r="H388" t="str">
            <v>S-SINAPI</v>
          </cell>
          <cell r="I388">
            <v>3809.46</v>
          </cell>
        </row>
        <row r="389">
          <cell r="D389" t="str">
            <v>ESCO</v>
          </cell>
          <cell r="E389" t="str">
            <v>ESCORAMENTO</v>
          </cell>
          <cell r="H389" t="str">
            <v>S-SINAPI</v>
          </cell>
          <cell r="I389">
            <v>0</v>
          </cell>
        </row>
        <row r="390">
          <cell r="D390" t="str">
            <v>0024</v>
          </cell>
          <cell r="E390" t="str">
            <v>ESCORAMENTO METALICO EM VALAS OU POCOS</v>
          </cell>
          <cell r="H390" t="str">
            <v>S-SINAPI</v>
          </cell>
          <cell r="I390">
            <v>0</v>
          </cell>
        </row>
        <row r="391">
          <cell r="D391" t="str">
            <v>73877/001</v>
          </cell>
          <cell r="E391" t="str">
            <v>ESCORAMENTO DE VALAS COM PRANCHOES METALICOS  - AREA CRAVADA</v>
          </cell>
          <cell r="F391" t="str">
            <v>M2</v>
          </cell>
          <cell r="G391">
            <v>32.11</v>
          </cell>
          <cell r="H391" t="str">
            <v>S-SINAPI</v>
          </cell>
          <cell r="I391">
            <v>41.74</v>
          </cell>
        </row>
        <row r="392">
          <cell r="D392" t="str">
            <v>73877/002</v>
          </cell>
          <cell r="E392" t="str">
            <v>ESCORAMENTO DE VALAS COM PRANCHOES METALICOS  - AREA NAO CRAVADA</v>
          </cell>
          <cell r="F392" t="str">
            <v>M2</v>
          </cell>
          <cell r="G392">
            <v>20.75</v>
          </cell>
          <cell r="H392" t="str">
            <v>S-SINAPI</v>
          </cell>
          <cell r="I392">
            <v>26.97</v>
          </cell>
        </row>
        <row r="393">
          <cell r="D393" t="str">
            <v>ESQV</v>
          </cell>
          <cell r="E393" t="str">
            <v>ESQUADRIAS/FERRAGENS/VIDROS</v>
          </cell>
          <cell r="H393" t="str">
            <v>S-SINAPI</v>
          </cell>
          <cell r="I393">
            <v>0</v>
          </cell>
        </row>
        <row r="394">
          <cell r="D394" t="str">
            <v>0089</v>
          </cell>
          <cell r="E394" t="str">
            <v>PORTA DE MADEIRA</v>
          </cell>
          <cell r="H394" t="str">
            <v>S-SINAPI</v>
          </cell>
          <cell r="I394">
            <v>0</v>
          </cell>
        </row>
        <row r="395">
          <cell r="D395">
            <v>7100</v>
          </cell>
          <cell r="E395" t="str">
            <v>LAMINADO MELAMINICO TEXTURIZADO COLADO EM COMPENSADO ESPESSURA  1,3MM</v>
          </cell>
          <cell r="F395" t="str">
            <v>M2</v>
          </cell>
          <cell r="G395">
            <v>25.3</v>
          </cell>
          <cell r="H395" t="str">
            <v>S-SINAPI</v>
          </cell>
          <cell r="I395">
            <v>32.89</v>
          </cell>
        </row>
        <row r="396">
          <cell r="D396">
            <v>72141</v>
          </cell>
          <cell r="E396" t="str">
            <v xml:space="preserve">FAIXA BATE MACA EM LAMINADO MELAMINICO TEXTURIZADO ESPESSURA  1,3MM PAR    </v>
          </cell>
          <cell r="F396" t="str">
            <v>M2</v>
          </cell>
          <cell r="G396">
            <v>42.03</v>
          </cell>
          <cell r="H396" t="str">
            <v>S-SINAPI</v>
          </cell>
          <cell r="I396">
            <v>54.63</v>
          </cell>
        </row>
        <row r="397">
          <cell r="D397">
            <v>72142</v>
          </cell>
          <cell r="E397" t="str">
            <v>RETIRADA DE FOLHAS DE PORTA DE PASSAGEM OU JANELA</v>
          </cell>
          <cell r="F397" t="str">
            <v>UN</v>
          </cell>
          <cell r="G397">
            <v>4.78</v>
          </cell>
          <cell r="H397" t="str">
            <v>S-SINAPI</v>
          </cell>
          <cell r="I397">
            <v>6.21</v>
          </cell>
        </row>
        <row r="398">
          <cell r="D398">
            <v>72143</v>
          </cell>
          <cell r="E398" t="str">
            <v>RETIRADA DE BATENTES DE MADEIRA</v>
          </cell>
          <cell r="F398" t="str">
            <v>UN</v>
          </cell>
          <cell r="G398">
            <v>22.93</v>
          </cell>
          <cell r="H398" t="str">
            <v>S-SINAPI</v>
          </cell>
          <cell r="I398">
            <v>29.8</v>
          </cell>
        </row>
        <row r="399">
          <cell r="D399">
            <v>72144</v>
          </cell>
          <cell r="E399" t="str">
            <v xml:space="preserve">RECOLOCACAO DE FOLHAS DE PORTA DE PASSAGEM OU JANELA, CONSIDERANDO REA    </v>
          </cell>
          <cell r="F399" t="str">
            <v>UN</v>
          </cell>
          <cell r="G399">
            <v>35.29</v>
          </cell>
          <cell r="H399" t="str">
            <v>S-SINAPI</v>
          </cell>
          <cell r="I399">
            <v>45.87</v>
          </cell>
        </row>
        <row r="400">
          <cell r="D400">
            <v>72146</v>
          </cell>
          <cell r="E400" t="str">
            <v xml:space="preserve">RECOLOCACAO DE BATENTES DE MADEIRA, CONSIDERANDO REAPROVEITAMENTO DE M    </v>
          </cell>
          <cell r="F400" t="str">
            <v>UN</v>
          </cell>
          <cell r="G400">
            <v>22.22</v>
          </cell>
          <cell r="H400" t="str">
            <v>S-SINAPI</v>
          </cell>
          <cell r="I400">
            <v>28.88</v>
          </cell>
        </row>
        <row r="401">
          <cell r="D401" t="str">
            <v>73880/001</v>
          </cell>
          <cell r="E401" t="str">
            <v xml:space="preserve">PORTA DE MADEIRA ALMOFADADA SEMI-OCA  1A  0,80X2,10, INCLUSO ADUELA, ALI    </v>
          </cell>
          <cell r="F401" t="str">
            <v>M2</v>
          </cell>
          <cell r="G401">
            <v>694.66</v>
          </cell>
          <cell r="H401" t="str">
            <v>S-SINAPI</v>
          </cell>
          <cell r="I401">
            <v>903.05</v>
          </cell>
        </row>
        <row r="402">
          <cell r="D402" t="str">
            <v>73905/001</v>
          </cell>
          <cell r="E402" t="str">
            <v>BANDEIRA PARA VIDRO EM MADEIRA  1A FIXA SEM ADUELA E ALIZAR,  40X60CM</v>
          </cell>
          <cell r="F402" t="str">
            <v>UN</v>
          </cell>
          <cell r="G402">
            <v>56.43</v>
          </cell>
          <cell r="H402" t="str">
            <v>S-SINAPI</v>
          </cell>
          <cell r="I402">
            <v>73.349999999999994</v>
          </cell>
        </row>
        <row r="403">
          <cell r="D403" t="str">
            <v>73905/002</v>
          </cell>
          <cell r="E403" t="str">
            <v>BANDEIRA PARA VIDRO EM MADEIRA  2A FIXA SEM ADUELA E ALIZAR,  40X60CM</v>
          </cell>
          <cell r="F403" t="str">
            <v>UN</v>
          </cell>
          <cell r="G403">
            <v>45.06</v>
          </cell>
          <cell r="H403" t="str">
            <v>S-SINAPI</v>
          </cell>
          <cell r="I403">
            <v>58.57</v>
          </cell>
        </row>
        <row r="404">
          <cell r="D404" t="str">
            <v>73906/001</v>
          </cell>
          <cell r="E404" t="str">
            <v xml:space="preserve">PORTA DE MADEIRA TIPO VENEZIANA,  70X210X3,5CM, INCLUSO ADUELA  1A, ALIZ    </v>
          </cell>
          <cell r="F404" t="str">
            <v>UN</v>
          </cell>
          <cell r="G404">
            <v>557.16999999999996</v>
          </cell>
          <cell r="H404" t="str">
            <v>S-SINAPI</v>
          </cell>
          <cell r="I404">
            <v>724.32</v>
          </cell>
        </row>
        <row r="405">
          <cell r="D405" t="str">
            <v>73906/002</v>
          </cell>
          <cell r="E405" t="str">
            <v xml:space="preserve">PORTA DE MADEIRA TIPO VENEZIANA  70X210X3,5CM C/MARCO  1A  7X3,5CM C/DOBR    </v>
          </cell>
          <cell r="F405" t="str">
            <v>UN</v>
          </cell>
          <cell r="G405">
            <v>460.81</v>
          </cell>
          <cell r="H405" t="str">
            <v>S-SINAPI</v>
          </cell>
          <cell r="I405">
            <v>599.04999999999995</v>
          </cell>
        </row>
        <row r="406">
          <cell r="D406" t="str">
            <v>73906/003</v>
          </cell>
          <cell r="E406" t="str">
            <v xml:space="preserve">PORTA DE MADEIRA TIPO VENEZIANA,  80X210X3CM, INCLUSO ADUELA  1A, ALIZAR    </v>
          </cell>
          <cell r="F406" t="str">
            <v>UN</v>
          </cell>
          <cell r="G406">
            <v>545.97</v>
          </cell>
          <cell r="H406" t="str">
            <v>S-SINAPI</v>
          </cell>
          <cell r="I406">
            <v>709.76</v>
          </cell>
        </row>
        <row r="407">
          <cell r="D407" t="str">
            <v>73906/004</v>
          </cell>
          <cell r="E407" t="str">
            <v xml:space="preserve">PORTA DE MADEIRA TIPO VENEZIANA,  120X210X3CM,  2 FOLHAS, INCLUSO ADUELA    </v>
          </cell>
          <cell r="F407" t="str">
            <v>UN</v>
          </cell>
          <cell r="G407">
            <v>724.89</v>
          </cell>
          <cell r="H407" t="str">
            <v>S-SINAPI</v>
          </cell>
          <cell r="I407">
            <v>942.35</v>
          </cell>
        </row>
        <row r="408">
          <cell r="D408" t="str">
            <v>73906/005</v>
          </cell>
          <cell r="E408" t="str">
            <v xml:space="preserve">PORTA DE MADEIRA TIPO VENEZIANA,  140X210X3CM,  2 FOLHAS, INCLUSO ADUELA    </v>
          </cell>
          <cell r="F408" t="str">
            <v>UN</v>
          </cell>
          <cell r="G408">
            <v>794.37</v>
          </cell>
          <cell r="H408" t="str">
            <v>S-SINAPI</v>
          </cell>
          <cell r="I408">
            <v>1032.68</v>
          </cell>
        </row>
        <row r="409">
          <cell r="D409" t="str">
            <v>73906/006</v>
          </cell>
          <cell r="E409" t="str">
            <v xml:space="preserve">PORTA DE MADEIRA TIPO VENEZIANA,  60X210X3CM, INCLUSO ADUELA  1A, ALIZAR    </v>
          </cell>
          <cell r="F409" t="str">
            <v>UN</v>
          </cell>
          <cell r="G409">
            <v>450.78</v>
          </cell>
          <cell r="H409" t="str">
            <v>S-SINAPI</v>
          </cell>
          <cell r="I409">
            <v>586.01</v>
          </cell>
        </row>
        <row r="410">
          <cell r="D410" t="str">
            <v>73910/001</v>
          </cell>
          <cell r="E410" t="str">
            <v xml:space="preserve">PORTA DE MADEIRA COMPENSADA LISA PARA PINTURA,  0,60X2,10M, INCLUSO ADU    </v>
          </cell>
          <cell r="F410" t="str">
            <v>UN</v>
          </cell>
          <cell r="G410">
            <v>237.21</v>
          </cell>
          <cell r="H410" t="str">
            <v>S-SINAPI</v>
          </cell>
          <cell r="I410">
            <v>308.37</v>
          </cell>
        </row>
        <row r="411">
          <cell r="D411" t="str">
            <v>73910/002</v>
          </cell>
          <cell r="E411" t="str">
            <v xml:space="preserve">PORTA DE MADEIRA COMPENSADA LISA PARA CERA/VERNIZ,  0,60X2,10M, INCLUSO    </v>
          </cell>
          <cell r="F411" t="str">
            <v>UN</v>
          </cell>
          <cell r="G411">
            <v>297.69</v>
          </cell>
          <cell r="H411" t="str">
            <v>S-SINAPI</v>
          </cell>
          <cell r="I411">
            <v>386.99</v>
          </cell>
        </row>
        <row r="412">
          <cell r="D412" t="str">
            <v>73910/003</v>
          </cell>
          <cell r="E412" t="str">
            <v xml:space="preserve">PORTA DE MADEIRA COMPENSADA LISA PARA PINTURA,  0,70X2,10M, INCLUSO ADU    </v>
          </cell>
          <cell r="F412" t="str">
            <v>UN</v>
          </cell>
          <cell r="G412">
            <v>239.42</v>
          </cell>
          <cell r="H412" t="str">
            <v>S-SINAPI</v>
          </cell>
          <cell r="I412">
            <v>311.24</v>
          </cell>
        </row>
        <row r="413">
          <cell r="D413" t="str">
            <v>73910/004</v>
          </cell>
          <cell r="E413" t="str">
            <v xml:space="preserve">PORTA DE MADEIRA COMPENSADA LISA PARA CERA/VERNIZ,  0,70X2,10M, INCLUSO    </v>
          </cell>
          <cell r="F413" t="str">
            <v>UN</v>
          </cell>
          <cell r="G413">
            <v>327.45999999999998</v>
          </cell>
          <cell r="H413" t="str">
            <v>S-SINAPI</v>
          </cell>
          <cell r="I413">
            <v>425.69</v>
          </cell>
        </row>
        <row r="414">
          <cell r="D414" t="str">
            <v>73910/005</v>
          </cell>
          <cell r="E414" t="str">
            <v xml:space="preserve">PORTA DE MADEIRA COMPENSADA LISA PARA PINTURA,  0,80X2,10M, INCLUSO ADU    </v>
          </cell>
          <cell r="F414" t="str">
            <v>UN</v>
          </cell>
          <cell r="G414">
            <v>242.39</v>
          </cell>
          <cell r="H414" t="str">
            <v>S-SINAPI</v>
          </cell>
          <cell r="I414">
            <v>315.10000000000002</v>
          </cell>
        </row>
        <row r="415">
          <cell r="D415" t="str">
            <v>73910/006</v>
          </cell>
          <cell r="E415" t="str">
            <v xml:space="preserve">PORTA DE MADEIRA COMPENSADA LISA PARA CERA/VERNIZ,  0,80X2,10M, INCLUSO    </v>
          </cell>
          <cell r="F415" t="str">
            <v>UN</v>
          </cell>
          <cell r="G415">
            <v>330.16</v>
          </cell>
          <cell r="H415" t="str">
            <v>S-SINAPI</v>
          </cell>
          <cell r="I415">
            <v>429.2</v>
          </cell>
        </row>
        <row r="416">
          <cell r="D416" t="str">
            <v>73910/007</v>
          </cell>
          <cell r="E416" t="str">
            <v xml:space="preserve">PORTA DE MADEIRA COMPENSADA LISA PARA CERA/VERNIZ,  0,90X2,10M, INCLUSO    </v>
          </cell>
          <cell r="F416" t="str">
            <v>UN</v>
          </cell>
          <cell r="G416">
            <v>368.95</v>
          </cell>
          <cell r="H416" t="str">
            <v>S-SINAPI</v>
          </cell>
          <cell r="I416">
            <v>479.63</v>
          </cell>
        </row>
        <row r="417">
          <cell r="D417" t="str">
            <v>73910/008</v>
          </cell>
          <cell r="E417" t="str">
            <v xml:space="preserve">PORTA DE MADEIRA COMPENSADA LISA PARA PINTURA,  1,20X2,10M,  2 FOLHAS, I    </v>
          </cell>
          <cell r="F417" t="str">
            <v>UN</v>
          </cell>
          <cell r="G417">
            <v>341.55</v>
          </cell>
          <cell r="H417" t="str">
            <v>S-SINAPI</v>
          </cell>
          <cell r="I417">
            <v>444.01</v>
          </cell>
        </row>
        <row r="418">
          <cell r="D418" t="str">
            <v>73910/009</v>
          </cell>
          <cell r="E418" t="str">
            <v xml:space="preserve">PORTA DE MADEIRA COMPENSADA LISA PARA CERA/VERNIZ,  1,20X2,10M,  2 FOLHA    </v>
          </cell>
          <cell r="F418" t="str">
            <v>UN</v>
          </cell>
          <cell r="G418">
            <v>416.92</v>
          </cell>
          <cell r="H418" t="str">
            <v>S-SINAPI</v>
          </cell>
          <cell r="I418">
            <v>541.99</v>
          </cell>
        </row>
        <row r="419">
          <cell r="D419" t="str">
            <v>73910/010</v>
          </cell>
          <cell r="E419" t="str">
            <v xml:space="preserve">PORTA DE MADEIRA COMPENSADA LISA PARA PINTURA,  0,90X2,10M, INCLUSO ADU    </v>
          </cell>
          <cell r="F419" t="str">
            <v>UN</v>
          </cell>
          <cell r="G419">
            <v>244.22</v>
          </cell>
          <cell r="H419" t="str">
            <v>S-SINAPI</v>
          </cell>
          <cell r="I419">
            <v>317.48</v>
          </cell>
        </row>
        <row r="420">
          <cell r="D420" t="str">
            <v>73910/011</v>
          </cell>
          <cell r="E420" t="str">
            <v xml:space="preserve">PORTA DE MADEIRA COMPENSADA LISA PARA PINTURA,  1,60X2,10M,  2 FOLHAS, I    </v>
          </cell>
          <cell r="F420" t="str">
            <v>UN</v>
          </cell>
          <cell r="G420">
            <v>356.37</v>
          </cell>
          <cell r="H420" t="str">
            <v>S-SINAPI</v>
          </cell>
          <cell r="I420">
            <v>463.28</v>
          </cell>
        </row>
        <row r="421">
          <cell r="D421" t="str">
            <v>73934/001</v>
          </cell>
          <cell r="E421" t="str">
            <v xml:space="preserve">PORTA EM CHAPA DE FIBRA DE EUCALIPTO LISA PARA PINTURA,  0,80X2,10 M, I    </v>
          </cell>
          <cell r="F421" t="str">
            <v>UN</v>
          </cell>
          <cell r="G421">
            <v>260.37</v>
          </cell>
          <cell r="H421" t="str">
            <v>S-SINAPI</v>
          </cell>
          <cell r="I421">
            <v>338.48</v>
          </cell>
        </row>
        <row r="422">
          <cell r="D422" t="str">
            <v>73934/002</v>
          </cell>
          <cell r="E422" t="str">
            <v xml:space="preserve">PORTA EM CHAPA DE FIBRA DE EUCALIPTO LISA PARA PINTURA,  0,70X2,10 M, I    </v>
          </cell>
          <cell r="F422" t="str">
            <v>UN</v>
          </cell>
          <cell r="G422">
            <v>296.25</v>
          </cell>
          <cell r="H422" t="str">
            <v>S-SINAPI</v>
          </cell>
          <cell r="I422">
            <v>385.12</v>
          </cell>
        </row>
        <row r="423">
          <cell r="D423" t="str">
            <v>73934/003</v>
          </cell>
          <cell r="E423" t="str">
            <v xml:space="preserve">PORTA EM CHAPA DE FIBRA DE EUCALIPTO LISA PARA PINTURA,  0,60X2,10 M, I    </v>
          </cell>
          <cell r="F423" t="str">
            <v>UN</v>
          </cell>
          <cell r="G423">
            <v>291.64999999999998</v>
          </cell>
          <cell r="H423" t="str">
            <v>S-SINAPI</v>
          </cell>
          <cell r="I423">
            <v>379.14</v>
          </cell>
        </row>
        <row r="424">
          <cell r="D424" t="str">
            <v>74139/001</v>
          </cell>
          <cell r="E424" t="str">
            <v xml:space="preserve">PORTA DE MADEIRA PARA BANHEIRO EM COMPENSADO COM LAMINADO TEXTURIZADO      </v>
          </cell>
          <cell r="F424" t="str">
            <v>UN</v>
          </cell>
          <cell r="G424">
            <v>223.9</v>
          </cell>
          <cell r="H424" t="str">
            <v>S-SINAPI</v>
          </cell>
          <cell r="I424">
            <v>291.07</v>
          </cell>
        </row>
        <row r="425">
          <cell r="D425" t="str">
            <v>74139/002</v>
          </cell>
          <cell r="E425" t="str">
            <v xml:space="preserve">PORTA DE MADEIRA PARA BANHEIRO EM COMPENSADO COM LAMINADO TEXTURIZADO      </v>
          </cell>
          <cell r="F425" t="str">
            <v>UN</v>
          </cell>
          <cell r="G425">
            <v>200.71</v>
          </cell>
          <cell r="H425" t="str">
            <v>S-SINAPI</v>
          </cell>
          <cell r="I425">
            <v>260.92</v>
          </cell>
        </row>
        <row r="426">
          <cell r="D426" t="str">
            <v>0090</v>
          </cell>
          <cell r="E426" t="str">
            <v>JANELA DE MADEIRA</v>
          </cell>
          <cell r="H426" t="str">
            <v>S-SINAPI</v>
          </cell>
          <cell r="I426">
            <v>0</v>
          </cell>
        </row>
        <row r="427">
          <cell r="D427" t="str">
            <v>73773/001</v>
          </cell>
          <cell r="E427" t="str">
            <v xml:space="preserve">QUADRO DE MADEIRA PARA APARELHO DE AR-CONDICIONADO COM ALIZAR, FIXADO      </v>
          </cell>
          <cell r="F427" t="str">
            <v>UN</v>
          </cell>
          <cell r="G427">
            <v>78.66</v>
          </cell>
          <cell r="H427" t="str">
            <v>S-SINAPI</v>
          </cell>
          <cell r="I427">
            <v>102.25</v>
          </cell>
        </row>
        <row r="428">
          <cell r="D428" t="str">
            <v>73813/001</v>
          </cell>
          <cell r="E428" t="str">
            <v xml:space="preserve">JANELA DE ABRIR DE MADEIRA  1A COM ALMOFADA,  1,5X1,5M, INCLUSO GUARNICO    </v>
          </cell>
          <cell r="F428" t="str">
            <v>UN</v>
          </cell>
          <cell r="G428">
            <v>988.05</v>
          </cell>
          <cell r="H428" t="str">
            <v>S-SINAPI</v>
          </cell>
          <cell r="I428">
            <v>1284.46</v>
          </cell>
        </row>
        <row r="429">
          <cell r="D429" t="str">
            <v>0091</v>
          </cell>
          <cell r="E429" t="str">
            <v>GUARDA-CORPO DE MADEIRA</v>
          </cell>
          <cell r="H429" t="str">
            <v>S-SINAPI</v>
          </cell>
          <cell r="I429">
            <v>0</v>
          </cell>
        </row>
        <row r="430">
          <cell r="D430">
            <v>73668</v>
          </cell>
          <cell r="E430" t="str">
            <v>GUARDA CORPO EM MADEIRA  1A SERRADA APARELHADA</v>
          </cell>
          <cell r="F430" t="str">
            <v>M</v>
          </cell>
          <cell r="G430">
            <v>111.39</v>
          </cell>
          <cell r="H430" t="str">
            <v>S-SINAPI</v>
          </cell>
          <cell r="I430">
            <v>144.80000000000001</v>
          </cell>
        </row>
        <row r="431">
          <cell r="D431" t="str">
            <v>0092</v>
          </cell>
          <cell r="E431" t="str">
            <v>PORTA E/OU TAMPA DE FERRO</v>
          </cell>
          <cell r="H431" t="str">
            <v>S-SINAPI</v>
          </cell>
          <cell r="I431">
            <v>0</v>
          </cell>
        </row>
        <row r="432">
          <cell r="D432">
            <v>40678</v>
          </cell>
          <cell r="E432" t="str">
            <v xml:space="preserve">PORTA DE ABRIR PARA ABRIGO DE MEDIDORES E BOTIJOES, EM FERRO QUADRICUL    </v>
          </cell>
          <cell r="F432" t="str">
            <v>M2</v>
          </cell>
          <cell r="G432">
            <v>219.51</v>
          </cell>
          <cell r="H432" t="str">
            <v>S-SINAPI</v>
          </cell>
          <cell r="I432">
            <v>285.36</v>
          </cell>
        </row>
        <row r="433">
          <cell r="D433">
            <v>72140</v>
          </cell>
          <cell r="E433" t="str">
            <v xml:space="preserve">PORTA DE FERRO PARA LIXEIRA, DE ABRIR, TIPO CHAPA,  0,70X2,10M  , COM GU    </v>
          </cell>
          <cell r="F433" t="str">
            <v>UN</v>
          </cell>
          <cell r="G433">
            <v>406.06</v>
          </cell>
          <cell r="H433" t="str">
            <v>S-SINAPI</v>
          </cell>
          <cell r="I433">
            <v>527.87</v>
          </cell>
        </row>
        <row r="434">
          <cell r="D434">
            <v>73632</v>
          </cell>
          <cell r="E434" t="str">
            <v>PORTA CORTA-FOGO  0,90X2,10X0,04M</v>
          </cell>
          <cell r="F434" t="str">
            <v>UN</v>
          </cell>
          <cell r="G434">
            <v>751.12</v>
          </cell>
          <cell r="H434" t="str">
            <v>S-SINAPI</v>
          </cell>
          <cell r="I434">
            <v>976.45</v>
          </cell>
        </row>
        <row r="435">
          <cell r="D435" t="str">
            <v>73933/001</v>
          </cell>
          <cell r="E435" t="str">
            <v xml:space="preserve">PORTA DE FERRO ABRIR TIPO GRADE COM CHAPA  0,87X2,10M, INCLUSO GUARNICO    </v>
          </cell>
          <cell r="F435" t="str">
            <v>M2</v>
          </cell>
          <cell r="G435">
            <v>326.12</v>
          </cell>
          <cell r="H435" t="str">
            <v>S-SINAPI</v>
          </cell>
          <cell r="I435">
            <v>423.95</v>
          </cell>
        </row>
        <row r="436">
          <cell r="D436" t="str">
            <v>73933/002</v>
          </cell>
          <cell r="E436" t="str">
            <v>PORTA DE FERRO ABRIR TIPO CHAPA LISA  0,87X2,10M, INCLUSO GUARNICOES</v>
          </cell>
          <cell r="F436" t="str">
            <v>M2</v>
          </cell>
          <cell r="G436">
            <v>320.89999999999998</v>
          </cell>
          <cell r="H436" t="str">
            <v>S-SINAPI</v>
          </cell>
          <cell r="I436">
            <v>417.17</v>
          </cell>
        </row>
        <row r="437">
          <cell r="D437" t="str">
            <v>73933/003</v>
          </cell>
          <cell r="E437" t="str">
            <v>PORTA DE FERRO, DE ABRIR, VENEZIANA SEM BANDEIRA SEM FERRAGENS</v>
          </cell>
          <cell r="F437" t="str">
            <v>M2</v>
          </cell>
          <cell r="G437">
            <v>269.24</v>
          </cell>
          <cell r="H437" t="str">
            <v>S-SINAPI</v>
          </cell>
          <cell r="I437">
            <v>350.01</v>
          </cell>
        </row>
        <row r="438">
          <cell r="D438" t="str">
            <v>73933/004</v>
          </cell>
          <cell r="E438" t="str">
            <v>PORTA DE FERRO, DE ABRIR, BARRA CHATA COM REQUADRO E GUARNIÇÃO</v>
          </cell>
          <cell r="F438" t="str">
            <v>M2</v>
          </cell>
          <cell r="G438">
            <v>300.38</v>
          </cell>
          <cell r="H438" t="str">
            <v>S-SINAPI</v>
          </cell>
          <cell r="I438">
            <v>390.49</v>
          </cell>
        </row>
        <row r="439">
          <cell r="D439" t="str">
            <v>74073/001</v>
          </cell>
          <cell r="E439" t="str">
            <v>ALCAPAO EM FERRO  0,6MX0,6M, INCLUSO FERRAGENS</v>
          </cell>
          <cell r="F439" t="str">
            <v>UN</v>
          </cell>
          <cell r="G439">
            <v>64.77</v>
          </cell>
          <cell r="H439" t="str">
            <v>S-SINAPI</v>
          </cell>
          <cell r="I439">
            <v>84.2</v>
          </cell>
        </row>
        <row r="440">
          <cell r="D440" t="str">
            <v>74073/002</v>
          </cell>
          <cell r="E440" t="str">
            <v>ALCAPAO EM FERRO  0,7MX0,7M, INCLUSO FERRAGENS</v>
          </cell>
          <cell r="F440" t="str">
            <v>UN</v>
          </cell>
          <cell r="G440">
            <v>72.48</v>
          </cell>
          <cell r="H440" t="str">
            <v>S-SINAPI</v>
          </cell>
          <cell r="I440">
            <v>94.22</v>
          </cell>
        </row>
        <row r="441">
          <cell r="D441" t="str">
            <v>74136/001</v>
          </cell>
          <cell r="E441" t="str">
            <v>PORTA DE ACO DE ENROLAR TIPO GRADE, CHAPA  14</v>
          </cell>
          <cell r="F441" t="str">
            <v>M2</v>
          </cell>
          <cell r="G441">
            <v>435.3</v>
          </cell>
          <cell r="H441" t="str">
            <v>S-SINAPI</v>
          </cell>
          <cell r="I441">
            <v>565.89</v>
          </cell>
        </row>
        <row r="442">
          <cell r="D442" t="str">
            <v>74136/002</v>
          </cell>
          <cell r="E442" t="str">
            <v xml:space="preserve">PORTA DE ACO DE ENROLAR TIPO TIJOLINHO, VAZADA, CHAPA  24 RAIADA LARGA      </v>
          </cell>
          <cell r="F442" t="str">
            <v>M2</v>
          </cell>
          <cell r="G442">
            <v>480.3</v>
          </cell>
          <cell r="H442" t="str">
            <v>S-SINAPI</v>
          </cell>
          <cell r="I442">
            <v>624.39</v>
          </cell>
        </row>
        <row r="443">
          <cell r="D443" t="str">
            <v>74136/003</v>
          </cell>
          <cell r="E443" t="str">
            <v>PORTA DE ACO DE ENROLAR ONDULADA CHAPA  24 RAIADA LARGA</v>
          </cell>
          <cell r="F443" t="str">
            <v>M2</v>
          </cell>
          <cell r="G443">
            <v>297.8</v>
          </cell>
          <cell r="H443" t="str">
            <v>S-SINAPI</v>
          </cell>
          <cell r="I443">
            <v>387.14</v>
          </cell>
        </row>
        <row r="444">
          <cell r="D444" t="str">
            <v>74232/001</v>
          </cell>
          <cell r="E444" t="str">
            <v xml:space="preserve">PORTA DE CHAPA DE ACO PRE-ZINCADA, DE ABRIR, 0,87X2,1CM, COM POSTIGO      </v>
          </cell>
          <cell r="F444" t="str">
            <v>UN</v>
          </cell>
          <cell r="G444">
            <v>649.35</v>
          </cell>
          <cell r="H444" t="str">
            <v>S-SINAPI</v>
          </cell>
          <cell r="I444">
            <v>844.15</v>
          </cell>
        </row>
        <row r="445">
          <cell r="D445" t="str">
            <v>0093</v>
          </cell>
          <cell r="E445" t="str">
            <v>JANELA DE FERRO</v>
          </cell>
          <cell r="H445" t="str">
            <v>S-SINAPI</v>
          </cell>
          <cell r="I445">
            <v>0</v>
          </cell>
        </row>
        <row r="446">
          <cell r="D446">
            <v>6103</v>
          </cell>
          <cell r="E446" t="str">
            <v>JANELA BASCULANTE DE FERRO EM CANTONEIRA  5/8"X1/8", LINHA POPULAR</v>
          </cell>
          <cell r="F446" t="str">
            <v>M2</v>
          </cell>
          <cell r="G446">
            <v>197.66</v>
          </cell>
          <cell r="H446" t="str">
            <v>S-SINAPI</v>
          </cell>
          <cell r="I446">
            <v>256.95</v>
          </cell>
        </row>
        <row r="447">
          <cell r="D447">
            <v>6104</v>
          </cell>
          <cell r="E447" t="str">
            <v>JANELA BASCULANTE EM CHAPA DE ACO</v>
          </cell>
          <cell r="F447" t="str">
            <v>M2</v>
          </cell>
          <cell r="G447">
            <v>194.16</v>
          </cell>
          <cell r="H447" t="str">
            <v>S-SINAPI</v>
          </cell>
          <cell r="I447">
            <v>252.4</v>
          </cell>
        </row>
        <row r="448">
          <cell r="D448">
            <v>6126</v>
          </cell>
          <cell r="E448" t="str">
            <v>JANELA DE CORRER EM CHAPA DE ACO, COM  02 FOLHAS PARA VIDRO</v>
          </cell>
          <cell r="F448" t="str">
            <v>M2</v>
          </cell>
          <cell r="G448">
            <v>173.04</v>
          </cell>
          <cell r="H448" t="str">
            <v>S-SINAPI</v>
          </cell>
          <cell r="I448">
            <v>224.95</v>
          </cell>
        </row>
        <row r="449">
          <cell r="D449">
            <v>72148</v>
          </cell>
          <cell r="E449" t="str">
            <v>RETIRADA DE BATENTES METALICOS</v>
          </cell>
          <cell r="F449" t="str">
            <v>UN</v>
          </cell>
          <cell r="G449">
            <v>19.25</v>
          </cell>
          <cell r="H449" t="str">
            <v>S-SINAPI</v>
          </cell>
          <cell r="I449">
            <v>25.02</v>
          </cell>
        </row>
        <row r="450">
          <cell r="D450">
            <v>72149</v>
          </cell>
          <cell r="E450" t="str">
            <v xml:space="preserve">RECOLOCACAO DE BATENTES METALICOS, CONSIDERANDO REAPROVEITAMENTO DO MA    </v>
          </cell>
          <cell r="F450" t="str">
            <v>UN</v>
          </cell>
          <cell r="G450">
            <v>20.85</v>
          </cell>
          <cell r="H450" t="str">
            <v>S-SINAPI</v>
          </cell>
          <cell r="I450">
            <v>27.1</v>
          </cell>
        </row>
        <row r="451">
          <cell r="D451" t="str">
            <v>73940/001</v>
          </cell>
          <cell r="E451" t="str">
            <v xml:space="preserve">JANELA DE CORRER EM CHAPA DE ACO DOBRADA, QUATRO FOLHAS, SEM DIVISAO H    </v>
          </cell>
          <cell r="F451" t="str">
            <v>UN</v>
          </cell>
          <cell r="G451">
            <v>392.1</v>
          </cell>
          <cell r="H451" t="str">
            <v>S-SINAPI</v>
          </cell>
          <cell r="I451">
            <v>509.73</v>
          </cell>
        </row>
        <row r="452">
          <cell r="D452" t="str">
            <v>73945/001</v>
          </cell>
          <cell r="E452" t="str">
            <v xml:space="preserve">JANELA DE CHAPA DOBRADA ACO DE CORRER, DUAS FOLHAS, DIVISAO HORIZONTAL    </v>
          </cell>
          <cell r="F452" t="str">
            <v>M2</v>
          </cell>
          <cell r="G452">
            <v>173.04</v>
          </cell>
          <cell r="H452" t="str">
            <v>S-SINAPI</v>
          </cell>
          <cell r="I452">
            <v>224.95</v>
          </cell>
        </row>
        <row r="453">
          <cell r="D453" t="str">
            <v>73961/001</v>
          </cell>
          <cell r="E453" t="str">
            <v>JANELA MAXIM AIR CHAPA DOBRADA</v>
          </cell>
          <cell r="F453" t="str">
            <v>M2</v>
          </cell>
          <cell r="G453">
            <v>274.22000000000003</v>
          </cell>
          <cell r="H453" t="str">
            <v>S-SINAPI</v>
          </cell>
          <cell r="I453">
            <v>356.48</v>
          </cell>
        </row>
        <row r="454">
          <cell r="D454" t="str">
            <v>73984/001</v>
          </cell>
          <cell r="E454" t="str">
            <v xml:space="preserve">JANELA DE CORRER EM CHAPA DE ACO, COM  04 FOLHAS PARA VIDRO, COM DIVISA    </v>
          </cell>
          <cell r="F454" t="str">
            <v>M2</v>
          </cell>
          <cell r="G454">
            <v>225.03</v>
          </cell>
          <cell r="H454" t="str">
            <v>S-SINAPI</v>
          </cell>
          <cell r="I454">
            <v>292.52999999999997</v>
          </cell>
        </row>
        <row r="455">
          <cell r="D455" t="str">
            <v>73984/002</v>
          </cell>
          <cell r="E455" t="str">
            <v>JANELA DE CORRER EM FERRO TIPO VENEZIANA,  02 FOLHAS, LINHA POPULAR</v>
          </cell>
          <cell r="F455" t="str">
            <v>M2</v>
          </cell>
          <cell r="G455">
            <v>208.36</v>
          </cell>
          <cell r="H455" t="str">
            <v>S-SINAPI</v>
          </cell>
          <cell r="I455">
            <v>270.86</v>
          </cell>
        </row>
        <row r="456">
          <cell r="D456" t="str">
            <v>0094</v>
          </cell>
          <cell r="E456" t="str">
            <v>GRADE DE FERRO</v>
          </cell>
          <cell r="H456" t="str">
            <v>S-SINAPI</v>
          </cell>
          <cell r="I456">
            <v>0</v>
          </cell>
        </row>
        <row r="457">
          <cell r="D457" t="str">
            <v>73932/001</v>
          </cell>
          <cell r="E457" t="str">
            <v>GRADE DE FERRO EM BARRA CHATA  3/16"</v>
          </cell>
          <cell r="F457" t="str">
            <v>M2</v>
          </cell>
          <cell r="G457">
            <v>189.98</v>
          </cell>
          <cell r="H457" t="str">
            <v>S-SINAPI</v>
          </cell>
          <cell r="I457">
            <v>246.97</v>
          </cell>
        </row>
        <row r="458">
          <cell r="D458" t="str">
            <v>0095</v>
          </cell>
          <cell r="E458" t="str">
            <v>GUARDA-CORPO DE FERRO</v>
          </cell>
          <cell r="H458" t="str">
            <v>S-SINAPI</v>
          </cell>
          <cell r="I458">
            <v>0</v>
          </cell>
        </row>
        <row r="459">
          <cell r="D459">
            <v>73631</v>
          </cell>
          <cell r="E459" t="str">
            <v>GUARDA-CORPO EM TUBO DE ACO GALVANIZADO  1  1/2"</v>
          </cell>
          <cell r="F459" t="str">
            <v>M2</v>
          </cell>
          <cell r="G459">
            <v>203.71</v>
          </cell>
          <cell r="H459" t="str">
            <v>S-SINAPI</v>
          </cell>
          <cell r="I459">
            <v>264.82</v>
          </cell>
        </row>
        <row r="460">
          <cell r="D460" t="str">
            <v>74195/001</v>
          </cell>
          <cell r="E460" t="str">
            <v>GUARDA-CORPO    COM CORRIMAO EM FERRO BARRA CHATA  3/16"</v>
          </cell>
          <cell r="F460" t="str">
            <v>M</v>
          </cell>
          <cell r="G460">
            <v>219.62</v>
          </cell>
          <cell r="H460" t="str">
            <v>S-SINAPI</v>
          </cell>
          <cell r="I460">
            <v>285.5</v>
          </cell>
        </row>
        <row r="461">
          <cell r="D461" t="str">
            <v>0097</v>
          </cell>
          <cell r="E461" t="str">
            <v>ESCADAS/CORRIMAOS</v>
          </cell>
          <cell r="H461" t="str">
            <v>S-SINAPI</v>
          </cell>
          <cell r="I461">
            <v>0</v>
          </cell>
        </row>
        <row r="462">
          <cell r="D462">
            <v>73665</v>
          </cell>
          <cell r="E462" t="str">
            <v xml:space="preserve">ESCADA TIPO MARINHEIRO EM ACO CA-50  9,52MM, INCLUSO PINTURA COM FUNDO      </v>
          </cell>
          <cell r="F462" t="str">
            <v>M</v>
          </cell>
          <cell r="G462">
            <v>33.380000000000003</v>
          </cell>
          <cell r="H462" t="str">
            <v>S-SINAPI</v>
          </cell>
          <cell r="I462">
            <v>43.39</v>
          </cell>
        </row>
        <row r="463">
          <cell r="D463">
            <v>73669</v>
          </cell>
          <cell r="E463" t="str">
            <v>CORRIMAO EM MADEIRA  1A  2,5X30CM</v>
          </cell>
          <cell r="F463" t="str">
            <v>M</v>
          </cell>
          <cell r="G463">
            <v>46.48</v>
          </cell>
          <cell r="H463" t="str">
            <v>S-SINAPI</v>
          </cell>
          <cell r="I463">
            <v>60.42</v>
          </cell>
        </row>
        <row r="464">
          <cell r="D464" t="str">
            <v>74072/001</v>
          </cell>
          <cell r="E464" t="str">
            <v>CORRIMAO EM TUBO ACO GALVANIZADO  3/4" COM BRACADEIRA</v>
          </cell>
          <cell r="F464" t="str">
            <v>M</v>
          </cell>
          <cell r="G464">
            <v>38.83</v>
          </cell>
          <cell r="H464" t="str">
            <v>S-SINAPI</v>
          </cell>
          <cell r="I464">
            <v>50.47</v>
          </cell>
        </row>
        <row r="465">
          <cell r="D465" t="str">
            <v>74072/002</v>
          </cell>
          <cell r="E465" t="str">
            <v>CORRIMAO EM TUBO ACO GALVANIZADO  2  1/2" COM BRACADEIRA</v>
          </cell>
          <cell r="F465" t="str">
            <v>M</v>
          </cell>
          <cell r="G465">
            <v>75.87</v>
          </cell>
          <cell r="H465" t="str">
            <v>S-SINAPI</v>
          </cell>
          <cell r="I465">
            <v>98.63</v>
          </cell>
        </row>
        <row r="466">
          <cell r="D466" t="str">
            <v>74072/003</v>
          </cell>
          <cell r="E466" t="str">
            <v>CORRIMAO EM TUBO ACO GALVANIZADO  1  1/4" COM BRACADEIRA</v>
          </cell>
          <cell r="F466" t="str">
            <v>M</v>
          </cell>
          <cell r="G466">
            <v>50.77</v>
          </cell>
          <cell r="H466" t="str">
            <v>S-SINAPI</v>
          </cell>
          <cell r="I466">
            <v>66</v>
          </cell>
        </row>
        <row r="467">
          <cell r="D467" t="str">
            <v>74103/001</v>
          </cell>
          <cell r="E467" t="str">
            <v xml:space="preserve">ESCADA TIPO MARINHEIRO    EM ACO CA-50  12,5", INCLUSO PINTURA COM FUNDO      </v>
          </cell>
          <cell r="F467" t="str">
            <v>M</v>
          </cell>
          <cell r="G467">
            <v>41.07</v>
          </cell>
          <cell r="H467" t="str">
            <v>S-SINAPI</v>
          </cell>
          <cell r="I467">
            <v>53.39</v>
          </cell>
        </row>
        <row r="468">
          <cell r="D468" t="str">
            <v>74194/001</v>
          </cell>
          <cell r="E468" t="str">
            <v>ESCADA TIPO MARINHEIRO EM TUBO ACO GALVANIZADO  1  1/2"  5 DEGRAUS</v>
          </cell>
          <cell r="F468" t="str">
            <v>M</v>
          </cell>
          <cell r="G468">
            <v>158.13999999999999</v>
          </cell>
          <cell r="H468" t="str">
            <v>S-SINAPI</v>
          </cell>
          <cell r="I468">
            <v>205.58</v>
          </cell>
        </row>
        <row r="469">
          <cell r="D469" t="str">
            <v>0098</v>
          </cell>
          <cell r="E469" t="str">
            <v>PORTA E/OU TAMPA DE ALUMINIO</v>
          </cell>
          <cell r="H469" t="str">
            <v>S-SINAPI</v>
          </cell>
          <cell r="I469">
            <v>0</v>
          </cell>
        </row>
        <row r="470">
          <cell r="D470">
            <v>68050</v>
          </cell>
          <cell r="E470" t="str">
            <v xml:space="preserve">PORTA DE CORRER EM ALUMINIO, PERFIL SERIE  25, COM  02 FOLHAS PARA VIDRO    </v>
          </cell>
          <cell r="F470" t="str">
            <v>M2</v>
          </cell>
          <cell r="G470">
            <v>252.04</v>
          </cell>
          <cell r="H470" t="str">
            <v>S-SINAPI</v>
          </cell>
          <cell r="I470">
            <v>327.64999999999998</v>
          </cell>
        </row>
        <row r="471">
          <cell r="D471" t="str">
            <v>74071/001</v>
          </cell>
          <cell r="E471" t="str">
            <v xml:space="preserve">PORTA DE ABRIR EM ALUMINIO TIPO CHAPA CORRUGADA, PERFIL SERIE  25, COM      </v>
          </cell>
          <cell r="F471" t="str">
            <v>M2</v>
          </cell>
          <cell r="G471">
            <v>402.48</v>
          </cell>
          <cell r="H471" t="str">
            <v>S-SINAPI</v>
          </cell>
          <cell r="I471">
            <v>523.22</v>
          </cell>
        </row>
        <row r="472">
          <cell r="D472" t="str">
            <v>74071/002</v>
          </cell>
          <cell r="E472" t="str">
            <v xml:space="preserve">PORTA DE ABRIR EM ALUMINIO TIPO VENEZIANA, PERFIL SERIE  25, COM GUARNI    </v>
          </cell>
          <cell r="F472" t="str">
            <v>M2</v>
          </cell>
          <cell r="G472">
            <v>417.6</v>
          </cell>
          <cell r="H472" t="str">
            <v>S-SINAPI</v>
          </cell>
          <cell r="I472">
            <v>542.88</v>
          </cell>
        </row>
        <row r="473">
          <cell r="D473" t="str">
            <v>0099</v>
          </cell>
          <cell r="E473" t="str">
            <v>GUARDA-CORPO/GRADE DE ALUMINIO</v>
          </cell>
          <cell r="H473" t="str">
            <v>S-SINAPI</v>
          </cell>
          <cell r="I473">
            <v>0</v>
          </cell>
        </row>
        <row r="474">
          <cell r="D474" t="str">
            <v>73737/001</v>
          </cell>
          <cell r="E474" t="str">
            <v xml:space="preserve">GRADIL DE ALUMINIO ANODIZADO TIPO BARRA CHATA PARA VARANDAS, ALTURA  0,    </v>
          </cell>
          <cell r="F474" t="str">
            <v>M</v>
          </cell>
          <cell r="G474">
            <v>84.7</v>
          </cell>
          <cell r="H474" t="str">
            <v>S-SINAPI</v>
          </cell>
          <cell r="I474">
            <v>110.11</v>
          </cell>
        </row>
        <row r="475">
          <cell r="D475" t="str">
            <v>73737/002</v>
          </cell>
          <cell r="E475" t="str">
            <v xml:space="preserve">GRADIL DE ALUMINIO ANODIZADO TIPO BARRA CHATA PARA VARANDAS, ALTURA  1,    </v>
          </cell>
          <cell r="F475" t="str">
            <v>M</v>
          </cell>
          <cell r="G475">
            <v>180.8</v>
          </cell>
          <cell r="H475" t="str">
            <v>S-SINAPI</v>
          </cell>
          <cell r="I475">
            <v>235.04</v>
          </cell>
        </row>
        <row r="476">
          <cell r="D476" t="str">
            <v>73737/003</v>
          </cell>
          <cell r="E476" t="str">
            <v xml:space="preserve">GRADIL DE ALUMINIO ANODIZADO TIPO BARRA CHATA PARA VARANDAS, ALTURA  1,    </v>
          </cell>
          <cell r="F476" t="str">
            <v>M</v>
          </cell>
          <cell r="G476">
            <v>211.81</v>
          </cell>
          <cell r="H476" t="str">
            <v>S-SINAPI</v>
          </cell>
          <cell r="I476">
            <v>275.35000000000002</v>
          </cell>
        </row>
        <row r="477">
          <cell r="D477" t="str">
            <v>0100</v>
          </cell>
          <cell r="E477" t="str">
            <v>FERRAGENS PARA PORTAS</v>
          </cell>
          <cell r="H477" t="str">
            <v>S-SINAPI</v>
          </cell>
          <cell r="I477">
            <v>0</v>
          </cell>
        </row>
        <row r="478">
          <cell r="D478" t="str">
            <v>73736/001</v>
          </cell>
          <cell r="E478" t="str">
            <v>DOBRADICA TIPO VAI E VEM EM LATAO POLIDO  3"</v>
          </cell>
          <cell r="F478" t="str">
            <v>UN</v>
          </cell>
          <cell r="G478">
            <v>47.1</v>
          </cell>
          <cell r="H478" t="str">
            <v>S-SINAPI</v>
          </cell>
          <cell r="I478">
            <v>61.23</v>
          </cell>
        </row>
        <row r="479">
          <cell r="D479" t="str">
            <v>74068/001</v>
          </cell>
          <cell r="E479" t="str">
            <v xml:space="preserve">CONJUNTO FERRAGENS CILINDRO  330/ROSETA  303/MACANETA TIPO ALAVANCA LATA    </v>
          </cell>
          <cell r="F479" t="str">
            <v>UN</v>
          </cell>
          <cell r="G479">
            <v>94.98</v>
          </cell>
          <cell r="H479" t="str">
            <v>S-SINAPI</v>
          </cell>
          <cell r="I479">
            <v>123.47</v>
          </cell>
        </row>
        <row r="480">
          <cell r="D480" t="str">
            <v>74068/002</v>
          </cell>
          <cell r="E480" t="str">
            <v xml:space="preserve">FECHADURA DE EMBUTIR COMPLETA, PARA PORTAS EXTERNAS, PADRAO DE ACABAME    </v>
          </cell>
          <cell r="F480" t="str">
            <v>UN</v>
          </cell>
          <cell r="G480">
            <v>49.91</v>
          </cell>
          <cell r="H480" t="str">
            <v>S-SINAPI</v>
          </cell>
          <cell r="I480">
            <v>64.88</v>
          </cell>
        </row>
        <row r="481">
          <cell r="D481" t="str">
            <v>74068/003</v>
          </cell>
          <cell r="E481" t="str">
            <v xml:space="preserve">FECHADURA DE EMBUTIR COMPLETA, PARA PORTAS EXTERNAS, PADRAO DE ACABAME    </v>
          </cell>
          <cell r="F481" t="str">
            <v>UN</v>
          </cell>
          <cell r="G481">
            <v>72.03</v>
          </cell>
          <cell r="H481" t="str">
            <v>S-SINAPI</v>
          </cell>
          <cell r="I481">
            <v>93.63</v>
          </cell>
        </row>
        <row r="482">
          <cell r="D482" t="str">
            <v>74068/004</v>
          </cell>
          <cell r="E482" t="str">
            <v xml:space="preserve">FECHADURA DE EMBUTIR COMPLETA, PARA PORTAS EXTERNAS  2 FOLHAS, PADRAO D    </v>
          </cell>
          <cell r="F482" t="str">
            <v>UN</v>
          </cell>
          <cell r="G482">
            <v>118.58</v>
          </cell>
          <cell r="H482" t="str">
            <v>S-SINAPI</v>
          </cell>
          <cell r="I482">
            <v>154.15</v>
          </cell>
        </row>
        <row r="483">
          <cell r="D483" t="str">
            <v>74068/005</v>
          </cell>
          <cell r="E483" t="str">
            <v xml:space="preserve">FECHADURA DE SOBREPOR PARA PORTAS EXTERNAS, FERRO PINTADO COM MACANETA    </v>
          </cell>
          <cell r="F483" t="str">
            <v>UN</v>
          </cell>
          <cell r="G483">
            <v>42.29</v>
          </cell>
          <cell r="H483" t="str">
            <v>S-SINAPI</v>
          </cell>
          <cell r="I483">
            <v>54.97</v>
          </cell>
        </row>
        <row r="484">
          <cell r="D484" t="str">
            <v>74068/006</v>
          </cell>
          <cell r="E484" t="str">
            <v xml:space="preserve">FECHADURA DE EMBUTIR COMPLETA, PARA PORTAS EXTERNAS, PADRAO DE ACABAME    </v>
          </cell>
          <cell r="F484" t="str">
            <v>UN</v>
          </cell>
          <cell r="G484">
            <v>59.21</v>
          </cell>
          <cell r="H484" t="str">
            <v>S-SINAPI</v>
          </cell>
          <cell r="I484">
            <v>76.97</v>
          </cell>
        </row>
        <row r="485">
          <cell r="D485" t="str">
            <v>74069/001</v>
          </cell>
          <cell r="E485" t="str">
            <v xml:space="preserve">FECHADURA DE EMBUTIR COMPLETA, PARA PORTAS DE BANHEIRO, PADRAO DE ACAB    </v>
          </cell>
          <cell r="F485" t="str">
            <v>UN</v>
          </cell>
          <cell r="G485">
            <v>43.38</v>
          </cell>
          <cell r="H485" t="str">
            <v>S-SINAPI</v>
          </cell>
          <cell r="I485">
            <v>56.39</v>
          </cell>
        </row>
        <row r="486">
          <cell r="D486" t="str">
            <v>74069/002</v>
          </cell>
          <cell r="E486" t="str">
            <v xml:space="preserve">FECHADURA DE EMBUTIR COMPLETA, PARA PORTAS DE BANHEIRO, PADRAO DE ACAB    </v>
          </cell>
          <cell r="F486" t="str">
            <v>UN</v>
          </cell>
          <cell r="G486">
            <v>148.62</v>
          </cell>
          <cell r="H486" t="str">
            <v>S-SINAPI</v>
          </cell>
          <cell r="I486">
            <v>193.2</v>
          </cell>
        </row>
        <row r="487">
          <cell r="D487" t="str">
            <v>74070/001</v>
          </cell>
          <cell r="E487" t="str">
            <v xml:space="preserve">FECHADURA DE EMBUTIR COMPLETA, PARA PORTAS INTERNAS, PADRAO DE ACABAME    </v>
          </cell>
          <cell r="F487" t="str">
            <v>UN</v>
          </cell>
          <cell r="G487">
            <v>83.29</v>
          </cell>
          <cell r="H487" t="str">
            <v>S-SINAPI</v>
          </cell>
          <cell r="I487">
            <v>108.27</v>
          </cell>
        </row>
        <row r="488">
          <cell r="D488" t="str">
            <v>74070/002</v>
          </cell>
          <cell r="E488" t="str">
            <v xml:space="preserve">FECHADURA DE EMBUTIR COMPLETA, PARA PORTAS INTERNAS  2 FOLHAS, PADRAO D    </v>
          </cell>
          <cell r="F488" t="str">
            <v>UN</v>
          </cell>
          <cell r="G488">
            <v>110.37</v>
          </cell>
          <cell r="H488" t="str">
            <v>S-SINAPI</v>
          </cell>
          <cell r="I488">
            <v>143.47999999999999</v>
          </cell>
        </row>
        <row r="489">
          <cell r="D489" t="str">
            <v>74070/003</v>
          </cell>
          <cell r="E489" t="str">
            <v xml:space="preserve">FECHADURA DE EMBUTIR COMPLETA, PARA PORTAS INTERNAS, PADRAO DE ACABAME    </v>
          </cell>
          <cell r="F489" t="str">
            <v>UN</v>
          </cell>
          <cell r="G489">
            <v>41.7</v>
          </cell>
          <cell r="H489" t="str">
            <v>S-SINAPI</v>
          </cell>
          <cell r="I489">
            <v>54.21</v>
          </cell>
        </row>
        <row r="490">
          <cell r="D490" t="str">
            <v>74070/004</v>
          </cell>
          <cell r="E490" t="str">
            <v xml:space="preserve">FECHADURA DE EMBUTIR COMPLETA, PARA PORTAS INTERNAS, PADRAO DE ACABAME    </v>
          </cell>
          <cell r="F490" t="str">
            <v>UN</v>
          </cell>
          <cell r="G490">
            <v>41.06</v>
          </cell>
          <cell r="H490" t="str">
            <v>S-SINAPI</v>
          </cell>
          <cell r="I490">
            <v>53.37</v>
          </cell>
        </row>
        <row r="491">
          <cell r="D491" t="str">
            <v>0102</v>
          </cell>
          <cell r="E491" t="str">
            <v>FERRAGENS DIVERSAS</v>
          </cell>
          <cell r="H491" t="str">
            <v>S-SINAPI</v>
          </cell>
          <cell r="I491">
            <v>0</v>
          </cell>
        </row>
        <row r="492">
          <cell r="D492" t="str">
            <v>74046/001</v>
          </cell>
          <cell r="E492" t="str">
            <v>TARJETA DE FERRO CROMADO DE SOBREPOR  2"</v>
          </cell>
          <cell r="F492" t="str">
            <v>UN</v>
          </cell>
          <cell r="G492">
            <v>5.63</v>
          </cell>
          <cell r="H492" t="str">
            <v>S-SINAPI</v>
          </cell>
          <cell r="I492">
            <v>7.31</v>
          </cell>
        </row>
        <row r="493">
          <cell r="D493" t="str">
            <v>74046/002</v>
          </cell>
          <cell r="E493" t="str">
            <v>TARJETA TIPO LIVRE/OCUPADO PARA PORTA DE BANHEIRO</v>
          </cell>
          <cell r="F493" t="str">
            <v>UN</v>
          </cell>
          <cell r="G493">
            <v>37.270000000000003</v>
          </cell>
          <cell r="H493" t="str">
            <v>S-SINAPI</v>
          </cell>
          <cell r="I493">
            <v>48.45</v>
          </cell>
        </row>
        <row r="494">
          <cell r="D494" t="str">
            <v>74047/001</v>
          </cell>
          <cell r="E494" t="str">
            <v>DOBRADICA EM FERRO CROMADO  3X3", SEM ANEIS</v>
          </cell>
          <cell r="F494" t="str">
            <v>UN</v>
          </cell>
          <cell r="G494">
            <v>10.050000000000001</v>
          </cell>
          <cell r="H494" t="str">
            <v>S-SINAPI</v>
          </cell>
          <cell r="I494">
            <v>13.06</v>
          </cell>
        </row>
        <row r="495">
          <cell r="D495" t="str">
            <v>74047/002</v>
          </cell>
          <cell r="E495" t="str">
            <v>DOBRADICA EM ACO ZINCADO  3X3", SEM ANEIS</v>
          </cell>
          <cell r="F495" t="str">
            <v>UN</v>
          </cell>
          <cell r="G495">
            <v>10.1</v>
          </cell>
          <cell r="H495" t="str">
            <v>S-SINAPI</v>
          </cell>
          <cell r="I495">
            <v>13.13</v>
          </cell>
        </row>
        <row r="496">
          <cell r="D496" t="str">
            <v>74047/003</v>
          </cell>
          <cell r="E496" t="str">
            <v>DOBRADICA EM LATAO CROMADO  3X3", COM ANEIS</v>
          </cell>
          <cell r="F496" t="str">
            <v>UN</v>
          </cell>
          <cell r="G496">
            <v>22.21</v>
          </cell>
          <cell r="H496" t="str">
            <v>S-SINAPI</v>
          </cell>
          <cell r="I496">
            <v>28.87</v>
          </cell>
        </row>
        <row r="497">
          <cell r="D497" t="str">
            <v>74047/004</v>
          </cell>
          <cell r="E497" t="str">
            <v>DOBRADICA LATAO CROMADO  3 X  2  1/2"</v>
          </cell>
          <cell r="F497" t="str">
            <v>UN</v>
          </cell>
          <cell r="G497">
            <v>14.28</v>
          </cell>
          <cell r="H497" t="str">
            <v>S-SINAPI</v>
          </cell>
          <cell r="I497">
            <v>18.559999999999999</v>
          </cell>
        </row>
        <row r="498">
          <cell r="D498" t="str">
            <v>74047/005</v>
          </cell>
          <cell r="E498" t="str">
            <v>DOBRADICA EM FERRO GALVANIZADO  1  3/4 X2", COM ANEIS</v>
          </cell>
          <cell r="F498" t="str">
            <v>UN</v>
          </cell>
          <cell r="G498">
            <v>6.28</v>
          </cell>
          <cell r="H498" t="str">
            <v>S-SINAPI</v>
          </cell>
          <cell r="I498">
            <v>8.16</v>
          </cell>
        </row>
        <row r="499">
          <cell r="D499" t="str">
            <v>74047/006</v>
          </cell>
          <cell r="E499" t="str">
            <v>DOBRADICA EM FERRO CROMADO  2X1", COM ANEIS</v>
          </cell>
          <cell r="F499" t="str">
            <v>UN</v>
          </cell>
          <cell r="G499">
            <v>9.27</v>
          </cell>
          <cell r="H499" t="str">
            <v>S-SINAPI</v>
          </cell>
          <cell r="I499">
            <v>12.05</v>
          </cell>
        </row>
        <row r="500">
          <cell r="D500" t="str">
            <v>74047/007</v>
          </cell>
          <cell r="E500" t="str">
            <v>DOBRADICA EM FERRO CROMADO  3X2  1/2", SEM ANEIS</v>
          </cell>
          <cell r="F500" t="str">
            <v>UN</v>
          </cell>
          <cell r="G500">
            <v>9.01</v>
          </cell>
          <cell r="H500" t="str">
            <v>S-SINAPI</v>
          </cell>
          <cell r="I500">
            <v>11.71</v>
          </cell>
        </row>
        <row r="501">
          <cell r="D501" t="str">
            <v>74047/008</v>
          </cell>
          <cell r="E501" t="str">
            <v>DOBRADICA EM FERRO GALVANIZADO  4X3", COM ANEIS</v>
          </cell>
          <cell r="F501" t="str">
            <v>UN</v>
          </cell>
          <cell r="G501">
            <v>9.48</v>
          </cell>
          <cell r="H501" t="str">
            <v>S-SINAPI</v>
          </cell>
          <cell r="I501">
            <v>12.32</v>
          </cell>
        </row>
        <row r="502">
          <cell r="D502" t="str">
            <v>74084/001</v>
          </cell>
          <cell r="E502" t="str">
            <v>PORTA CADEADO COM CADEADO DE ACO  45MM</v>
          </cell>
          <cell r="F502" t="str">
            <v>UN</v>
          </cell>
          <cell r="G502">
            <v>29.79</v>
          </cell>
          <cell r="H502" t="str">
            <v>S-SINAPI</v>
          </cell>
          <cell r="I502">
            <v>38.72</v>
          </cell>
        </row>
        <row r="503">
          <cell r="D503" t="str">
            <v>0103</v>
          </cell>
          <cell r="E503" t="str">
            <v>VIDROS/ESPELHOS</v>
          </cell>
          <cell r="H503" t="str">
            <v>S-SINAPI</v>
          </cell>
          <cell r="I503">
            <v>0</v>
          </cell>
        </row>
        <row r="504">
          <cell r="D504">
            <v>72116</v>
          </cell>
          <cell r="E504" t="str">
            <v>VIDRO LISO COMUM TRANSPARENTE, ESPESSURA  3MM</v>
          </cell>
          <cell r="F504" t="str">
            <v>M2</v>
          </cell>
          <cell r="G504">
            <v>53.39</v>
          </cell>
          <cell r="H504" t="str">
            <v>S-SINAPI</v>
          </cell>
          <cell r="I504">
            <v>69.400000000000006</v>
          </cell>
        </row>
        <row r="505">
          <cell r="D505">
            <v>72117</v>
          </cell>
          <cell r="E505" t="str">
            <v>VIDRO LISO COMUM TRANSPARENTE, ESPESSURA  4MM</v>
          </cell>
          <cell r="F505" t="str">
            <v>M2</v>
          </cell>
          <cell r="G505">
            <v>68.709999999999994</v>
          </cell>
          <cell r="H505" t="str">
            <v>S-SINAPI</v>
          </cell>
          <cell r="I505">
            <v>89.32</v>
          </cell>
        </row>
        <row r="506">
          <cell r="D506">
            <v>72118</v>
          </cell>
          <cell r="E506" t="str">
            <v>VIDRO TEMPERADO INCOLOR, ESPESSURA  6MM</v>
          </cell>
          <cell r="F506" t="str">
            <v>M2</v>
          </cell>
          <cell r="G506">
            <v>118.44</v>
          </cell>
          <cell r="H506" t="str">
            <v>S-SINAPI</v>
          </cell>
          <cell r="I506">
            <v>153.97</v>
          </cell>
        </row>
        <row r="507">
          <cell r="D507">
            <v>72119</v>
          </cell>
          <cell r="E507" t="str">
            <v>VIDRO TEMPERADO INCOLOR, ESPESSURA  8MM</v>
          </cell>
          <cell r="F507" t="str">
            <v>M2</v>
          </cell>
          <cell r="G507">
            <v>139.84</v>
          </cell>
          <cell r="H507" t="str">
            <v>S-SINAPI</v>
          </cell>
          <cell r="I507">
            <v>181.79</v>
          </cell>
        </row>
        <row r="508">
          <cell r="D508">
            <v>72120</v>
          </cell>
          <cell r="E508" t="str">
            <v>VIDRO TEMPERADO INCOLOR, ESPESSURA  10MM</v>
          </cell>
          <cell r="F508" t="str">
            <v>M2</v>
          </cell>
          <cell r="G508">
            <v>163.93</v>
          </cell>
          <cell r="H508" t="str">
            <v>S-SINAPI</v>
          </cell>
          <cell r="I508">
            <v>213.1</v>
          </cell>
        </row>
        <row r="509">
          <cell r="D509">
            <v>72121</v>
          </cell>
          <cell r="E509" t="str">
            <v>VIDRO TEMPERADO COLORIDO, ESPESSURA  10MM</v>
          </cell>
          <cell r="F509" t="str">
            <v>M2</v>
          </cell>
          <cell r="G509">
            <v>194.26</v>
          </cell>
          <cell r="H509" t="str">
            <v>S-SINAPI</v>
          </cell>
          <cell r="I509">
            <v>252.53</v>
          </cell>
        </row>
        <row r="510">
          <cell r="D510">
            <v>72122</v>
          </cell>
          <cell r="E510" t="str">
            <v>VIDRO FANTASIA TIPO CANELADO, ESPESSURA  4MM</v>
          </cell>
          <cell r="F510" t="str">
            <v>M2</v>
          </cell>
          <cell r="G510">
            <v>54.19</v>
          </cell>
          <cell r="H510" t="str">
            <v>S-SINAPI</v>
          </cell>
          <cell r="I510">
            <v>70.44</v>
          </cell>
        </row>
        <row r="511">
          <cell r="D511">
            <v>72123</v>
          </cell>
          <cell r="E511" t="str">
            <v>VIDRO ARAMADO, ESPESSURA  7MM</v>
          </cell>
          <cell r="F511" t="str">
            <v>M2</v>
          </cell>
          <cell r="G511">
            <v>175.17</v>
          </cell>
          <cell r="H511" t="str">
            <v>S-SINAPI</v>
          </cell>
          <cell r="I511">
            <v>227.72</v>
          </cell>
        </row>
        <row r="512">
          <cell r="D512" t="str">
            <v>73838/001</v>
          </cell>
          <cell r="E512" t="str">
            <v xml:space="preserve">PORTA DE VIDRO TEMPERADO,  0,9X2,10M, ESPESSURA  10MM, INCLUSIVE ACESSOR    </v>
          </cell>
          <cell r="F512" t="str">
            <v>UN</v>
          </cell>
          <cell r="G512">
            <v>849.09</v>
          </cell>
          <cell r="H512" t="str">
            <v>S-SINAPI</v>
          </cell>
          <cell r="I512">
            <v>1103.81</v>
          </cell>
        </row>
        <row r="513">
          <cell r="D513" t="str">
            <v>74125/001</v>
          </cell>
          <cell r="E513" t="str">
            <v>ESPELHO CRISTAL ESPESSURA  4MM, COM MOLDURA DE MADEIRA</v>
          </cell>
          <cell r="F513" t="str">
            <v>M2</v>
          </cell>
          <cell r="G513">
            <v>195.73</v>
          </cell>
          <cell r="H513" t="str">
            <v>S-SINAPI</v>
          </cell>
          <cell r="I513">
            <v>254.44</v>
          </cell>
        </row>
        <row r="514">
          <cell r="D514" t="str">
            <v>74125/002</v>
          </cell>
          <cell r="E514" t="str">
            <v xml:space="preserve">ESPELHO CRISTAL ESPESSURA  4MM, COM MOLDURA EM ALUMINIO E COMPENSADO  6M    </v>
          </cell>
          <cell r="F514" t="str">
            <v>M2</v>
          </cell>
          <cell r="G514">
            <v>236.14</v>
          </cell>
          <cell r="H514" t="str">
            <v>S-SINAPI</v>
          </cell>
          <cell r="I514">
            <v>306.98</v>
          </cell>
        </row>
        <row r="515">
          <cell r="D515" t="str">
            <v>0105</v>
          </cell>
          <cell r="E515" t="str">
            <v>PORTOES DE MADEIRA/FERRO/ALUMINIO</v>
          </cell>
          <cell r="H515" t="str">
            <v>S-SINAPI</v>
          </cell>
          <cell r="I515">
            <v>0</v>
          </cell>
        </row>
        <row r="516">
          <cell r="D516">
            <v>68054</v>
          </cell>
          <cell r="E516" t="str">
            <v>PORTAO DE FERRO EM CHAPA PLANA  14"</v>
          </cell>
          <cell r="F516" t="str">
            <v>M2</v>
          </cell>
          <cell r="G516">
            <v>142.52000000000001</v>
          </cell>
          <cell r="H516" t="str">
            <v>S-SINAPI</v>
          </cell>
          <cell r="I516">
            <v>185.27</v>
          </cell>
        </row>
        <row r="517">
          <cell r="D517" t="str">
            <v>74100/001</v>
          </cell>
          <cell r="E517" t="str">
            <v>PORTAO DE FERRO COM VARA  1/2", COM REQUADRO</v>
          </cell>
          <cell r="F517" t="str">
            <v>M2</v>
          </cell>
          <cell r="G517">
            <v>223.46</v>
          </cell>
          <cell r="H517" t="str">
            <v>S-SINAPI</v>
          </cell>
          <cell r="I517">
            <v>290.49</v>
          </cell>
        </row>
        <row r="518">
          <cell r="D518" t="str">
            <v>74238/001</v>
          </cell>
          <cell r="E518" t="str">
            <v xml:space="preserve">PORTAO EM TELA RIGIDA E MOLDURA EM ACO COM DUAS FOLHAS DE ABRIR  2X3,50    </v>
          </cell>
          <cell r="F518" t="str">
            <v>UN</v>
          </cell>
          <cell r="G518">
            <v>2014.93</v>
          </cell>
          <cell r="H518" t="str">
            <v>S-SINAPI</v>
          </cell>
          <cell r="I518">
            <v>2619.4</v>
          </cell>
        </row>
        <row r="519">
          <cell r="D519" t="str">
            <v>74238/002</v>
          </cell>
          <cell r="E519" t="str">
            <v xml:space="preserve">PORTAO EM TELA ARAME GALVANIZADO N.12 MALHA  2" E MOLDURA EM TUBOS DE A    </v>
          </cell>
          <cell r="F519" t="str">
            <v>M2</v>
          </cell>
          <cell r="G519">
            <v>509.75</v>
          </cell>
          <cell r="H519" t="str">
            <v>S-SINAPI</v>
          </cell>
          <cell r="I519">
            <v>662.67</v>
          </cell>
        </row>
        <row r="520">
          <cell r="D520" t="str">
            <v>0222</v>
          </cell>
          <cell r="E520" t="str">
            <v>JANELA DE ALUMINIO</v>
          </cell>
          <cell r="H520" t="str">
            <v>S-SINAPI</v>
          </cell>
          <cell r="I520">
            <v>0</v>
          </cell>
        </row>
        <row r="521">
          <cell r="D521">
            <v>68052</v>
          </cell>
          <cell r="E521" t="str">
            <v>JANELA ALUMINIO, BASCULANTE, SERIE  25</v>
          </cell>
          <cell r="F521" t="str">
            <v>M2</v>
          </cell>
          <cell r="G521">
            <v>433.58</v>
          </cell>
          <cell r="H521" t="str">
            <v>S-SINAPI</v>
          </cell>
          <cell r="I521">
            <v>563.65</v>
          </cell>
        </row>
        <row r="522">
          <cell r="D522" t="str">
            <v>73809/001</v>
          </cell>
          <cell r="E522" t="str">
            <v>JANELA DE ALUMINIO TIPO MAXIM-AIR, SERIE  25</v>
          </cell>
          <cell r="F522" t="str">
            <v>M2</v>
          </cell>
          <cell r="G522">
            <v>374.53</v>
          </cell>
          <cell r="H522" t="str">
            <v>S-SINAPI</v>
          </cell>
          <cell r="I522">
            <v>486.88</v>
          </cell>
        </row>
        <row r="523">
          <cell r="D523" t="str">
            <v>74067/001</v>
          </cell>
          <cell r="E523" t="str">
            <v xml:space="preserve">JANELA ALUMINIO DE CORRER,  2 FOLHAS PARA VIDRO, SEM BANDEIRA, LINHA  25    </v>
          </cell>
          <cell r="F523" t="str">
            <v>M2</v>
          </cell>
          <cell r="G523">
            <v>327.83</v>
          </cell>
          <cell r="H523" t="str">
            <v>S-SINAPI</v>
          </cell>
          <cell r="I523">
            <v>426.17</v>
          </cell>
        </row>
        <row r="524">
          <cell r="D524" t="str">
            <v>74067/002</v>
          </cell>
          <cell r="E524" t="str">
            <v xml:space="preserve">JANELA ALUMINIO DE CORRER,  2 FOLHAS PARA VIDRO, COM BANDEIRA, LINHA  25    </v>
          </cell>
          <cell r="F524" t="str">
            <v>M2</v>
          </cell>
          <cell r="G524">
            <v>344.82</v>
          </cell>
          <cell r="H524" t="str">
            <v>S-SINAPI</v>
          </cell>
          <cell r="I524">
            <v>448.26</v>
          </cell>
        </row>
        <row r="525">
          <cell r="D525" t="str">
            <v>74067/003</v>
          </cell>
          <cell r="E525" t="str">
            <v>JANELA ALUMINIO DE CORRER, VENEZIANA, COM BANDEIRA, LINHA  25</v>
          </cell>
          <cell r="F525" t="str">
            <v>M2</v>
          </cell>
          <cell r="G525">
            <v>441.34</v>
          </cell>
          <cell r="H525" t="str">
            <v>S-SINAPI</v>
          </cell>
          <cell r="I525">
            <v>573.74</v>
          </cell>
        </row>
        <row r="526">
          <cell r="D526" t="str">
            <v>74067/004</v>
          </cell>
          <cell r="E526" t="str">
            <v>JANELA ALUMINIO DE CORRER, VENEZIANA, SEM BANDEIRA, LINHA  25</v>
          </cell>
          <cell r="F526" t="str">
            <v>M2</v>
          </cell>
          <cell r="G526">
            <v>343.92</v>
          </cell>
          <cell r="H526" t="str">
            <v>S-SINAPI</v>
          </cell>
          <cell r="I526">
            <v>447.09</v>
          </cell>
        </row>
        <row r="527">
          <cell r="D527" t="str">
            <v>0304</v>
          </cell>
          <cell r="E527" t="str">
            <v>PERFIL/CANTONEIRA/BARRA</v>
          </cell>
          <cell r="H527" t="str">
            <v>S-SINAPI</v>
          </cell>
          <cell r="I527">
            <v>0</v>
          </cell>
        </row>
        <row r="528">
          <cell r="D528" t="str">
            <v>73908/001</v>
          </cell>
          <cell r="E528" t="str">
            <v>CANTONEIRA DE ALUMINIO  2X2, PARA PROTECAO DE QUINA DE PAREDE M</v>
          </cell>
          <cell r="G528">
            <v>19.73</v>
          </cell>
          <cell r="H528" t="str">
            <v>S-SINAPI</v>
          </cell>
          <cell r="I528">
            <v>25.64</v>
          </cell>
        </row>
        <row r="529">
          <cell r="D529" t="str">
            <v>73908/002</v>
          </cell>
          <cell r="E529" t="str">
            <v>CANTONEIRA DE ALUMINIO  1X1"  , PARA PROTECAO DE QUINA DE PAREDE</v>
          </cell>
          <cell r="F529" t="str">
            <v>M</v>
          </cell>
          <cell r="G529">
            <v>14.31</v>
          </cell>
          <cell r="H529" t="str">
            <v>S-SINAPI</v>
          </cell>
          <cell r="I529">
            <v>18.600000000000001</v>
          </cell>
        </row>
        <row r="530">
          <cell r="D530" t="str">
            <v>FOMA</v>
          </cell>
          <cell r="E530" t="str">
            <v>FORNECIMENTO DE MATERIAIS E EQUIPAMENTOS</v>
          </cell>
          <cell r="H530" t="str">
            <v>S-SINAPI</v>
          </cell>
          <cell r="I530">
            <v>0</v>
          </cell>
        </row>
        <row r="531">
          <cell r="D531" t="str">
            <v>0284</v>
          </cell>
          <cell r="E531" t="str">
            <v>FORNEC. DE MAT. BRITADO C/OU S/CARGA, DESCARGA E TRANSPORTE</v>
          </cell>
          <cell r="H531" t="str">
            <v>S-SINAPI</v>
          </cell>
          <cell r="I531">
            <v>0</v>
          </cell>
        </row>
        <row r="532">
          <cell r="D532">
            <v>6515</v>
          </cell>
          <cell r="E532" t="str">
            <v xml:space="preserve">FORNECIMENTO E LANCAMENTO DE BRITA N.  4 P/ENVOLTORIA INTERNA DO SUMIDO    </v>
          </cell>
          <cell r="F532" t="str">
            <v>M3</v>
          </cell>
          <cell r="G532">
            <v>1195</v>
          </cell>
          <cell r="H532" t="str">
            <v>S-SINAPI</v>
          </cell>
          <cell r="I532">
            <v>1553.5</v>
          </cell>
        </row>
        <row r="533">
          <cell r="D533" t="str">
            <v>74119/001</v>
          </cell>
          <cell r="E533" t="str">
            <v>FORNECIMENTO E ASSENTAMENTO DE BRITA  2-DRENOS E FILTROS      MM</v>
          </cell>
          <cell r="F533" t="str">
            <v>M3</v>
          </cell>
          <cell r="G533">
            <v>53.74</v>
          </cell>
          <cell r="H533" t="str">
            <v>S-SINAPI</v>
          </cell>
          <cell r="I533">
            <v>69.86</v>
          </cell>
        </row>
        <row r="534">
          <cell r="D534" t="str">
            <v>FUES</v>
          </cell>
          <cell r="E534" t="str">
            <v>FUNDACOES E ESTRUTURAS</v>
          </cell>
          <cell r="H534" t="str">
            <v>S-SINAPI</v>
          </cell>
          <cell r="I534">
            <v>0</v>
          </cell>
        </row>
        <row r="535">
          <cell r="D535" t="str">
            <v>0038</v>
          </cell>
          <cell r="E535" t="str">
            <v>TUBULOES</v>
          </cell>
          <cell r="H535" t="str">
            <v>S-SINAPI</v>
          </cell>
          <cell r="I535">
            <v>0</v>
          </cell>
        </row>
        <row r="536">
          <cell r="D536" t="str">
            <v>73761/001</v>
          </cell>
          <cell r="E536" t="str">
            <v>ARRASAMENTO DE TUBULAO DE CONCRETO D=0,80M.</v>
          </cell>
          <cell r="F536" t="str">
            <v>UN</v>
          </cell>
          <cell r="G536">
            <v>174.85</v>
          </cell>
          <cell r="H536" t="str">
            <v>S-SINAPI</v>
          </cell>
          <cell r="I536">
            <v>227.3</v>
          </cell>
        </row>
        <row r="537">
          <cell r="D537" t="str">
            <v>73761/002</v>
          </cell>
          <cell r="E537" t="str">
            <v>ARRASAMENTO DE TUBULAO DE CONCRETO D=1,25 A  1,40M.</v>
          </cell>
          <cell r="F537" t="str">
            <v>UN</v>
          </cell>
          <cell r="G537">
            <v>303.07</v>
          </cell>
          <cell r="H537" t="str">
            <v>S-SINAPI</v>
          </cell>
          <cell r="I537">
            <v>393.99</v>
          </cell>
        </row>
        <row r="538">
          <cell r="D538" t="str">
            <v>73761/003</v>
          </cell>
          <cell r="E538" t="str">
            <v>ARRASAMENTO DE TUBULAO DE CONCRETO D=1,45 A  1,60M.</v>
          </cell>
          <cell r="F538" t="str">
            <v>UN</v>
          </cell>
          <cell r="G538">
            <v>349.7</v>
          </cell>
          <cell r="H538" t="str">
            <v>S-SINAPI</v>
          </cell>
          <cell r="I538">
            <v>454.61</v>
          </cell>
        </row>
        <row r="539">
          <cell r="D539" t="str">
            <v>73761/004</v>
          </cell>
          <cell r="E539" t="str">
            <v>ARRASAMENTO DE TUBULAO DE CONCRETO D=1,65 A  2,00M.</v>
          </cell>
          <cell r="F539" t="str">
            <v>UN</v>
          </cell>
          <cell r="G539">
            <v>437.13</v>
          </cell>
          <cell r="H539" t="str">
            <v>S-SINAPI</v>
          </cell>
          <cell r="I539">
            <v>568.26</v>
          </cell>
        </row>
        <row r="540">
          <cell r="D540" t="str">
            <v>73761/005</v>
          </cell>
          <cell r="E540" t="str">
            <v>ARRASAMENTO DE TUBULAO DE CONCRETO D=2,10 A  2,50M.</v>
          </cell>
          <cell r="F540" t="str">
            <v>UN</v>
          </cell>
          <cell r="G540">
            <v>542.04</v>
          </cell>
          <cell r="H540" t="str">
            <v>S-SINAPI</v>
          </cell>
          <cell r="I540">
            <v>704.65</v>
          </cell>
        </row>
        <row r="541">
          <cell r="D541" t="str">
            <v>73852/001</v>
          </cell>
          <cell r="E541" t="str">
            <v xml:space="preserve">TUBULAO CONCRETO C/CAMISA ACO INCORPORADA D=0,80M ESPES  1/4    PLANO INF    </v>
          </cell>
          <cell r="F541" t="str">
            <v>M</v>
          </cell>
          <cell r="G541">
            <v>2867.79</v>
          </cell>
          <cell r="H541" t="str">
            <v>S-SINAPI</v>
          </cell>
          <cell r="I541">
            <v>3728.12</v>
          </cell>
        </row>
        <row r="542">
          <cell r="D542" t="str">
            <v>73852/002</v>
          </cell>
          <cell r="E542" t="str">
            <v xml:space="preserve">TUBULAO CONCRETO C/CAMISA ACO INCORPORADA D=1,00M ESPES  1/4    PLANO INF    </v>
          </cell>
          <cell r="F542" t="str">
            <v>M</v>
          </cell>
          <cell r="G542">
            <v>3736.75</v>
          </cell>
          <cell r="H542" t="str">
            <v>S-SINAPI</v>
          </cell>
          <cell r="I542">
            <v>4857.7700000000004</v>
          </cell>
        </row>
        <row r="543">
          <cell r="D543" t="str">
            <v>73852/003</v>
          </cell>
          <cell r="E543" t="str">
            <v xml:space="preserve">TUBULAO CONCRETO C/CAMISA ACO INCORPORADA D=1,25M ESPES  1/4    PLAN0 INF    </v>
          </cell>
          <cell r="F543" t="str">
            <v>M</v>
          </cell>
          <cell r="G543">
            <v>4962.4399999999996</v>
          </cell>
          <cell r="H543" t="str">
            <v>S-SINAPI</v>
          </cell>
          <cell r="I543">
            <v>6451.17</v>
          </cell>
        </row>
        <row r="544">
          <cell r="D544" t="str">
            <v>73852/004</v>
          </cell>
          <cell r="E544" t="str">
            <v xml:space="preserve">TUBULAO CONCRETO C/CAMISA ACO INCORPORADA D=1,50M ESPES  1/4    PLANO INF    </v>
          </cell>
          <cell r="F544" t="str">
            <v>M</v>
          </cell>
          <cell r="G544">
            <v>8067</v>
          </cell>
          <cell r="H544" t="str">
            <v>S-SINAPI</v>
          </cell>
          <cell r="I544">
            <v>10487.1</v>
          </cell>
        </row>
        <row r="545">
          <cell r="D545" t="str">
            <v>0039</v>
          </cell>
          <cell r="E545" t="str">
            <v>ESTACAS</v>
          </cell>
          <cell r="H545" t="str">
            <v>S-SINAPI</v>
          </cell>
          <cell r="I545">
            <v>0</v>
          </cell>
        </row>
        <row r="546">
          <cell r="D546">
            <v>72819</v>
          </cell>
          <cell r="E546" t="str">
            <v xml:space="preserve">ESTACA A TRADO  (BROCA) DIAMETRO  30CM EM CONCRETO ARMADO MOLDADA IN-LOC    </v>
          </cell>
          <cell r="F546" t="str">
            <v>M</v>
          </cell>
          <cell r="G546">
            <v>49.89</v>
          </cell>
          <cell r="H546" t="str">
            <v>S-SINAPI</v>
          </cell>
          <cell r="I546">
            <v>64.849999999999994</v>
          </cell>
        </row>
        <row r="547">
          <cell r="D547">
            <v>72820</v>
          </cell>
          <cell r="E547" t="str">
            <v>CORTE E REPARO EM CABECA DE ESTACA</v>
          </cell>
          <cell r="F547" t="str">
            <v>UN</v>
          </cell>
          <cell r="G547">
            <v>18.61</v>
          </cell>
          <cell r="H547" t="str">
            <v>S-SINAPI</v>
          </cell>
          <cell r="I547">
            <v>24.19</v>
          </cell>
        </row>
        <row r="548">
          <cell r="D548" t="str">
            <v>73755/001</v>
          </cell>
          <cell r="E548" t="str">
            <v xml:space="preserve">GAIOLA ARMADURA P/PAREDE DIAFRAGMA ACO CA-50 INCL FORNECIMENTO PERDAS      </v>
          </cell>
          <cell r="F548" t="str">
            <v>KG</v>
          </cell>
          <cell r="G548">
            <v>6.93</v>
          </cell>
          <cell r="H548" t="str">
            <v>S-SINAPI</v>
          </cell>
          <cell r="I548">
            <v>9</v>
          </cell>
        </row>
        <row r="549">
          <cell r="D549" t="str">
            <v>74122/001</v>
          </cell>
          <cell r="E549" t="str">
            <v>FORNECIMENTO E EXECUÇÃO DE ESTACA PRE-MOLDADA  -  20 TONELADAS</v>
          </cell>
          <cell r="F549" t="str">
            <v>M</v>
          </cell>
          <cell r="G549">
            <v>60.79</v>
          </cell>
          <cell r="H549" t="str">
            <v>S-SINAPI</v>
          </cell>
          <cell r="I549">
            <v>79.02</v>
          </cell>
        </row>
        <row r="550">
          <cell r="D550" t="str">
            <v>74156/001</v>
          </cell>
          <cell r="E550" t="str">
            <v xml:space="preserve">ESTACA A TRADO(BROCA) D=25CM C/CONCRETO FCK=15MPA+20KG ACO/M3 MO    </v>
          </cell>
          <cell r="F550" t="str">
            <v>M</v>
          </cell>
          <cell r="G550">
            <v>32.200000000000003</v>
          </cell>
          <cell r="H550" t="str">
            <v>S-SINAPI</v>
          </cell>
          <cell r="I550">
            <v>41.86</v>
          </cell>
        </row>
        <row r="551">
          <cell r="D551" t="str">
            <v>74156/002</v>
          </cell>
          <cell r="E551" t="str">
            <v xml:space="preserve">ESTACA A TRADO(BROCA) D=25CM C/CONCRETO FCK=15MPA SEM ACO MOLDADA IN-L    </v>
          </cell>
          <cell r="F551" t="str">
            <v>M</v>
          </cell>
          <cell r="G551">
            <v>27.14</v>
          </cell>
          <cell r="H551" t="str">
            <v>S-SINAPI</v>
          </cell>
          <cell r="I551">
            <v>35.28</v>
          </cell>
        </row>
        <row r="552">
          <cell r="D552" t="str">
            <v>74156/003</v>
          </cell>
          <cell r="E552" t="str">
            <v>ESTACA A TRADO  (BROCA) D=20CM C/CONCRETO FCK=15MPA  (SEM ARMAÇÃO)</v>
          </cell>
          <cell r="F552" t="str">
            <v>M</v>
          </cell>
          <cell r="G552">
            <v>23.01</v>
          </cell>
          <cell r="H552" t="str">
            <v>S-SINAPI</v>
          </cell>
          <cell r="I552">
            <v>29.91</v>
          </cell>
        </row>
        <row r="553">
          <cell r="D553" t="str">
            <v>0040</v>
          </cell>
          <cell r="E553" t="str">
            <v>LASTROS/FUNDACOES DIVERSAS</v>
          </cell>
          <cell r="H553" t="str">
            <v>S-SINAPI</v>
          </cell>
          <cell r="I553">
            <v>0</v>
          </cell>
        </row>
        <row r="554">
          <cell r="D554" t="str">
            <v>73894/001</v>
          </cell>
          <cell r="E554" t="str">
            <v>LASTRO DE PEDRA MARROADA  -  50620</v>
          </cell>
          <cell r="F554" t="str">
            <v>M3</v>
          </cell>
          <cell r="G554">
            <v>56.25</v>
          </cell>
          <cell r="H554" t="str">
            <v>S-SINAPI</v>
          </cell>
          <cell r="I554">
            <v>73.12</v>
          </cell>
        </row>
        <row r="555">
          <cell r="D555" t="str">
            <v>74164/001</v>
          </cell>
          <cell r="E555" t="str">
            <v>LASTRO DE BRITA Nº  2 APILOADA MANUALMENTE COM MAÇO DE ATÉ  30 KG</v>
          </cell>
          <cell r="F555" t="str">
            <v>M3</v>
          </cell>
          <cell r="G555">
            <v>60.23</v>
          </cell>
          <cell r="H555" t="str">
            <v>S-SINAPI</v>
          </cell>
          <cell r="I555">
            <v>78.290000000000006</v>
          </cell>
        </row>
        <row r="556">
          <cell r="D556" t="str">
            <v>74164/002</v>
          </cell>
          <cell r="E556" t="str">
            <v>CAMADA DE BRITA P/PROTECAO DA LAJE DE COBERTURA</v>
          </cell>
          <cell r="F556" t="str">
            <v>M3</v>
          </cell>
          <cell r="G556">
            <v>108.91</v>
          </cell>
          <cell r="H556" t="str">
            <v>S-SINAPI</v>
          </cell>
          <cell r="I556">
            <v>141.58000000000001</v>
          </cell>
        </row>
        <row r="557">
          <cell r="D557" t="str">
            <v>74164/003</v>
          </cell>
          <cell r="E557" t="str">
            <v xml:space="preserve">EXECUÇÃO DE BALDRAME EM CONCRETO CICLOPICO  1:3 C/30% PEDRA-DE-MAO CAVA    </v>
          </cell>
          <cell r="F557" t="str">
            <v>M3</v>
          </cell>
          <cell r="G557">
            <v>200.29</v>
          </cell>
          <cell r="H557" t="str">
            <v>S-SINAPI</v>
          </cell>
          <cell r="I557">
            <v>260.37</v>
          </cell>
        </row>
        <row r="558">
          <cell r="D558" t="str">
            <v>74164/004</v>
          </cell>
          <cell r="E558" t="str">
            <v>LASTRO DE BRITA</v>
          </cell>
          <cell r="F558" t="str">
            <v>M3</v>
          </cell>
          <cell r="G558">
            <v>60.23</v>
          </cell>
          <cell r="H558" t="str">
            <v>S-SINAPI</v>
          </cell>
          <cell r="I558">
            <v>78.290000000000006</v>
          </cell>
        </row>
        <row r="559">
          <cell r="D559" t="str">
            <v>0041</v>
          </cell>
          <cell r="E559" t="str">
            <v>FORMAS/CIMBRAMENTOS/ESCORAMENTOS</v>
          </cell>
          <cell r="H559" t="str">
            <v>S-SINAPI</v>
          </cell>
          <cell r="I559">
            <v>0</v>
          </cell>
        </row>
        <row r="560">
          <cell r="D560">
            <v>5621</v>
          </cell>
          <cell r="E560" t="str">
            <v xml:space="preserve">FORMA PARA PAREDES E LAJES DE GALERIAS CELULARES, NÃO INCLUIDO DESMOLD    </v>
          </cell>
          <cell r="F560" t="str">
            <v>M2</v>
          </cell>
          <cell r="G560">
            <v>40.590000000000003</v>
          </cell>
          <cell r="H560" t="str">
            <v>S-SINAPI</v>
          </cell>
          <cell r="I560">
            <v>52.76</v>
          </cell>
        </row>
        <row r="561">
          <cell r="D561">
            <v>5651</v>
          </cell>
          <cell r="E561" t="str">
            <v>FORMA DE MADEIRA COMUM PARA FUNDACOES</v>
          </cell>
          <cell r="F561" t="str">
            <v>M2</v>
          </cell>
          <cell r="G561">
            <v>27.97</v>
          </cell>
          <cell r="H561" t="str">
            <v>S-SINAPI</v>
          </cell>
          <cell r="I561">
            <v>36.36</v>
          </cell>
        </row>
        <row r="562">
          <cell r="D562">
            <v>5970</v>
          </cell>
          <cell r="E562" t="str">
            <v>FORMAS C/TABUAS  3A  (2,5X30,0CM) P/M2 P/FUNDACOES,INCL MONTAGEM E</v>
          </cell>
          <cell r="F562" t="str">
            <v>M2</v>
          </cell>
          <cell r="G562">
            <v>30.62</v>
          </cell>
          <cell r="H562" t="str">
            <v>S-SINAPI</v>
          </cell>
          <cell r="I562">
            <v>39.799999999999997</v>
          </cell>
        </row>
        <row r="563">
          <cell r="D563">
            <v>5987</v>
          </cell>
          <cell r="E563" t="str">
            <v>FORMA PLANA EM CHAPA COMPENSADA RESINADA, ESTRUTURAL, E  =  12 MM</v>
          </cell>
          <cell r="F563" t="str">
            <v>M2</v>
          </cell>
          <cell r="G563">
            <v>45.28</v>
          </cell>
          <cell r="H563" t="str">
            <v>S-SINAPI</v>
          </cell>
          <cell r="I563">
            <v>58.86</v>
          </cell>
        </row>
        <row r="564">
          <cell r="D564">
            <v>6095</v>
          </cell>
          <cell r="E564" t="str">
            <v xml:space="preserve">FORMA PLANA TABUA  3A. P/CINTA AMARRACAO INCL. DESMONTAGEM E REAPROVEIT    </v>
          </cell>
          <cell r="F564" t="str">
            <v>M2</v>
          </cell>
          <cell r="G564">
            <v>17.48</v>
          </cell>
          <cell r="H564" t="str">
            <v>S-SINAPI</v>
          </cell>
          <cell r="I564">
            <v>22.72</v>
          </cell>
        </row>
        <row r="565">
          <cell r="D565">
            <v>68328</v>
          </cell>
          <cell r="E565" t="str">
            <v>JUNTA DE DILATACAO COM ISOPOR  10 MM</v>
          </cell>
          <cell r="F565" t="str">
            <v>M2</v>
          </cell>
          <cell r="G565">
            <v>8.6999999999999993</v>
          </cell>
          <cell r="H565" t="str">
            <v>S-SINAPI</v>
          </cell>
          <cell r="I565">
            <v>11.31</v>
          </cell>
        </row>
        <row r="566">
          <cell r="D566">
            <v>72830</v>
          </cell>
          <cell r="E566" t="str">
            <v xml:space="preserve">FORMA COM CHAPA DE MADEIRA COMPENSADA PLASTIFICADA  10MM, PARA ESTRUTUR    </v>
          </cell>
          <cell r="F566" t="str">
            <v>M2</v>
          </cell>
          <cell r="G566">
            <v>21.17</v>
          </cell>
          <cell r="H566" t="str">
            <v>S-SINAPI</v>
          </cell>
          <cell r="I566">
            <v>27.52</v>
          </cell>
        </row>
        <row r="567">
          <cell r="D567">
            <v>72831</v>
          </cell>
          <cell r="E567" t="str">
            <v xml:space="preserve">FORMA EM CHAPA DE MADEIRA COMPENSADA PLASTIFICADA  12MM, PARA ESTRUTURA    </v>
          </cell>
          <cell r="F567" t="str">
            <v>M2</v>
          </cell>
          <cell r="G567">
            <v>21.79</v>
          </cell>
          <cell r="H567" t="str">
            <v>S-SINAPI</v>
          </cell>
          <cell r="I567">
            <v>28.32</v>
          </cell>
        </row>
        <row r="568">
          <cell r="D568">
            <v>73653</v>
          </cell>
          <cell r="E568" t="str">
            <v>FORMAS TIPO SANDUICHE COM TABUAS,  30 APROVEITAMENTOS</v>
          </cell>
          <cell r="F568" t="str">
            <v>M2</v>
          </cell>
          <cell r="G568">
            <v>7.87</v>
          </cell>
          <cell r="H568" t="str">
            <v>S-SINAPI</v>
          </cell>
          <cell r="I568">
            <v>10.23</v>
          </cell>
        </row>
        <row r="569">
          <cell r="D569">
            <v>73654</v>
          </cell>
          <cell r="E569" t="str">
            <v xml:space="preserve">FORMA PLANA PARA CONCRETO APARENTE, EM COMPENSADO PLASTIFICADO  12MM AP    </v>
          </cell>
          <cell r="F569" t="str">
            <v>M2</v>
          </cell>
          <cell r="G569">
            <v>59.43</v>
          </cell>
          <cell r="H569" t="str">
            <v>S-SINAPI</v>
          </cell>
          <cell r="I569">
            <v>77.25</v>
          </cell>
        </row>
        <row r="570">
          <cell r="D570">
            <v>73685</v>
          </cell>
          <cell r="E570" t="str">
            <v>CIMBRAMENTO DE MADEIRA</v>
          </cell>
          <cell r="F570" t="str">
            <v>M3</v>
          </cell>
          <cell r="G570">
            <v>18.38</v>
          </cell>
          <cell r="H570" t="str">
            <v>S-SINAPI</v>
          </cell>
          <cell r="I570">
            <v>23.89</v>
          </cell>
        </row>
        <row r="571">
          <cell r="D571" t="str">
            <v>73785/001</v>
          </cell>
          <cell r="E571" t="str">
            <v xml:space="preserve">FORMA PINHO  3A P/MOLDAGEM DE CINTA SOBRE BALDRAME UTIL  4X INCL FORNECI    </v>
          </cell>
          <cell r="F571" t="str">
            <v>M2</v>
          </cell>
          <cell r="G571">
            <v>13.86</v>
          </cell>
          <cell r="H571" t="str">
            <v>S-SINAPI</v>
          </cell>
          <cell r="I571">
            <v>18.010000000000002</v>
          </cell>
        </row>
        <row r="572">
          <cell r="D572" t="str">
            <v>73815/001</v>
          </cell>
          <cell r="E572" t="str">
            <v>FORMA PLANA DE MADEIRA  - ESTRUTURA  (CHAPA DE MADEIRA COMPENSADA</v>
          </cell>
          <cell r="F572" t="str">
            <v>M2</v>
          </cell>
          <cell r="G572">
            <v>34.869999999999997</v>
          </cell>
          <cell r="H572" t="str">
            <v>S-SINAPI</v>
          </cell>
          <cell r="I572">
            <v>45.33</v>
          </cell>
        </row>
        <row r="573">
          <cell r="D573" t="str">
            <v>73820/001</v>
          </cell>
          <cell r="E573" t="str">
            <v>FORMA CURVA EM CHAPA RESINADA E  =  21 MM P/FUNDACAO E BALDRAME</v>
          </cell>
          <cell r="F573" t="str">
            <v>M2</v>
          </cell>
          <cell r="G573">
            <v>33.61</v>
          </cell>
          <cell r="H573" t="str">
            <v>S-SINAPI</v>
          </cell>
          <cell r="I573">
            <v>43.69</v>
          </cell>
        </row>
        <row r="574">
          <cell r="D574" t="str">
            <v>73821/001</v>
          </cell>
          <cell r="E574" t="str">
            <v>FORMA CURVA EM MADEIRA NAO APARELHADA P/VIGA, PILAR E PAREDE</v>
          </cell>
          <cell r="F574" t="str">
            <v>M2</v>
          </cell>
          <cell r="G574">
            <v>56.35</v>
          </cell>
          <cell r="H574" t="str">
            <v>S-SINAPI</v>
          </cell>
          <cell r="I574">
            <v>73.25</v>
          </cell>
        </row>
        <row r="575">
          <cell r="D575" t="str">
            <v>73979/001</v>
          </cell>
          <cell r="E575" t="str">
            <v xml:space="preserve">FORMAS PLANAS EM COMPENSADO PLASTIFICADO  18MM P/ VIADUTOS. REAPROVEITA    </v>
          </cell>
          <cell r="F575" t="str">
            <v>M2</v>
          </cell>
          <cell r="G575">
            <v>65.709999999999994</v>
          </cell>
          <cell r="H575" t="str">
            <v>S-SINAPI</v>
          </cell>
          <cell r="I575">
            <v>85.42</v>
          </cell>
        </row>
        <row r="576">
          <cell r="D576" t="str">
            <v>73979/002</v>
          </cell>
          <cell r="E576" t="str">
            <v xml:space="preserve">FORMA PLANA EM COMPENSADO PLASTIFICADO  18MM PARA LAJE MACICA REAP.  12X    </v>
          </cell>
          <cell r="F576" t="str">
            <v>M2</v>
          </cell>
          <cell r="G576">
            <v>24.78</v>
          </cell>
          <cell r="H576" t="str">
            <v>S-SINAPI</v>
          </cell>
          <cell r="I576">
            <v>32.21</v>
          </cell>
        </row>
        <row r="577">
          <cell r="D577" t="str">
            <v>73979/003</v>
          </cell>
          <cell r="E577" t="str">
            <v>FORMA PLANA C/COMPENSADO PLASTIFICADO  18MM REAP.6X INCL.ESCORAMENTO,</v>
          </cell>
          <cell r="F577" t="str">
            <v>M2</v>
          </cell>
          <cell r="G577">
            <v>34.24</v>
          </cell>
          <cell r="H577" t="str">
            <v>S-SINAPI</v>
          </cell>
          <cell r="I577">
            <v>44.51</v>
          </cell>
        </row>
        <row r="578">
          <cell r="D578" t="str">
            <v>73979/004</v>
          </cell>
          <cell r="E578" t="str">
            <v>DESFORMA DE ESTRUTURAS, H=1,50M</v>
          </cell>
          <cell r="F578" t="str">
            <v>M2</v>
          </cell>
          <cell r="G578">
            <v>7.16</v>
          </cell>
          <cell r="H578" t="str">
            <v>S-SINAPI</v>
          </cell>
          <cell r="I578">
            <v>9.3000000000000007</v>
          </cell>
        </row>
        <row r="579">
          <cell r="D579" t="str">
            <v>73989/001</v>
          </cell>
          <cell r="E579" t="str">
            <v>FORMA PLANA EM CHAPA COMPENSADA RESINADA, ESTRUTURAL, E  =  14 MM.</v>
          </cell>
          <cell r="F579" t="str">
            <v>M2</v>
          </cell>
          <cell r="G579">
            <v>46.46</v>
          </cell>
          <cell r="H579" t="str">
            <v>S-SINAPI</v>
          </cell>
          <cell r="I579">
            <v>60.39</v>
          </cell>
        </row>
        <row r="580">
          <cell r="D580" t="str">
            <v>73993/001</v>
          </cell>
          <cell r="E580" t="str">
            <v>FORMA TABUAS  3A P/VIGAS E PILARES  (SEM REAPROVEITAMENTO)</v>
          </cell>
          <cell r="F580" t="str">
            <v>M2</v>
          </cell>
          <cell r="G580">
            <v>66.02</v>
          </cell>
          <cell r="H580" t="str">
            <v>S-SINAPI</v>
          </cell>
          <cell r="I580">
            <v>85.82</v>
          </cell>
        </row>
        <row r="581">
          <cell r="D581" t="str">
            <v>74007/001</v>
          </cell>
          <cell r="E581" t="str">
            <v>FORMA DE MADEIRA P/FUNDACAO C/TABUAS  3A  1X12" REAPR  10X</v>
          </cell>
          <cell r="F581" t="str">
            <v>M2</v>
          </cell>
          <cell r="G581">
            <v>22.52</v>
          </cell>
          <cell r="H581" t="str">
            <v>S-SINAPI</v>
          </cell>
          <cell r="I581">
            <v>29.27</v>
          </cell>
        </row>
        <row r="582">
          <cell r="D582" t="str">
            <v>74007/002</v>
          </cell>
          <cell r="E582" t="str">
            <v xml:space="preserve">FORMA TABUAS MADEIRA  3A P/PECAS CONCRETO ARM, REAPR  2X, INCL MONT/DESM    </v>
          </cell>
          <cell r="F582" t="str">
            <v>M2</v>
          </cell>
          <cell r="G582">
            <v>31.92</v>
          </cell>
          <cell r="H582" t="str">
            <v>S-SINAPI</v>
          </cell>
          <cell r="I582">
            <v>41.49</v>
          </cell>
        </row>
        <row r="583">
          <cell r="D583" t="str">
            <v>74074/001</v>
          </cell>
          <cell r="E583" t="str">
            <v xml:space="preserve">FORMA PINHO  3A P/CONCRETO EM FUNDAÇÃO REAPROV  2 VEZES  - CORTE/MONTAGEM    </v>
          </cell>
          <cell r="F583" t="str">
            <v>M2</v>
          </cell>
          <cell r="G583">
            <v>37.729999999999997</v>
          </cell>
          <cell r="H583" t="str">
            <v>S-SINAPI</v>
          </cell>
          <cell r="I583">
            <v>49.04</v>
          </cell>
        </row>
        <row r="584">
          <cell r="D584" t="str">
            <v>74074/002</v>
          </cell>
          <cell r="E584" t="str">
            <v xml:space="preserve">FORMA PINHO  3A P/CONCRETO EM FUNDAÇÃO REAPROV  3 VEZES  - CORTE/MONTAGEM    </v>
          </cell>
          <cell r="F584" t="str">
            <v>M2</v>
          </cell>
          <cell r="G584">
            <v>32.72</v>
          </cell>
          <cell r="H584" t="str">
            <v>S-SINAPI</v>
          </cell>
          <cell r="I584">
            <v>42.53</v>
          </cell>
        </row>
        <row r="585">
          <cell r="D585" t="str">
            <v>74074/003</v>
          </cell>
          <cell r="E585" t="str">
            <v xml:space="preserve">FORMA PINHO  3A P/CONCRETO EM FUNDAÇÃO REAPROV  5 VEZES  - CORTE/MONTAGEM    </v>
          </cell>
          <cell r="F585" t="str">
            <v>M2</v>
          </cell>
          <cell r="G585">
            <v>29.01</v>
          </cell>
          <cell r="H585" t="str">
            <v>S-SINAPI</v>
          </cell>
          <cell r="I585">
            <v>37.71</v>
          </cell>
        </row>
        <row r="586">
          <cell r="D586" t="str">
            <v>74074/004</v>
          </cell>
          <cell r="E586" t="str">
            <v xml:space="preserve">FORMA PINHO  3A P/CONCRETO EM FUNDAÇÃO S/REAPROVEITAMENTO  - CORTE/MONTA    </v>
          </cell>
          <cell r="F586" t="str">
            <v>M2</v>
          </cell>
          <cell r="G586">
            <v>52.27</v>
          </cell>
          <cell r="H586" t="str">
            <v>S-SINAPI</v>
          </cell>
          <cell r="I586">
            <v>67.95</v>
          </cell>
        </row>
        <row r="587">
          <cell r="D587" t="str">
            <v>74075/001</v>
          </cell>
          <cell r="E587" t="str">
            <v xml:space="preserve">FORMA MADEIRA COMP RESINADA  12MM P/ESTRUTURA REAPROV  2 VEZES  - CORTE/      </v>
          </cell>
          <cell r="F587" t="str">
            <v>M2</v>
          </cell>
          <cell r="G587">
            <v>57.13</v>
          </cell>
          <cell r="H587" t="str">
            <v>S-SINAPI</v>
          </cell>
          <cell r="I587">
            <v>74.260000000000005</v>
          </cell>
        </row>
        <row r="588">
          <cell r="D588" t="str">
            <v>74075/002</v>
          </cell>
          <cell r="E588" t="str">
            <v xml:space="preserve">FORMA MADEIRA COMP RESINADA  12MM P/ESTRUTURA REAPROV  3 VEZES  - CORTE/      </v>
          </cell>
          <cell r="F588" t="str">
            <v>M2</v>
          </cell>
          <cell r="G588">
            <v>46.57</v>
          </cell>
          <cell r="H588" t="str">
            <v>S-SINAPI</v>
          </cell>
          <cell r="I588">
            <v>60.54</v>
          </cell>
        </row>
        <row r="589">
          <cell r="D589" t="str">
            <v>74075/003</v>
          </cell>
          <cell r="E589" t="str">
            <v xml:space="preserve">FORMA MADEIRA COMP RESINADA  12MM P/ESTRUTURA REAPROV  5 VEZES  - CORTE/      </v>
          </cell>
          <cell r="F589" t="str">
            <v>M2</v>
          </cell>
          <cell r="G589">
            <v>40.01</v>
          </cell>
          <cell r="H589" t="str">
            <v>S-SINAPI</v>
          </cell>
          <cell r="I589">
            <v>52.01</v>
          </cell>
        </row>
        <row r="590">
          <cell r="D590" t="str">
            <v>74075/004</v>
          </cell>
          <cell r="E590" t="str">
            <v xml:space="preserve">FORMA MADEIRA COMP RESINADA  12MM P/ESTRUTURA REAPROV  8 VEZES  - CORTE/      </v>
          </cell>
          <cell r="F590" t="str">
            <v>M2</v>
          </cell>
          <cell r="G590">
            <v>38.64</v>
          </cell>
          <cell r="H590" t="str">
            <v>S-SINAPI</v>
          </cell>
          <cell r="I590">
            <v>50.23</v>
          </cell>
        </row>
        <row r="591">
          <cell r="D591" t="str">
            <v>74075/005</v>
          </cell>
          <cell r="E591" t="str">
            <v xml:space="preserve">FORMA MADEIRA COMP RESINADA  14MM P/ESTRUTURA REAPROV  2 VEZES  - CORTE/      </v>
          </cell>
          <cell r="F591" t="str">
            <v>M2</v>
          </cell>
          <cell r="G591">
            <v>59.02</v>
          </cell>
          <cell r="H591" t="str">
            <v>S-SINAPI</v>
          </cell>
          <cell r="I591">
            <v>76.72</v>
          </cell>
        </row>
        <row r="592">
          <cell r="D592" t="str">
            <v>74075/006</v>
          </cell>
          <cell r="E592" t="str">
            <v xml:space="preserve">FORMA MADEIRA COMP RESINADA  14MM P/ESTRUTURA REAPROV  3 VEZES  - CORTE/      </v>
          </cell>
          <cell r="F592" t="str">
            <v>M2</v>
          </cell>
          <cell r="G592">
            <v>47.84</v>
          </cell>
          <cell r="H592" t="str">
            <v>S-SINAPI</v>
          </cell>
          <cell r="I592">
            <v>62.19</v>
          </cell>
        </row>
        <row r="593">
          <cell r="D593" t="str">
            <v>74075/007</v>
          </cell>
          <cell r="E593" t="str">
            <v xml:space="preserve">FORMA MADEIRA COMP RESINADA  14MM P/ESTRUTURA REAPROV  5 VEZES  - CORTE/      </v>
          </cell>
          <cell r="F593" t="str">
            <v>M2</v>
          </cell>
          <cell r="G593">
            <v>40.770000000000003</v>
          </cell>
          <cell r="H593" t="str">
            <v>S-SINAPI</v>
          </cell>
          <cell r="I593">
            <v>53</v>
          </cell>
        </row>
        <row r="594">
          <cell r="D594" t="str">
            <v>74075/008</v>
          </cell>
          <cell r="E594" t="str">
            <v xml:space="preserve">FORMA MADEIRA COMP RESINADA  14MM P/ESTRUTURA REAPROV  8 VEZES  - CORTE/      </v>
          </cell>
          <cell r="F594" t="str">
            <v>M2</v>
          </cell>
          <cell r="G594">
            <v>39.11</v>
          </cell>
          <cell r="H594" t="str">
            <v>S-SINAPI</v>
          </cell>
          <cell r="I594">
            <v>50.84</v>
          </cell>
        </row>
        <row r="595">
          <cell r="D595" t="str">
            <v>74076/001</v>
          </cell>
          <cell r="E595" t="str">
            <v xml:space="preserve">FORMA PINHO  3A P/FUNDAÇÃO RADIER REAPROV  3 VEZES  - CORTE/MONTAGEM/ESCO    </v>
          </cell>
          <cell r="F595" t="str">
            <v>M2</v>
          </cell>
          <cell r="G595">
            <v>16.18</v>
          </cell>
          <cell r="H595" t="str">
            <v>S-SINAPI</v>
          </cell>
          <cell r="I595">
            <v>21.03</v>
          </cell>
        </row>
        <row r="596">
          <cell r="D596" t="str">
            <v>74076/002</v>
          </cell>
          <cell r="E596" t="str">
            <v xml:space="preserve">FORMA PINHO  3A P/FUNDAÇÃO RADIER REAPROV  5 VEZES  - CORTE/MONTAGEM/ESCO    </v>
          </cell>
          <cell r="F596" t="str">
            <v>M2</v>
          </cell>
          <cell r="G596">
            <v>10.34</v>
          </cell>
          <cell r="H596" t="str">
            <v>S-SINAPI</v>
          </cell>
          <cell r="I596">
            <v>13.44</v>
          </cell>
        </row>
        <row r="597">
          <cell r="D597" t="str">
            <v>74076/003</v>
          </cell>
          <cell r="E597" t="str">
            <v xml:space="preserve">FORMA PINHO  3A P/FUNDAÇÃO RADIER REAPROV  10 VEZES  - CORTE/MONTAGEM/ESC    </v>
          </cell>
          <cell r="F597" t="str">
            <v>M2</v>
          </cell>
          <cell r="G597">
            <v>5.98</v>
          </cell>
          <cell r="H597" t="str">
            <v>S-SINAPI</v>
          </cell>
          <cell r="I597">
            <v>7.77</v>
          </cell>
        </row>
        <row r="598">
          <cell r="D598" t="str">
            <v>74107/001</v>
          </cell>
          <cell r="E598" t="str">
            <v>ESCORAMENTO DE LAJE PRE-MOLDADA</v>
          </cell>
          <cell r="F598" t="str">
            <v>M2</v>
          </cell>
          <cell r="G598">
            <v>14.62</v>
          </cell>
          <cell r="H598" t="str">
            <v>S-SINAPI</v>
          </cell>
          <cell r="I598">
            <v>19</v>
          </cell>
        </row>
        <row r="599">
          <cell r="D599" t="str">
            <v>0042</v>
          </cell>
          <cell r="E599" t="str">
            <v>ARMADURAS</v>
          </cell>
          <cell r="H599" t="str">
            <v>S-SINAPI</v>
          </cell>
          <cell r="I599">
            <v>0</v>
          </cell>
        </row>
        <row r="600">
          <cell r="D600" t="str">
            <v>73771/001</v>
          </cell>
          <cell r="E600" t="str">
            <v>PROTENSAO DE TIRANTES DE BARRA DE ACO CA-50 EXCL MATERIAIS</v>
          </cell>
          <cell r="F600" t="str">
            <v>UN</v>
          </cell>
          <cell r="G600">
            <v>9.23</v>
          </cell>
          <cell r="H600" t="str">
            <v>S-SINAPI</v>
          </cell>
          <cell r="I600">
            <v>11.99</v>
          </cell>
        </row>
        <row r="601">
          <cell r="D601" t="str">
            <v>73942/001</v>
          </cell>
          <cell r="E601" t="str">
            <v xml:space="preserve">ARMAÇÃO DE AÇO CA-60 DIAM.7,0 À  8,0MM  - FORNECIMENTO  / CORTE  (C/ PERDA    </v>
          </cell>
          <cell r="F601" t="str">
            <v>KG</v>
          </cell>
          <cell r="G601">
            <v>6.16</v>
          </cell>
          <cell r="H601" t="str">
            <v>S-SINAPI</v>
          </cell>
          <cell r="I601">
            <v>8</v>
          </cell>
        </row>
        <row r="602">
          <cell r="D602" t="str">
            <v>73942/002</v>
          </cell>
          <cell r="E602" t="str">
            <v xml:space="preserve">ARMACAO DE ACO CA-60 DIAM.  3,4 A  6,0MM.- FORNECIMENTO  / CORTE  (C/PERDA    </v>
          </cell>
          <cell r="F602" t="str">
            <v>KG</v>
          </cell>
          <cell r="G602">
            <v>6.77</v>
          </cell>
          <cell r="H602" t="str">
            <v>S-SINAPI</v>
          </cell>
          <cell r="I602">
            <v>8.8000000000000007</v>
          </cell>
        </row>
        <row r="603">
          <cell r="D603" t="str">
            <v>73990/001</v>
          </cell>
          <cell r="E603" t="str">
            <v>ARMACAO ACO CA-50 P/1,0M3 DE CONCRETO</v>
          </cell>
          <cell r="F603" t="str">
            <v>UN</v>
          </cell>
          <cell r="G603">
            <v>441.45</v>
          </cell>
          <cell r="H603" t="str">
            <v>S-SINAPI</v>
          </cell>
          <cell r="I603">
            <v>573.88</v>
          </cell>
        </row>
        <row r="604">
          <cell r="D604" t="str">
            <v>73994/001</v>
          </cell>
          <cell r="E604" t="str">
            <v>ARMACAO EM TELA SOLDADA Q-138  (ACO CA-60  4,2MM C/10CM)</v>
          </cell>
          <cell r="F604" t="str">
            <v>KG</v>
          </cell>
          <cell r="G604">
            <v>6.19</v>
          </cell>
          <cell r="H604" t="str">
            <v>S-SINAPI</v>
          </cell>
          <cell r="I604">
            <v>8.0399999999999991</v>
          </cell>
        </row>
        <row r="605">
          <cell r="D605" t="str">
            <v>74024/001</v>
          </cell>
          <cell r="E605" t="str">
            <v xml:space="preserve">ARMACAO DE ESTACA HELICE CONTINUA OU OMEGA ATE  4,0M, POR GRAVIDADE, CO    </v>
          </cell>
          <cell r="F605" t="str">
            <v>KG</v>
          </cell>
          <cell r="G605">
            <v>5.59</v>
          </cell>
          <cell r="H605" t="str">
            <v>S-SINAPI</v>
          </cell>
          <cell r="I605">
            <v>7.26</v>
          </cell>
        </row>
        <row r="606">
          <cell r="D606" t="str">
            <v>74254/001</v>
          </cell>
          <cell r="E606" t="str">
            <v xml:space="preserve">ARMACAO ACO CA-50 DIAM.16,0  (5/8) À  25,0MM  (1)  - FORNECIMENTO/ CORTE(P    </v>
          </cell>
          <cell r="F606" t="str">
            <v>KG</v>
          </cell>
          <cell r="G606">
            <v>5.57</v>
          </cell>
          <cell r="H606" t="str">
            <v>S-SINAPI</v>
          </cell>
          <cell r="I606">
            <v>7.24</v>
          </cell>
        </row>
        <row r="607">
          <cell r="D607" t="str">
            <v>74254/002</v>
          </cell>
          <cell r="E607" t="str">
            <v xml:space="preserve">ARMACAO ACO CA-50, DIAM.  6,3  (1/4) À  12,5MM(1/2)  -FORNECIMENTO/ CORTE(    </v>
          </cell>
          <cell r="F607" t="str">
            <v>KG</v>
          </cell>
          <cell r="G607">
            <v>6.23</v>
          </cell>
          <cell r="H607" t="str">
            <v>S-SINAPI</v>
          </cell>
          <cell r="I607">
            <v>8.09</v>
          </cell>
        </row>
        <row r="608">
          <cell r="D608" t="str">
            <v>74254/003</v>
          </cell>
          <cell r="E608" t="str">
            <v xml:space="preserve">ARMACAO  (CORTE, DOBRA E COLOCAÇÃO) ACO CA-50/60  (NAO INCLUI O ACO) DIA    </v>
          </cell>
          <cell r="F608" t="str">
            <v>KG</v>
          </cell>
          <cell r="G608">
            <v>1.6</v>
          </cell>
          <cell r="H608" t="str">
            <v>S-SINAPI</v>
          </cell>
          <cell r="I608">
            <v>2.08</v>
          </cell>
        </row>
        <row r="609">
          <cell r="D609" t="str">
            <v>74254/004</v>
          </cell>
          <cell r="E609" t="str">
            <v xml:space="preserve">CORTE/DOBRA E COLOCACAO DE ARMADURA ACO CA-50/60  (NAO INCLUI O ACO), E    </v>
          </cell>
          <cell r="F609" t="str">
            <v>KG</v>
          </cell>
          <cell r="G609">
            <v>1.1200000000000001</v>
          </cell>
          <cell r="H609" t="str">
            <v>S-SINAPI</v>
          </cell>
          <cell r="I609">
            <v>1.45</v>
          </cell>
        </row>
        <row r="610">
          <cell r="D610" t="str">
            <v>0043</v>
          </cell>
          <cell r="E610" t="str">
            <v>CONCRETOS</v>
          </cell>
          <cell r="H610" t="str">
            <v>S-SINAPI</v>
          </cell>
          <cell r="I610">
            <v>0</v>
          </cell>
        </row>
        <row r="611">
          <cell r="D611">
            <v>5619</v>
          </cell>
          <cell r="E611" t="str">
            <v xml:space="preserve">CONCRETO ESTRUTURAL FCK=15MPA, VIRADO EM BETONEIRA, NA OBRA, INCLUSIVE    </v>
          </cell>
          <cell r="F611" t="str">
            <v>M3</v>
          </cell>
          <cell r="G611">
            <v>296.49</v>
          </cell>
          <cell r="H611" t="str">
            <v>S-SINAPI</v>
          </cell>
          <cell r="I611">
            <v>385.43</v>
          </cell>
        </row>
        <row r="612">
          <cell r="D612">
            <v>5625</v>
          </cell>
          <cell r="E612" t="str">
            <v>CONCRETO PARA BERCO DE GALERIA, INCLUSIVE PREPARO E LANCAMENTO</v>
          </cell>
          <cell r="F612" t="str">
            <v>M3</v>
          </cell>
          <cell r="G612">
            <v>245.85</v>
          </cell>
          <cell r="H612" t="str">
            <v>S-SINAPI</v>
          </cell>
          <cell r="I612">
            <v>319.60000000000002</v>
          </cell>
        </row>
        <row r="613">
          <cell r="D613">
            <v>5652</v>
          </cell>
          <cell r="E613" t="str">
            <v xml:space="preserve">CONCRETO NAO ESTRUTURAL, CONSUMO  150 KG/M3  (1:3,5:7), PREPARO COM BETO    </v>
          </cell>
          <cell r="F613" t="str">
            <v>M3</v>
          </cell>
          <cell r="G613">
            <v>159.49</v>
          </cell>
          <cell r="H613" t="str">
            <v>S-SINAPI</v>
          </cell>
          <cell r="I613">
            <v>207.33</v>
          </cell>
        </row>
        <row r="614">
          <cell r="D614">
            <v>6042</v>
          </cell>
          <cell r="E614" t="str">
            <v xml:space="preserve">CONCRETO NÃO ESTRUTURAL, PREPARO C/ BETONEIRA CONSUMO CIMENTO=210KG/M3    </v>
          </cell>
          <cell r="F614" t="str">
            <v>M3</v>
          </cell>
          <cell r="G614">
            <v>183.48</v>
          </cell>
          <cell r="H614" t="str">
            <v>S-SINAPI</v>
          </cell>
          <cell r="I614">
            <v>238.52</v>
          </cell>
        </row>
        <row r="615">
          <cell r="D615">
            <v>6045</v>
          </cell>
          <cell r="E615" t="str">
            <v>CONCRETO FCK=15MPA CONTROLE C  ,EXCLUINDO O LANCAMENTO, PREPARO COM B    M3</v>
          </cell>
          <cell r="G615">
            <v>222.59</v>
          </cell>
          <cell r="H615" t="str">
            <v>S-SINAPI</v>
          </cell>
          <cell r="I615">
            <v>289.36</v>
          </cell>
        </row>
        <row r="616">
          <cell r="D616">
            <v>6047</v>
          </cell>
          <cell r="E616" t="str">
            <v>CONCRETO MAGRO  1:4:8 C/PREPARO MANUAL</v>
          </cell>
          <cell r="F616" t="str">
            <v>M3</v>
          </cell>
          <cell r="G616">
            <v>208.79</v>
          </cell>
          <cell r="H616" t="str">
            <v>S-SINAPI</v>
          </cell>
          <cell r="I616">
            <v>271.42</v>
          </cell>
        </row>
        <row r="617">
          <cell r="D617">
            <v>6089</v>
          </cell>
          <cell r="E617" t="str">
            <v>CONCRETO NÃO-ESTRUTURAL FCK=10MPA CONTROLE C  ,EXCLUINDO O LANCAMENTO    M3</v>
          </cell>
          <cell r="G617">
            <v>194.5</v>
          </cell>
          <cell r="H617" t="str">
            <v>S-SINAPI</v>
          </cell>
          <cell r="I617">
            <v>252.85</v>
          </cell>
        </row>
        <row r="618">
          <cell r="D618">
            <v>6105</v>
          </cell>
          <cell r="E618" t="str">
            <v xml:space="preserve">PREPARO MECANICO E LANÇAMENTO MANUAL DE CONCRETO CICLÓPICO  1:3:5, COM      </v>
          </cell>
          <cell r="F618" t="str">
            <v>M3</v>
          </cell>
          <cell r="G618">
            <v>180.83</v>
          </cell>
          <cell r="H618" t="str">
            <v>S-SINAPI</v>
          </cell>
          <cell r="I618">
            <v>235.07</v>
          </cell>
        </row>
        <row r="619">
          <cell r="D619">
            <v>6427</v>
          </cell>
          <cell r="E619" t="str">
            <v>CONCRETO ARMADO FCK  =  15 MPA, PREPARO C/ BETONEIRA, INCLUI</v>
          </cell>
          <cell r="F619" t="str">
            <v>M3</v>
          </cell>
          <cell r="G619">
            <v>1148.21</v>
          </cell>
          <cell r="H619" t="str">
            <v>S-SINAPI</v>
          </cell>
          <cell r="I619">
            <v>1492.67</v>
          </cell>
        </row>
        <row r="620">
          <cell r="D620">
            <v>6448</v>
          </cell>
          <cell r="E620" t="str">
            <v xml:space="preserve">CONCRETO FCK=15 MPA P/ TAMPA DO POCO DE VISTORIA DA FOSSA SEPTICA, COM    </v>
          </cell>
          <cell r="F620" t="str">
            <v>M3</v>
          </cell>
          <cell r="G620">
            <v>360.54</v>
          </cell>
          <cell r="H620" t="str">
            <v>S-SINAPI</v>
          </cell>
          <cell r="I620">
            <v>468.7</v>
          </cell>
        </row>
        <row r="621">
          <cell r="D621">
            <v>6501</v>
          </cell>
          <cell r="E621" t="str">
            <v xml:space="preserve">CONCRETO ARMADO, FCK  =  18,0 MPA E  77KG/M3 DE AÇO,    PREPARO COM BETONEI    </v>
          </cell>
          <cell r="F621" t="str">
            <v>M3</v>
          </cell>
          <cell r="G621">
            <v>1140.83</v>
          </cell>
          <cell r="H621" t="str">
            <v>S-SINAPI</v>
          </cell>
          <cell r="I621">
            <v>1483.07</v>
          </cell>
        </row>
        <row r="622">
          <cell r="D622">
            <v>6504</v>
          </cell>
          <cell r="E622" t="str">
            <v>CONCRETO ARMADO DE FUNDO, FCK  =  18 MPA,P/CONSTRUCAO DE FOSSA SEPTICA</v>
          </cell>
          <cell r="F622" t="str">
            <v>M3</v>
          </cell>
          <cell r="G622">
            <v>515.65</v>
          </cell>
          <cell r="H622" t="str">
            <v>S-SINAPI</v>
          </cell>
          <cell r="I622">
            <v>670.34</v>
          </cell>
        </row>
        <row r="623">
          <cell r="D623">
            <v>6506</v>
          </cell>
          <cell r="E623" t="str">
            <v xml:space="preserve">CONCRETO ARMADO,FCK=18MPA, P/ TAMPA DE "CHAMINÉ", NA CONSTR.DE FOSSA S    </v>
          </cell>
          <cell r="F623" t="str">
            <v>M3</v>
          </cell>
          <cell r="G623">
            <v>45.63</v>
          </cell>
          <cell r="H623" t="str">
            <v>S-SINAPI</v>
          </cell>
          <cell r="I623">
            <v>59.31</v>
          </cell>
        </row>
        <row r="624">
          <cell r="D624">
            <v>6509</v>
          </cell>
          <cell r="E624" t="str">
            <v xml:space="preserve">CONCRETO ARMADO FCK=18 MPA,P/CONSTRUCAO DE SUMIDOURO P/EFLUENTE LIQUID    </v>
          </cell>
          <cell r="F624" t="str">
            <v>M3</v>
          </cell>
          <cell r="G624">
            <v>410.7</v>
          </cell>
          <cell r="H624" t="str">
            <v>S-SINAPI</v>
          </cell>
          <cell r="I624">
            <v>533.91</v>
          </cell>
        </row>
        <row r="625">
          <cell r="D625">
            <v>6510</v>
          </cell>
          <cell r="E625" t="str">
            <v xml:space="preserve">CONCRETO ARMADO FCK=18 MPA,P/CONSTRUCAO DA LAJE SUPERIOR DO SUMIDOURO      </v>
          </cell>
          <cell r="F625" t="str">
            <v>M3</v>
          </cell>
          <cell r="G625">
            <v>45.63</v>
          </cell>
          <cell r="H625" t="str">
            <v>S-SINAPI</v>
          </cell>
          <cell r="I625">
            <v>59.31</v>
          </cell>
        </row>
        <row r="626">
          <cell r="D626">
            <v>6511</v>
          </cell>
          <cell r="E626" t="str">
            <v xml:space="preserve">CONCRETO ARMADO FCK  =  15 MPA, P/CONSTRUCAO DA TAMPA DO POCO DE VISTORI    </v>
          </cell>
          <cell r="F626" t="str">
            <v>M3</v>
          </cell>
          <cell r="G626">
            <v>68.89</v>
          </cell>
          <cell r="H626" t="str">
            <v>S-SINAPI</v>
          </cell>
          <cell r="I626">
            <v>89.55</v>
          </cell>
        </row>
        <row r="627">
          <cell r="D627">
            <v>40780</v>
          </cell>
          <cell r="E627" t="str">
            <v>REGULARIZACAO DE SUPERFICIE DE CONC. APARENTE</v>
          </cell>
          <cell r="F627" t="str">
            <v>M2</v>
          </cell>
          <cell r="G627">
            <v>4.43</v>
          </cell>
          <cell r="H627" t="str">
            <v>S-SINAPI</v>
          </cell>
          <cell r="I627">
            <v>5.75</v>
          </cell>
        </row>
        <row r="628">
          <cell r="D628">
            <v>73605</v>
          </cell>
          <cell r="E628" t="str">
            <v>CINTA DE AMARRACAO COMPLETA, CONCRETO, FERRAGEM E FÔRMA.</v>
          </cell>
          <cell r="F628" t="str">
            <v>M3</v>
          </cell>
          <cell r="G628">
            <v>801.66</v>
          </cell>
          <cell r="H628" t="str">
            <v>S-SINAPI</v>
          </cell>
          <cell r="I628">
            <v>1042.1500000000001</v>
          </cell>
        </row>
        <row r="629">
          <cell r="D629" t="str">
            <v>73757/001</v>
          </cell>
          <cell r="E629" t="str">
            <v xml:space="preserve">CONCRETO IMPORTADO USINA DOSADO RACIONALMENTE  15MPA INCL TRANSPORTE HO    </v>
          </cell>
          <cell r="F629" t="str">
            <v>M3</v>
          </cell>
          <cell r="G629">
            <v>343.8</v>
          </cell>
          <cell r="H629" t="str">
            <v>S-SINAPI</v>
          </cell>
          <cell r="I629">
            <v>446.94</v>
          </cell>
        </row>
        <row r="630">
          <cell r="D630" t="str">
            <v>73846/001</v>
          </cell>
          <cell r="E630" t="str">
            <v>MURO DE ARRIMO CELULAR PECAS PRE-MOLDADAS CONCRETO EXCL FORMAS INCL</v>
          </cell>
          <cell r="F630" t="str">
            <v>M3</v>
          </cell>
          <cell r="G630">
            <v>171.75</v>
          </cell>
          <cell r="H630" t="str">
            <v>S-SINAPI</v>
          </cell>
          <cell r="I630">
            <v>223.27</v>
          </cell>
        </row>
        <row r="631">
          <cell r="D631" t="str">
            <v>73846/002</v>
          </cell>
          <cell r="E631" t="str">
            <v>MURO DE ARRIMO CELULAR PECAS PRE-MOLDADAS CONCRETO EXCL MATERIAIS E</v>
          </cell>
          <cell r="F631" t="str">
            <v>M3</v>
          </cell>
          <cell r="G631">
            <v>55.44</v>
          </cell>
          <cell r="H631" t="str">
            <v>S-SINAPI</v>
          </cell>
          <cell r="I631">
            <v>72.069999999999993</v>
          </cell>
        </row>
        <row r="632">
          <cell r="D632" t="str">
            <v>73878/001</v>
          </cell>
          <cell r="E632" t="str">
            <v>CONS. CIMENTO  350 KG/M3, VIA SECA MEDIDO POR SACO DE CIMENTO PASSADO</v>
          </cell>
          <cell r="F632" t="str">
            <v>M3</v>
          </cell>
          <cell r="G632">
            <v>1506.57</v>
          </cell>
          <cell r="H632" t="str">
            <v>S-SINAPI</v>
          </cell>
          <cell r="I632">
            <v>1958.54</v>
          </cell>
        </row>
        <row r="633">
          <cell r="D633" t="str">
            <v>73878/002</v>
          </cell>
          <cell r="E633" t="str">
            <v xml:space="preserve">CONS. CIMENTO  400 KG/M3, VIA SECA, MEDIDO POR SACO DE CIMENTO PASSADO      </v>
          </cell>
          <cell r="F633" t="str">
            <v>M3</v>
          </cell>
          <cell r="G633">
            <v>1514.75</v>
          </cell>
          <cell r="H633" t="str">
            <v>S-SINAPI</v>
          </cell>
          <cell r="I633">
            <v>1969.17</v>
          </cell>
        </row>
        <row r="634">
          <cell r="D634" t="str">
            <v>73936/001</v>
          </cell>
          <cell r="E634" t="str">
            <v>CONCRETO  1:2:3  (18 MPA)  , C/ BRITA  1 E  2, C/BETONEIRA</v>
          </cell>
          <cell r="F634" t="str">
            <v>M3</v>
          </cell>
          <cell r="G634">
            <v>235.04</v>
          </cell>
          <cell r="H634" t="str">
            <v>S-SINAPI</v>
          </cell>
          <cell r="I634">
            <v>305.55</v>
          </cell>
        </row>
        <row r="635">
          <cell r="D635" t="str">
            <v>73936/002</v>
          </cell>
          <cell r="E635" t="str">
            <v>CONCRETO  1:2:4  (14 MPA), C/ BRITA  1 E  2,    C/BETONEIRA</v>
          </cell>
          <cell r="F635" t="str">
            <v>M3</v>
          </cell>
          <cell r="G635">
            <v>219.34</v>
          </cell>
          <cell r="H635" t="str">
            <v>S-SINAPI</v>
          </cell>
          <cell r="I635">
            <v>285.14</v>
          </cell>
        </row>
        <row r="636">
          <cell r="D636" t="str">
            <v>73936/003</v>
          </cell>
          <cell r="E636" t="str">
            <v>CONCRETO  1:2,5:5  (  9 MPA),C/ BRITA  1 E2,    C/BETONEIRA</v>
          </cell>
          <cell r="F636" t="str">
            <v>M3</v>
          </cell>
          <cell r="G636">
            <v>202.21</v>
          </cell>
          <cell r="H636" t="str">
            <v>S-SINAPI</v>
          </cell>
          <cell r="I636">
            <v>262.87</v>
          </cell>
        </row>
        <row r="637">
          <cell r="D637" t="str">
            <v>73936/005</v>
          </cell>
          <cell r="E637" t="str">
            <v>CONCRETO  1:3:5  (  7 MPA), C/ BRITA  1 E  2, C/BETONEIRA</v>
          </cell>
          <cell r="F637" t="str">
            <v>M3</v>
          </cell>
          <cell r="G637">
            <v>195.47</v>
          </cell>
          <cell r="H637" t="str">
            <v>S-SINAPI</v>
          </cell>
          <cell r="I637">
            <v>254.11</v>
          </cell>
        </row>
        <row r="638">
          <cell r="D638" t="str">
            <v>73936/007</v>
          </cell>
          <cell r="E638" t="str">
            <v>CONCRETO  1:3:6  (  6 MPA), C/ BRITA  1 E  2,    C/BETONEIRA</v>
          </cell>
          <cell r="F638" t="str">
            <v>M3</v>
          </cell>
          <cell r="G638">
            <v>188.7</v>
          </cell>
          <cell r="H638" t="str">
            <v>S-SINAPI</v>
          </cell>
          <cell r="I638">
            <v>245.31</v>
          </cell>
        </row>
        <row r="639">
          <cell r="D639" t="str">
            <v>73936/009</v>
          </cell>
          <cell r="E639" t="str">
            <v>CONCRETO  1:4:6  (  5 MPA), C/ BRITA  1 E  2,    C/BETONEIRA</v>
          </cell>
          <cell r="F639" t="str">
            <v>M3</v>
          </cell>
          <cell r="G639">
            <v>180.97</v>
          </cell>
          <cell r="H639" t="str">
            <v>S-SINAPI</v>
          </cell>
          <cell r="I639">
            <v>235.26</v>
          </cell>
        </row>
        <row r="640">
          <cell r="D640" t="str">
            <v>73936/011</v>
          </cell>
          <cell r="E640" t="str">
            <v>CONCRETO  1:4:8, CONCRETO MAGRO, C/ BRITA  1 E  2,    C/BETONEIRA</v>
          </cell>
          <cell r="F640" t="str">
            <v>M3</v>
          </cell>
          <cell r="G640">
            <v>173.11</v>
          </cell>
          <cell r="H640" t="str">
            <v>S-SINAPI</v>
          </cell>
          <cell r="I640">
            <v>225.04</v>
          </cell>
        </row>
        <row r="641">
          <cell r="D641" t="str">
            <v>73944/001</v>
          </cell>
          <cell r="E641" t="str">
            <v xml:space="preserve">CONCRETO SIMPLES  (  13,5 MPA), C/ BETONEIRA, LANÇAMENTO E ADENSAMENTO C    </v>
          </cell>
          <cell r="F641" t="str">
            <v>M3</v>
          </cell>
          <cell r="G641">
            <v>284.92</v>
          </cell>
          <cell r="H641" t="str">
            <v>S-SINAPI</v>
          </cell>
          <cell r="I641">
            <v>370.39</v>
          </cell>
        </row>
        <row r="642">
          <cell r="D642" t="str">
            <v>73972/001</v>
          </cell>
          <cell r="E642" t="str">
            <v xml:space="preserve">CONCRETO ESTRUTURAL FCK=25MPA, VIRADO EM BETONEIRA, NA OBRA, SEM LANÇA    </v>
          </cell>
          <cell r="F642" t="str">
            <v>M3</v>
          </cell>
          <cell r="G642">
            <v>250.82</v>
          </cell>
          <cell r="H642" t="str">
            <v>S-SINAPI</v>
          </cell>
          <cell r="I642">
            <v>326.06</v>
          </cell>
        </row>
        <row r="643">
          <cell r="D643" t="str">
            <v>73972/002</v>
          </cell>
          <cell r="E643" t="str">
            <v xml:space="preserve">CONCRETO ESTRUTURAL FCK=20MPA, VIRADO EM BETONEIRA, NA OBRA, SEM LANÇA    </v>
          </cell>
          <cell r="F643" t="str">
            <v>M3</v>
          </cell>
          <cell r="G643">
            <v>242.3</v>
          </cell>
          <cell r="H643" t="str">
            <v>S-SINAPI</v>
          </cell>
          <cell r="I643">
            <v>314.99</v>
          </cell>
        </row>
        <row r="644">
          <cell r="D644" t="str">
            <v>73980/001</v>
          </cell>
          <cell r="E644" t="str">
            <v xml:space="preserve">ADENSAMENTO, DESEMPENO E PREPARO JUNTAS CONCRETAGEM EM CONCRETO BOMBEA    </v>
          </cell>
          <cell r="F644" t="str">
            <v>M3</v>
          </cell>
          <cell r="G644">
            <v>18.88</v>
          </cell>
          <cell r="H644" t="str">
            <v>S-SINAPI</v>
          </cell>
          <cell r="I644">
            <v>24.54</v>
          </cell>
        </row>
        <row r="645">
          <cell r="D645" t="str">
            <v>73983/001</v>
          </cell>
          <cell r="E645" t="str">
            <v xml:space="preserve">CONCRETO ESTRUTURAL VIRADO NA OBRA CONTROLE C COM IMPERMEABILIZANTE FC    </v>
          </cell>
          <cell r="F645" t="str">
            <v>M3</v>
          </cell>
          <cell r="G645">
            <v>244.35</v>
          </cell>
          <cell r="H645" t="str">
            <v>S-SINAPI</v>
          </cell>
          <cell r="I645">
            <v>317.64999999999998</v>
          </cell>
        </row>
        <row r="646">
          <cell r="D646" t="str">
            <v>74004/001</v>
          </cell>
          <cell r="E646" t="str">
            <v xml:space="preserve">CONCRETO NAO-ESTRUTURAL, CONSUMO  150 KG CIMENTO/M3  ( TRAÇO  1:3,5:7), P    </v>
          </cell>
          <cell r="F646" t="str">
            <v>M3</v>
          </cell>
          <cell r="G646">
            <v>194.64</v>
          </cell>
          <cell r="H646" t="str">
            <v>S-SINAPI</v>
          </cell>
          <cell r="I646">
            <v>253.03</v>
          </cell>
        </row>
        <row r="647">
          <cell r="D647" t="str">
            <v>74004/002</v>
          </cell>
          <cell r="E647" t="str">
            <v xml:space="preserve">FORNECIMENTO, LANÇAMENTO E ADENSAMENTO DE CONCRETO USINADO BOMBEADO FC    </v>
          </cell>
          <cell r="F647" t="str">
            <v>M3</v>
          </cell>
          <cell r="G647">
            <v>299.26</v>
          </cell>
          <cell r="H647" t="str">
            <v>S-SINAPI</v>
          </cell>
          <cell r="I647">
            <v>389.03</v>
          </cell>
        </row>
        <row r="648">
          <cell r="D648" t="str">
            <v>74004/003</v>
          </cell>
          <cell r="E648" t="str">
            <v>CONCRETO GROUT, FCK=14 MPA</v>
          </cell>
          <cell r="F648" t="str">
            <v>M3</v>
          </cell>
          <cell r="G648">
            <v>281.77</v>
          </cell>
          <cell r="H648" t="str">
            <v>S-SINAPI</v>
          </cell>
          <cell r="I648">
            <v>366.3</v>
          </cell>
        </row>
        <row r="649">
          <cell r="D649" t="str">
            <v>74004/004</v>
          </cell>
          <cell r="E649" t="str">
            <v xml:space="preserve">FORNECIMENTO DE CONCRETO USINADO BOMBEADO FCK=15MPA.  (CONFORME NBR  611    </v>
          </cell>
          <cell r="F649" t="str">
            <v>M3</v>
          </cell>
          <cell r="G649">
            <v>266</v>
          </cell>
          <cell r="H649" t="str">
            <v>S-SINAPI</v>
          </cell>
          <cell r="I649">
            <v>345.8</v>
          </cell>
        </row>
        <row r="650">
          <cell r="D650" t="str">
            <v>74115/001</v>
          </cell>
          <cell r="E650" t="str">
            <v>EXECUÇÃO DE LASTRO EM CONCRETO  (1:2,5:6), PREPARO MANUAL</v>
          </cell>
          <cell r="F650" t="str">
            <v>M3</v>
          </cell>
          <cell r="G650">
            <v>217.86</v>
          </cell>
          <cell r="H650" t="str">
            <v>S-SINAPI</v>
          </cell>
          <cell r="I650">
            <v>283.20999999999998</v>
          </cell>
        </row>
        <row r="651">
          <cell r="D651" t="str">
            <v>74137/001</v>
          </cell>
          <cell r="E651" t="str">
            <v xml:space="preserve">CONCRETO IMPORTADO USINA DOSADO RACIONALMENTE  10MPA INCL TRANSPORTE HO    </v>
          </cell>
          <cell r="F651" t="str">
            <v>M3</v>
          </cell>
          <cell r="G651">
            <v>283.41000000000003</v>
          </cell>
          <cell r="H651" t="str">
            <v>S-SINAPI</v>
          </cell>
          <cell r="I651">
            <v>368.43</v>
          </cell>
        </row>
        <row r="652">
          <cell r="D652" t="str">
            <v>74137/002</v>
          </cell>
          <cell r="E652" t="str">
            <v xml:space="preserve">CONCRETO USINADO, IMPORTADO, ESTRUTURAL FCK=15MPA INCLUS. TRANSPORTE H    </v>
          </cell>
          <cell r="F652" t="str">
            <v>M3</v>
          </cell>
          <cell r="G652">
            <v>300.67</v>
          </cell>
          <cell r="H652" t="str">
            <v>S-SINAPI</v>
          </cell>
          <cell r="I652">
            <v>390.87</v>
          </cell>
        </row>
        <row r="653">
          <cell r="D653" t="str">
            <v>74137/003</v>
          </cell>
          <cell r="E653" t="str">
            <v xml:space="preserve">CONCRETO USINADO, IMPORTADO, ESTRUTURAL FCK=20MPA INCLUS. TRANSPORTE H    </v>
          </cell>
          <cell r="F653" t="str">
            <v>M3</v>
          </cell>
          <cell r="G653">
            <v>315.05</v>
          </cell>
          <cell r="H653" t="str">
            <v>S-SINAPI</v>
          </cell>
          <cell r="I653">
            <v>409.56</v>
          </cell>
        </row>
        <row r="654">
          <cell r="D654" t="str">
            <v>74137/004</v>
          </cell>
          <cell r="E654" t="str">
            <v xml:space="preserve">CONCRETO USINADO, IMPORTADO, ESTRUTURAL FCK=25MPA INCLUS. TRANSPORTE H    </v>
          </cell>
          <cell r="F654" t="str">
            <v>M3</v>
          </cell>
          <cell r="G654">
            <v>336.61</v>
          </cell>
          <cell r="H654" t="str">
            <v>S-SINAPI</v>
          </cell>
          <cell r="I654">
            <v>437.59</v>
          </cell>
        </row>
        <row r="655">
          <cell r="D655" t="str">
            <v>74138/001</v>
          </cell>
          <cell r="E655" t="str">
            <v xml:space="preserve">CONCRETO USINADO BOMBEADO FCK=15MPA, INCLUSIVE COLOCAÇÃO, ESPALHAMENTO    </v>
          </cell>
          <cell r="F655" t="str">
            <v>M3</v>
          </cell>
          <cell r="G655">
            <v>298.45</v>
          </cell>
          <cell r="H655" t="str">
            <v>S-SINAPI</v>
          </cell>
          <cell r="I655">
            <v>387.98</v>
          </cell>
        </row>
        <row r="656">
          <cell r="D656" t="str">
            <v>74138/002</v>
          </cell>
          <cell r="E656" t="str">
            <v xml:space="preserve">CONCRETO USINADO BOMBEADO FCK=20MPA, INCLUSIVE COLOCAÇÃO, ESPALHAMENTO    </v>
          </cell>
          <cell r="F656" t="str">
            <v>M3</v>
          </cell>
          <cell r="G656">
            <v>313.54000000000002</v>
          </cell>
          <cell r="H656" t="str">
            <v>S-SINAPI</v>
          </cell>
          <cell r="I656">
            <v>407.6</v>
          </cell>
        </row>
        <row r="657">
          <cell r="D657" t="str">
            <v>74138/003</v>
          </cell>
          <cell r="E657" t="str">
            <v xml:space="preserve">CONCRETO USINADO BOMBEADO FCK=25MPA, INCLUSIVE COLOCAÇÃO, ESPALHAMENTO    </v>
          </cell>
          <cell r="F657" t="str">
            <v>M3</v>
          </cell>
          <cell r="G657">
            <v>336.19</v>
          </cell>
          <cell r="H657" t="str">
            <v>S-SINAPI</v>
          </cell>
          <cell r="I657">
            <v>437.04</v>
          </cell>
        </row>
        <row r="658">
          <cell r="D658" t="str">
            <v>74138/004</v>
          </cell>
          <cell r="E658" t="str">
            <v xml:space="preserve">CONCRETO USINADO BOMBEADO FCK=30MPA, INCLUSIVE COLOCAÇÃO, ESPALHAMENTO    </v>
          </cell>
          <cell r="F658" t="str">
            <v>M3</v>
          </cell>
          <cell r="G658">
            <v>365.03</v>
          </cell>
          <cell r="H658" t="str">
            <v>S-SINAPI</v>
          </cell>
          <cell r="I658">
            <v>474.53</v>
          </cell>
        </row>
        <row r="659">
          <cell r="D659" t="str">
            <v>74138/005</v>
          </cell>
          <cell r="E659" t="str">
            <v xml:space="preserve">CONCRETO USINADO BOMBEADO FCK=35MPA, INCLUSIVE COLOCAÇÃO, ESPALHAMENTO    </v>
          </cell>
          <cell r="F659" t="str">
            <v>M3</v>
          </cell>
          <cell r="G659">
            <v>381.45</v>
          </cell>
          <cell r="H659" t="str">
            <v>S-SINAPI</v>
          </cell>
          <cell r="I659">
            <v>495.88</v>
          </cell>
        </row>
        <row r="660">
          <cell r="D660" t="str">
            <v>74138/006</v>
          </cell>
          <cell r="E660" t="str">
            <v xml:space="preserve">CONCRETO USINADO BOMBEADO FCK=15MPA, PARA ENCHIMENTO ENTRE O TUBO E CA    </v>
          </cell>
          <cell r="F660" t="str">
            <v>M3</v>
          </cell>
          <cell r="G660">
            <v>298.45</v>
          </cell>
          <cell r="H660" t="str">
            <v>S-SINAPI</v>
          </cell>
          <cell r="I660">
            <v>387.98</v>
          </cell>
        </row>
        <row r="661">
          <cell r="D661" t="str">
            <v>74138/007</v>
          </cell>
          <cell r="E661" t="str">
            <v xml:space="preserve">CONCRETO USINADO BOMBEADO FCK=18MPA, INCLUSIVE COLOCAÇÃO, ESPALHAMENTO    </v>
          </cell>
          <cell r="F661" t="str">
            <v>M3</v>
          </cell>
          <cell r="G661">
            <v>309.77</v>
          </cell>
          <cell r="H661" t="str">
            <v>S-SINAPI</v>
          </cell>
          <cell r="I661">
            <v>402.7</v>
          </cell>
        </row>
        <row r="662">
          <cell r="D662" t="str">
            <v>74138/008</v>
          </cell>
          <cell r="E662" t="str">
            <v xml:space="preserve">CONCRETO USINADO BOMBEADO FCK=24MPA, INCLUSIVE COLOCAÇÃO, ESPALHAMENTO    </v>
          </cell>
          <cell r="F662" t="str">
            <v>M3</v>
          </cell>
          <cell r="G662">
            <v>335.57</v>
          </cell>
          <cell r="H662" t="str">
            <v>S-SINAPI</v>
          </cell>
          <cell r="I662">
            <v>436.24</v>
          </cell>
        </row>
        <row r="663">
          <cell r="D663" t="str">
            <v>74157/001</v>
          </cell>
          <cell r="E663" t="str">
            <v>LANÇAMENTO E ADENSAMENTO DE CONCRETO EM FUNDAÇÕES.</v>
          </cell>
          <cell r="F663" t="str">
            <v>M3</v>
          </cell>
          <cell r="G663">
            <v>51.86</v>
          </cell>
          <cell r="H663" t="str">
            <v>S-SINAPI</v>
          </cell>
          <cell r="I663">
            <v>67.41</v>
          </cell>
        </row>
        <row r="664">
          <cell r="D664" t="str">
            <v>74157/002</v>
          </cell>
          <cell r="E664" t="str">
            <v>LANCAMENTO MANUAL DE CONCRETO EM ESTRUTURAS, INCL. VIBRACAO</v>
          </cell>
          <cell r="F664" t="str">
            <v>M3</v>
          </cell>
          <cell r="G664">
            <v>99.98</v>
          </cell>
          <cell r="H664" t="str">
            <v>S-SINAPI</v>
          </cell>
          <cell r="I664">
            <v>129.97</v>
          </cell>
        </row>
        <row r="665">
          <cell r="D665" t="str">
            <v>74157/003</v>
          </cell>
          <cell r="E665" t="str">
            <v>LANCAMENTO/APLICACAO MANUAL DE CONCRETO EM ESTRUTURAS</v>
          </cell>
          <cell r="F665" t="str">
            <v>M3</v>
          </cell>
          <cell r="G665">
            <v>99.68</v>
          </cell>
          <cell r="H665" t="str">
            <v>S-SINAPI</v>
          </cell>
          <cell r="I665">
            <v>129.58000000000001</v>
          </cell>
        </row>
        <row r="666">
          <cell r="D666" t="str">
            <v>74157/004</v>
          </cell>
          <cell r="E666" t="str">
            <v>LANCAMENTO/APLICACAO MANUAL DE CONCRETO EM FUNDACOES</v>
          </cell>
          <cell r="F666" t="str">
            <v>M3</v>
          </cell>
          <cell r="G666">
            <v>51.55</v>
          </cell>
          <cell r="H666" t="str">
            <v>S-SINAPI</v>
          </cell>
          <cell r="I666">
            <v>67.010000000000005</v>
          </cell>
        </row>
        <row r="667">
          <cell r="D667" t="str">
            <v>74251/001</v>
          </cell>
          <cell r="E667" t="str">
            <v>TRATAMENTO DE SUP. CONC. APARENTE C/VERNIZ</v>
          </cell>
          <cell r="F667" t="str">
            <v>M2</v>
          </cell>
          <cell r="G667">
            <v>6.18</v>
          </cell>
          <cell r="H667" t="str">
            <v>S-SINAPI</v>
          </cell>
          <cell r="I667">
            <v>8.0299999999999994</v>
          </cell>
        </row>
        <row r="668">
          <cell r="D668" t="str">
            <v>0044</v>
          </cell>
          <cell r="E668" t="str">
            <v>LAJE PRE-FABRICADA</v>
          </cell>
          <cell r="H668" t="str">
            <v>S-SINAPI</v>
          </cell>
          <cell r="I668">
            <v>0</v>
          </cell>
        </row>
        <row r="669">
          <cell r="D669" t="str">
            <v>74141/001</v>
          </cell>
          <cell r="E669" t="str">
            <v xml:space="preserve">LAJE PRE-MOLD BETA  11 P/1KN/M2 VAOS  4,40M/INCL VIGOTAS TIJOLOS ARMADU-    </v>
          </cell>
          <cell r="F669" t="str">
            <v>M2</v>
          </cell>
          <cell r="G669">
            <v>45.81</v>
          </cell>
          <cell r="H669" t="str">
            <v>S-SINAPI</v>
          </cell>
          <cell r="I669">
            <v>59.55</v>
          </cell>
        </row>
        <row r="670">
          <cell r="D670" t="str">
            <v>74202/001</v>
          </cell>
          <cell r="E670" t="str">
            <v xml:space="preserve">LAJE PRE-MOLDADA P/FORRO, SOBRECARGA  100KG/M2, VAOS ATE  3,50M/E=8CM, C    </v>
          </cell>
          <cell r="F670" t="str">
            <v>M2</v>
          </cell>
          <cell r="G670">
            <v>43.1</v>
          </cell>
          <cell r="H670" t="str">
            <v>S-SINAPI</v>
          </cell>
          <cell r="I670">
            <v>56.03</v>
          </cell>
        </row>
        <row r="671">
          <cell r="D671" t="str">
            <v>74202/002</v>
          </cell>
          <cell r="E671" t="str">
            <v xml:space="preserve">LAJE PRE-MOLDADA P/PISO, SOBRECARGA  200KG/M2, VAOS ATE  3,50M/E=8CM, C/    </v>
          </cell>
          <cell r="F671" t="str">
            <v>M2</v>
          </cell>
          <cell r="G671">
            <v>48.91</v>
          </cell>
          <cell r="H671" t="str">
            <v>S-SINAPI</v>
          </cell>
          <cell r="I671">
            <v>63.58</v>
          </cell>
        </row>
        <row r="672">
          <cell r="D672" t="str">
            <v>0247</v>
          </cell>
          <cell r="E672" t="str">
            <v>EMBASAMENTOS</v>
          </cell>
          <cell r="H672" t="str">
            <v>S-SINAPI</v>
          </cell>
          <cell r="I672">
            <v>0</v>
          </cell>
        </row>
        <row r="673">
          <cell r="D673">
            <v>6122</v>
          </cell>
          <cell r="E673" t="str">
            <v>EMBASAMENTO C/PEDRA ARGAMASSADA UTILIZANDO ARG.CIM/AREIA  1:4</v>
          </cell>
          <cell r="F673" t="str">
            <v>M3</v>
          </cell>
          <cell r="G673">
            <v>202.64</v>
          </cell>
          <cell r="H673" t="str">
            <v>S-SINAPI</v>
          </cell>
          <cell r="I673">
            <v>263.43</v>
          </cell>
        </row>
        <row r="674">
          <cell r="D674" t="str">
            <v>73817/001</v>
          </cell>
          <cell r="E674" t="str">
            <v>EMBASAMENTO DE MATERIAL GRANULAR  - PO DE PEDRA</v>
          </cell>
          <cell r="F674" t="str">
            <v>M3</v>
          </cell>
          <cell r="G674">
            <v>51.7</v>
          </cell>
          <cell r="H674" t="str">
            <v>S-SINAPI</v>
          </cell>
          <cell r="I674">
            <v>67.209999999999994</v>
          </cell>
        </row>
        <row r="675">
          <cell r="D675" t="str">
            <v>73817/002</v>
          </cell>
          <cell r="E675" t="str">
            <v>EMBASAMENTO DE MATERIAL GRANULAR  - RACHAO</v>
          </cell>
          <cell r="F675" t="str">
            <v>M3</v>
          </cell>
          <cell r="G675">
            <v>59.98</v>
          </cell>
          <cell r="H675" t="str">
            <v>S-SINAPI</v>
          </cell>
          <cell r="I675">
            <v>77.97</v>
          </cell>
        </row>
        <row r="676">
          <cell r="D676" t="str">
            <v>74078/001</v>
          </cell>
          <cell r="E676" t="str">
            <v>AGULHAMENTO FUNDO DE VALAS C/MACO  30KG PEDRA-DE-MAO H=10CM</v>
          </cell>
          <cell r="F676" t="str">
            <v>M2</v>
          </cell>
          <cell r="G676">
            <v>13.38</v>
          </cell>
          <cell r="H676" t="str">
            <v>S-SINAPI</v>
          </cell>
          <cell r="I676">
            <v>17.39</v>
          </cell>
        </row>
        <row r="677">
          <cell r="D677" t="str">
            <v>74078/002</v>
          </cell>
          <cell r="E677" t="str">
            <v>AGULHAMENTO FUNDO DE VALAS C/MACO  30KG PEDRA-DE-MAO H=5CM</v>
          </cell>
          <cell r="F677" t="str">
            <v>M2</v>
          </cell>
          <cell r="G677">
            <v>6.69</v>
          </cell>
          <cell r="H677" t="str">
            <v>S-SINAPI</v>
          </cell>
          <cell r="I677">
            <v>8.69</v>
          </cell>
        </row>
        <row r="678">
          <cell r="D678" t="str">
            <v>0296</v>
          </cell>
          <cell r="E678" t="str">
            <v>CINTAS E VERGAS</v>
          </cell>
          <cell r="H678" t="str">
            <v>S-SINAPI</v>
          </cell>
          <cell r="I678">
            <v>0</v>
          </cell>
        </row>
        <row r="679">
          <cell r="D679" t="str">
            <v>73995/001</v>
          </cell>
          <cell r="E679" t="str">
            <v>CINTA DE AMARRAÇÃO EM CONCRETO ARMADO FCK=20MPA CONTROLE C.PREP.MECA    M3</v>
          </cell>
          <cell r="G679">
            <v>1132.95</v>
          </cell>
          <cell r="H679" t="str">
            <v>S-SINAPI</v>
          </cell>
          <cell r="I679">
            <v>1472.83</v>
          </cell>
        </row>
        <row r="680">
          <cell r="D680" t="str">
            <v>74099/001</v>
          </cell>
          <cell r="E680" t="str">
            <v xml:space="preserve">VERGA, CONTRAVERGA, OU CINTA EM CONCRETO ARMADO FCK=20MPA, PREP. MECAN    </v>
          </cell>
          <cell r="F680" t="str">
            <v>M3</v>
          </cell>
          <cell r="G680">
            <v>918.53</v>
          </cell>
          <cell r="H680" t="str">
            <v>S-SINAPI</v>
          </cell>
          <cell r="I680">
            <v>1194.08</v>
          </cell>
        </row>
        <row r="681">
          <cell r="D681" t="str">
            <v>74200/001</v>
          </cell>
          <cell r="E681" t="str">
            <v xml:space="preserve">VERGA  10X10CM EM CONCRETO PRÉ-MOLDADO FCK=20MPA  (PREPARO COM BETONEIRA    </v>
          </cell>
          <cell r="F681" t="str">
            <v>M</v>
          </cell>
          <cell r="G681">
            <v>10.7</v>
          </cell>
          <cell r="H681" t="str">
            <v>S-SINAPI</v>
          </cell>
          <cell r="I681">
            <v>13.91</v>
          </cell>
        </row>
        <row r="682">
          <cell r="D682" t="str">
            <v>0301</v>
          </cell>
          <cell r="E682" t="str">
            <v>ESTRUTURAS DIVERSAS</v>
          </cell>
          <cell r="H682" t="str">
            <v>S-SINAPI</v>
          </cell>
          <cell r="I682">
            <v>0</v>
          </cell>
        </row>
        <row r="683">
          <cell r="D683">
            <v>71623</v>
          </cell>
          <cell r="E683" t="str">
            <v xml:space="preserve">CHAPIM DE CONCRETO APARENTE COM ACABAMENTO DESEMPENADO, FORMA DE COMPE    </v>
          </cell>
          <cell r="F683" t="str">
            <v>M</v>
          </cell>
          <cell r="G683">
            <v>16.62</v>
          </cell>
          <cell r="H683" t="str">
            <v>S-SINAPI</v>
          </cell>
          <cell r="I683">
            <v>21.6</v>
          </cell>
        </row>
        <row r="684">
          <cell r="D684" t="str">
            <v>74081/001</v>
          </cell>
          <cell r="E684" t="str">
            <v>PILAR MADEIRA DE LEI  15X15X100CM COLOCADO, INCLUSIVE BASE CONCRETO</v>
          </cell>
          <cell r="F684" t="str">
            <v>M</v>
          </cell>
          <cell r="G684">
            <v>58.59</v>
          </cell>
          <cell r="H684" t="str">
            <v>S-SINAPI</v>
          </cell>
          <cell r="I684">
            <v>76.16</v>
          </cell>
        </row>
        <row r="685">
          <cell r="D685" t="str">
            <v>74112/001</v>
          </cell>
          <cell r="E685" t="str">
            <v xml:space="preserve">LAJE MACICA CONCRETO FCK=25MPA E=8CM, INCL. FORMA PLASTIFICADA  18MM  /      </v>
          </cell>
          <cell r="F685" t="str">
            <v>M3</v>
          </cell>
          <cell r="G685">
            <v>1303.32</v>
          </cell>
          <cell r="H685" t="str">
            <v>S-SINAPI</v>
          </cell>
          <cell r="I685">
            <v>1694.31</v>
          </cell>
        </row>
        <row r="686">
          <cell r="D686" t="str">
            <v>74144/001</v>
          </cell>
          <cell r="E686" t="str">
            <v xml:space="preserve">PILAR EM MADEIRA  1A  (15X15X2,70CM) INCL  3 DEMAOS VERNIZ SEM COLOCACAO      </v>
          </cell>
          <cell r="F686" t="str">
            <v>UN</v>
          </cell>
          <cell r="G686">
            <v>105.19</v>
          </cell>
          <cell r="H686" t="str">
            <v>S-SINAPI</v>
          </cell>
          <cell r="I686">
            <v>136.74</v>
          </cell>
        </row>
        <row r="687">
          <cell r="D687" t="str">
            <v>74144/002</v>
          </cell>
          <cell r="E687" t="str">
            <v>SUPORTE APOIO CAIXA D AGUA BARROTES MADEIRA DE  1</v>
          </cell>
          <cell r="F687" t="str">
            <v>UN</v>
          </cell>
          <cell r="G687">
            <v>16.86</v>
          </cell>
          <cell r="H687" t="str">
            <v>S-SINAPI</v>
          </cell>
          <cell r="I687">
            <v>21.91</v>
          </cell>
        </row>
        <row r="688">
          <cell r="D688" t="str">
            <v>IMPE</v>
          </cell>
          <cell r="E688" t="str">
            <v>IMPERMEABILIZACOES E PROTECOES DIVERSAS</v>
          </cell>
          <cell r="H688" t="str">
            <v>S-SINAPI</v>
          </cell>
          <cell r="I688">
            <v>0</v>
          </cell>
        </row>
        <row r="689">
          <cell r="D689" t="str">
            <v>0138</v>
          </cell>
          <cell r="E689" t="str">
            <v>IMPERMEABILIZACAO COM ARGAMASSA</v>
          </cell>
          <cell r="H689" t="str">
            <v>S-SINAPI</v>
          </cell>
          <cell r="I689">
            <v>0</v>
          </cell>
        </row>
        <row r="690">
          <cell r="D690">
            <v>5968</v>
          </cell>
          <cell r="E690" t="str">
            <v xml:space="preserve">IMPERMEABILIZACAO EM BASE ALVENARIA ARGAMASSA TRACO  1:3  (CIMENTO E ARE    </v>
          </cell>
          <cell r="F690" t="str">
            <v>M2</v>
          </cell>
          <cell r="G690">
            <v>20.72</v>
          </cell>
          <cell r="H690" t="str">
            <v>S-SINAPI</v>
          </cell>
          <cell r="I690">
            <v>26.93</v>
          </cell>
        </row>
        <row r="691">
          <cell r="D691">
            <v>6130</v>
          </cell>
          <cell r="E691" t="str">
            <v xml:space="preserve">IMPERMEABILIZACAO EM PISOS COM ARGAMASSA TRACO  1:4  (CIMENTO E AREIA GR    </v>
          </cell>
          <cell r="F691" t="str">
            <v>M2</v>
          </cell>
          <cell r="G691">
            <v>12.43</v>
          </cell>
          <cell r="H691" t="str">
            <v>S-SINAPI</v>
          </cell>
          <cell r="I691">
            <v>16.149999999999999</v>
          </cell>
        </row>
        <row r="692">
          <cell r="D692" t="str">
            <v>74000/001</v>
          </cell>
          <cell r="E692" t="str">
            <v xml:space="preserve">IMPERMEABILIZACAO COM ARMAGASSA TRACO  1:3  (CIMENTO E AREIA GROSSA) ESP    </v>
          </cell>
          <cell r="F692" t="str">
            <v>M2</v>
          </cell>
          <cell r="G692">
            <v>26.85</v>
          </cell>
          <cell r="H692" t="str">
            <v>S-SINAPI</v>
          </cell>
          <cell r="I692">
            <v>34.9</v>
          </cell>
        </row>
        <row r="693">
          <cell r="D693" t="str">
            <v>0141</v>
          </cell>
          <cell r="E693" t="str">
            <v>IMPERMEABILIZACAO COM MANTA</v>
          </cell>
          <cell r="H693" t="str">
            <v>S-SINAPI</v>
          </cell>
          <cell r="I693">
            <v>0</v>
          </cell>
        </row>
        <row r="694">
          <cell r="D694">
            <v>68053</v>
          </cell>
          <cell r="E694" t="str">
            <v>IMPERMEABILIZACAO COM LONA PLASTICA</v>
          </cell>
          <cell r="F694" t="str">
            <v>M2</v>
          </cell>
          <cell r="G694">
            <v>2.21</v>
          </cell>
          <cell r="H694" t="str">
            <v>S-SINAPI</v>
          </cell>
          <cell r="I694">
            <v>2.87</v>
          </cell>
        </row>
        <row r="695">
          <cell r="D695" t="str">
            <v>73753/001</v>
          </cell>
          <cell r="E695" t="str">
            <v xml:space="preserve">IMPERMEABILIZACAO COM MANTA ASFALTICA ESPESSURA  3MM PROTEGIDA COM FILM    </v>
          </cell>
          <cell r="F695" t="str">
            <v>M2</v>
          </cell>
          <cell r="G695">
            <v>44.95</v>
          </cell>
          <cell r="H695" t="str">
            <v>S-SINAPI</v>
          </cell>
          <cell r="I695">
            <v>58.43</v>
          </cell>
        </row>
        <row r="696">
          <cell r="D696" t="str">
            <v>73753/002</v>
          </cell>
          <cell r="E696" t="str">
            <v xml:space="preserve">IMPERMEABILIZACAO COM MANTA BUTILICA ESPESSURA  0,8MM, INCLUSO CINTA DE    </v>
          </cell>
          <cell r="F696" t="str">
            <v>M2</v>
          </cell>
          <cell r="G696">
            <v>75.89</v>
          </cell>
          <cell r="H696" t="str">
            <v>S-SINAPI</v>
          </cell>
          <cell r="I696">
            <v>98.65</v>
          </cell>
        </row>
        <row r="697">
          <cell r="D697" t="str">
            <v>73971/001</v>
          </cell>
          <cell r="E697" t="str">
            <v>IMPERMEABILIZACAO COM MANTA ASFALTICA  4MM</v>
          </cell>
          <cell r="F697" t="str">
            <v>M2</v>
          </cell>
          <cell r="G697">
            <v>29.93</v>
          </cell>
          <cell r="H697" t="str">
            <v>S-SINAPI</v>
          </cell>
          <cell r="I697">
            <v>38.9</v>
          </cell>
        </row>
        <row r="698">
          <cell r="D698" t="str">
            <v>74031/001</v>
          </cell>
          <cell r="E698" t="str">
            <v>MANTA GEOTEXTIL NÃO-TECIDO  100% POLIESTER</v>
          </cell>
          <cell r="F698" t="str">
            <v>M2</v>
          </cell>
          <cell r="G698">
            <v>15.76</v>
          </cell>
          <cell r="H698" t="str">
            <v>S-SINAPI</v>
          </cell>
          <cell r="I698">
            <v>20.48</v>
          </cell>
        </row>
        <row r="699">
          <cell r="D699" t="str">
            <v>74033/001</v>
          </cell>
          <cell r="E699" t="str">
            <v>GEOMEMBRANA LISA PEAD ESPESSURA  2MM</v>
          </cell>
          <cell r="F699" t="str">
            <v>M2</v>
          </cell>
          <cell r="G699">
            <v>23.48</v>
          </cell>
          <cell r="H699" t="str">
            <v>S-SINAPI</v>
          </cell>
          <cell r="I699">
            <v>30.52</v>
          </cell>
        </row>
        <row r="700">
          <cell r="D700" t="str">
            <v>0144</v>
          </cell>
          <cell r="E700" t="str">
            <v>IMPERMEABILIZACAO COM CIMENTO CRISTALIZADO</v>
          </cell>
          <cell r="H700" t="str">
            <v>S-SINAPI</v>
          </cell>
          <cell r="I700">
            <v>0</v>
          </cell>
        </row>
        <row r="701">
          <cell r="D701" t="str">
            <v>73929/001</v>
          </cell>
          <cell r="E701" t="str">
            <v xml:space="preserve">CIMENTO ESPECIAL CRISTALIZANTE COM ADESIVO LIQUIDO DE ALTA PERFORMANCE    </v>
          </cell>
          <cell r="F701" t="str">
            <v>M2</v>
          </cell>
          <cell r="G701">
            <v>13.12</v>
          </cell>
          <cell r="H701" t="str">
            <v>S-SINAPI</v>
          </cell>
          <cell r="I701">
            <v>17.05</v>
          </cell>
        </row>
        <row r="702">
          <cell r="D702" t="str">
            <v>73929/002</v>
          </cell>
          <cell r="E702" t="str">
            <v xml:space="preserve">CIMENTO ESPECIAL CRISTALIZANTE COM ADESIVO LIQUIDO DE ALTA PERFORMANCE    </v>
          </cell>
          <cell r="F702" t="str">
            <v>M2</v>
          </cell>
          <cell r="G702">
            <v>39.369999999999997</v>
          </cell>
          <cell r="H702" t="str">
            <v>S-SINAPI</v>
          </cell>
          <cell r="I702">
            <v>51.18</v>
          </cell>
        </row>
        <row r="703">
          <cell r="D703" t="str">
            <v>73929/003</v>
          </cell>
          <cell r="E703" t="str">
            <v xml:space="preserve">IMPERMEABILIZACAO COM PO CRISTALIZANTE COM ADITIVO PEGA RAPIDA E SELAD    </v>
          </cell>
          <cell r="F703" t="str">
            <v>M2</v>
          </cell>
          <cell r="G703">
            <v>33.83</v>
          </cell>
          <cell r="H703" t="str">
            <v>S-SINAPI</v>
          </cell>
          <cell r="I703">
            <v>43.97</v>
          </cell>
        </row>
        <row r="704">
          <cell r="D704" t="str">
            <v>73929/004</v>
          </cell>
          <cell r="E704" t="str">
            <v xml:space="preserve">IMPERMEABILIZACAO COM CIMENTO CRISTALIZANTE COM EMULSAO ADESIVA PARA E    </v>
          </cell>
          <cell r="F704" t="str">
            <v>M2</v>
          </cell>
          <cell r="G704">
            <v>25.09</v>
          </cell>
          <cell r="H704" t="str">
            <v>S-SINAPI</v>
          </cell>
          <cell r="I704">
            <v>32.61</v>
          </cell>
        </row>
        <row r="705">
          <cell r="D705" t="str">
            <v>0145</v>
          </cell>
          <cell r="E705" t="str">
            <v>IMPERMEABILIZACAO BETUMINOSA C/EMULSAO ASFALTICA E ACRILICA</v>
          </cell>
          <cell r="H705" t="str">
            <v>S-SINAPI</v>
          </cell>
          <cell r="I705">
            <v>0</v>
          </cell>
        </row>
        <row r="706">
          <cell r="D706">
            <v>72075</v>
          </cell>
          <cell r="E706" t="str">
            <v xml:space="preserve">IMPERMEABILIZACAO SEMI-FLEXIVEL COM TINTA ASFALTICA EM SUPERFICIES LIS    </v>
          </cell>
          <cell r="F706" t="str">
            <v>M2</v>
          </cell>
          <cell r="G706">
            <v>5.53</v>
          </cell>
          <cell r="H706" t="str">
            <v>S-SINAPI</v>
          </cell>
          <cell r="I706">
            <v>7.18</v>
          </cell>
        </row>
        <row r="707">
          <cell r="D707" t="str">
            <v>73762/001</v>
          </cell>
          <cell r="E707" t="str">
            <v xml:space="preserve">IMPERMEABILIZACAO DE LAJE COM ASFALTO ELASTOMERICO, CINCO DEMAOS, INCL    </v>
          </cell>
          <cell r="F707" t="str">
            <v>M2</v>
          </cell>
          <cell r="G707">
            <v>43.56</v>
          </cell>
          <cell r="H707" t="str">
            <v>S-SINAPI</v>
          </cell>
          <cell r="I707">
            <v>56.62</v>
          </cell>
        </row>
        <row r="708">
          <cell r="D708" t="str">
            <v>73762/002</v>
          </cell>
          <cell r="E708" t="str">
            <v xml:space="preserve">IMPERMEABILIZACAO DE LAJE COM EMULSAO ACRILICA SOBRE CIMENTO CRISTALIZ    </v>
          </cell>
          <cell r="F708" t="str">
            <v>M2</v>
          </cell>
          <cell r="G708">
            <v>34.04</v>
          </cell>
          <cell r="H708" t="str">
            <v>S-SINAPI</v>
          </cell>
          <cell r="I708">
            <v>44.25</v>
          </cell>
        </row>
        <row r="709">
          <cell r="D709" t="str">
            <v>73762/003</v>
          </cell>
          <cell r="E709" t="str">
            <v xml:space="preserve">IMPERMEABILIZACAO DE LAJE COM EMULSAO ACRILICA ESTILENADA COM TELA SOB    </v>
          </cell>
          <cell r="F709" t="str">
            <v>M2</v>
          </cell>
          <cell r="G709">
            <v>55.06</v>
          </cell>
          <cell r="H709" t="str">
            <v>S-SINAPI</v>
          </cell>
          <cell r="I709">
            <v>71.569999999999993</v>
          </cell>
        </row>
        <row r="710">
          <cell r="D710" t="str">
            <v>73762/004</v>
          </cell>
          <cell r="E710" t="str">
            <v xml:space="preserve">IMPERMEABILIZACAO DE LAJE COM ASFALTO ELASTOMERICO, SETE DEMAOS, INCLU    </v>
          </cell>
          <cell r="F710" t="str">
            <v>M2</v>
          </cell>
          <cell r="G710">
            <v>60.45</v>
          </cell>
          <cell r="H710" t="str">
            <v>S-SINAPI</v>
          </cell>
          <cell r="I710">
            <v>78.58</v>
          </cell>
        </row>
        <row r="711">
          <cell r="D711" t="str">
            <v>73830/001</v>
          </cell>
          <cell r="E711" t="str">
            <v xml:space="preserve">IMPERMEABILIZACAO DE TALUDES COM REVESTIMENTO IMPERMEABILIZANTE SEMI-F    </v>
          </cell>
          <cell r="F711" t="str">
            <v>M2</v>
          </cell>
          <cell r="G711">
            <v>6.79</v>
          </cell>
          <cell r="H711" t="str">
            <v>S-SINAPI</v>
          </cell>
          <cell r="I711">
            <v>8.82</v>
          </cell>
        </row>
        <row r="712">
          <cell r="D712" t="str">
            <v>74066/001</v>
          </cell>
          <cell r="E712" t="str">
            <v xml:space="preserve">IMPERMEABILIZACAO FLEXIVEL A BASE DE ELASTOMERO PARA MARQUISES, TERRAC    </v>
          </cell>
          <cell r="F712" t="str">
            <v>M2</v>
          </cell>
          <cell r="G712">
            <v>29.56</v>
          </cell>
          <cell r="H712" t="str">
            <v>S-SINAPI</v>
          </cell>
          <cell r="I712">
            <v>38.42</v>
          </cell>
        </row>
        <row r="713">
          <cell r="D713" t="str">
            <v>74066/002</v>
          </cell>
          <cell r="E713" t="str">
            <v xml:space="preserve">IMPERMEABILIZACAO FLEXIVEL A BASE ACRILICA PARA CALHAS, LAJES, JARDINE    </v>
          </cell>
          <cell r="F713" t="str">
            <v>M2</v>
          </cell>
          <cell r="G713">
            <v>130.78</v>
          </cell>
          <cell r="H713" t="str">
            <v>S-SINAPI</v>
          </cell>
          <cell r="I713">
            <v>170.01</v>
          </cell>
        </row>
        <row r="714">
          <cell r="D714" t="str">
            <v>74096/001</v>
          </cell>
          <cell r="E714" t="str">
            <v xml:space="preserve">IMPERMEABILIZACAO COM ASFALTO ELASTOMERICO EM CALHAS E LAJES DESCOBERT    </v>
          </cell>
          <cell r="F714" t="str">
            <v>M2</v>
          </cell>
          <cell r="G714">
            <v>29.78</v>
          </cell>
          <cell r="H714" t="str">
            <v>S-SINAPI</v>
          </cell>
          <cell r="I714">
            <v>38.71</v>
          </cell>
        </row>
        <row r="715">
          <cell r="D715" t="str">
            <v>74097/001</v>
          </cell>
          <cell r="E715" t="str">
            <v xml:space="preserve">IMPERMEABILIZACAO COM ASFALTO ELASTOMERICO EM CALHAS E LAJES DESCOBERT    </v>
          </cell>
          <cell r="F715" t="str">
            <v>M2</v>
          </cell>
          <cell r="G715">
            <v>18.21</v>
          </cell>
          <cell r="H715" t="str">
            <v>S-SINAPI</v>
          </cell>
          <cell r="I715">
            <v>23.67</v>
          </cell>
        </row>
        <row r="716">
          <cell r="D716" t="str">
            <v>74106/001</v>
          </cell>
          <cell r="E716" t="str">
            <v xml:space="preserve">IMPERMEABILIZACAO COM TINTA BETUMINOSA EM FUNDACOES, BALDRAMES E MUROS    </v>
          </cell>
          <cell r="F716" t="str">
            <v>M2</v>
          </cell>
          <cell r="G716">
            <v>4.76</v>
          </cell>
          <cell r="H716" t="str">
            <v>S-SINAPI</v>
          </cell>
          <cell r="I716">
            <v>6.18</v>
          </cell>
        </row>
        <row r="717">
          <cell r="D717" t="str">
            <v>0146</v>
          </cell>
          <cell r="E717" t="str">
            <v>IMPERMEABILIZACAO COM PINTURA</v>
          </cell>
          <cell r="H717" t="str">
            <v>S-SINAPI</v>
          </cell>
          <cell r="I717">
            <v>0</v>
          </cell>
        </row>
        <row r="718">
          <cell r="D718" t="str">
            <v>73872/001</v>
          </cell>
          <cell r="E718" t="str">
            <v xml:space="preserve">PINTURA IMPERMEABILIZANTE COM TINTA A BASE DE RESINA EPOXI ALCATRAO, U    </v>
          </cell>
          <cell r="F718" t="str">
            <v>M2</v>
          </cell>
          <cell r="G718">
            <v>14.8</v>
          </cell>
          <cell r="H718" t="str">
            <v>S-SINAPI</v>
          </cell>
          <cell r="I718">
            <v>19.239999999999998</v>
          </cell>
        </row>
        <row r="719">
          <cell r="D719" t="str">
            <v>73872/002</v>
          </cell>
          <cell r="E719" t="str">
            <v xml:space="preserve">PINTURA IMPERMEABILIZANTE COM TINTA A BASE DE RESINA EPOXI ALCATRAO, D    </v>
          </cell>
          <cell r="F719" t="str">
            <v>M2</v>
          </cell>
          <cell r="G719">
            <v>28.59</v>
          </cell>
          <cell r="H719" t="str">
            <v>S-SINAPI</v>
          </cell>
          <cell r="I719">
            <v>37.159999999999997</v>
          </cell>
        </row>
        <row r="720">
          <cell r="D720" t="str">
            <v>0147</v>
          </cell>
          <cell r="E720" t="str">
            <v>IMPERMEABILIZACAO COM MASTIQUE</v>
          </cell>
          <cell r="H720" t="str">
            <v>S-SINAPI</v>
          </cell>
          <cell r="I720">
            <v>0</v>
          </cell>
        </row>
        <row r="721">
          <cell r="D721">
            <v>72124</v>
          </cell>
          <cell r="E721" t="str">
            <v>IMPERMEABILIZACAO COM MASTIQUE ELASTICO A BASE DE SILICONE</v>
          </cell>
          <cell r="F721" t="str">
            <v>DM3</v>
          </cell>
          <cell r="G721">
            <v>62.06</v>
          </cell>
          <cell r="H721" t="str">
            <v>S-SINAPI</v>
          </cell>
          <cell r="I721">
            <v>80.67</v>
          </cell>
        </row>
        <row r="722">
          <cell r="D722" t="str">
            <v>74025/001</v>
          </cell>
          <cell r="E722" t="str">
            <v xml:space="preserve">IMPERMEABILIZACAO DE CALHAS DE CONCRETO COM MASTIQUE BETUMINOSO A FRIO    </v>
          </cell>
          <cell r="F722" t="str">
            <v>M</v>
          </cell>
          <cell r="G722">
            <v>22.4</v>
          </cell>
          <cell r="H722" t="str">
            <v>S-SINAPI</v>
          </cell>
          <cell r="I722">
            <v>29.12</v>
          </cell>
        </row>
        <row r="723">
          <cell r="D723" t="str">
            <v>74121/001</v>
          </cell>
          <cell r="E723" t="str">
            <v xml:space="preserve">JUNTA DE DILATACAO COM SELANTE ELASTICO MONOCOMPONENTE A BASE DE POLIU    </v>
          </cell>
          <cell r="F723" t="str">
            <v>M</v>
          </cell>
          <cell r="G723">
            <v>17.28</v>
          </cell>
          <cell r="H723" t="str">
            <v>S-SINAPI</v>
          </cell>
          <cell r="I723">
            <v>22.46</v>
          </cell>
        </row>
        <row r="724">
          <cell r="D724" t="str">
            <v>74190/001</v>
          </cell>
          <cell r="E724" t="str">
            <v>IMPERMEABILIZACAO COM MASTIQUE BETUMINOSO A FRIO EM LAJES SUPERIORES</v>
          </cell>
          <cell r="F724" t="str">
            <v>M2</v>
          </cell>
          <cell r="G724">
            <v>74.87</v>
          </cell>
          <cell r="H724" t="str">
            <v>S-SINAPI</v>
          </cell>
          <cell r="I724">
            <v>97.33</v>
          </cell>
        </row>
        <row r="725">
          <cell r="D725" t="str">
            <v>0150</v>
          </cell>
          <cell r="E725" t="str">
            <v>PROTECAO DE SUPERFICIE COM ARGAMASSA</v>
          </cell>
          <cell r="H725" t="str">
            <v>S-SINAPI</v>
          </cell>
          <cell r="I725">
            <v>0</v>
          </cell>
        </row>
        <row r="726">
          <cell r="D726">
            <v>73635</v>
          </cell>
          <cell r="E726" t="str">
            <v xml:space="preserve">PROTECAO MECANICA COM ARGAMASSA TRACO  1:3  (CIMENTO E AREIA), ESPESSURA    </v>
          </cell>
          <cell r="F726" t="str">
            <v>M2</v>
          </cell>
          <cell r="G726">
            <v>9.15</v>
          </cell>
          <cell r="H726" t="str">
            <v>S-SINAPI</v>
          </cell>
          <cell r="I726">
            <v>11.89</v>
          </cell>
        </row>
        <row r="727">
          <cell r="D727" t="str">
            <v>INEL</v>
          </cell>
          <cell r="E727" t="str">
            <v>INSTALACAO ELETRICA/ELETRIFICACAO E ILUMINACAO EXTERNA</v>
          </cell>
          <cell r="H727" t="str">
            <v>S-SINAPI</v>
          </cell>
          <cell r="I727">
            <v>0</v>
          </cell>
        </row>
        <row r="728">
          <cell r="D728" t="str">
            <v>0165</v>
          </cell>
          <cell r="E728" t="str">
            <v>ELETRODUTOS/CALHAS PARA LEITO DE CABOS</v>
          </cell>
          <cell r="H728" t="str">
            <v>S-SINAPI</v>
          </cell>
          <cell r="I728">
            <v>0</v>
          </cell>
        </row>
        <row r="729">
          <cell r="D729">
            <v>40802</v>
          </cell>
          <cell r="E729" t="str">
            <v xml:space="preserve">ELETRODUTO DE PVC RIGIDO SOLDAVEL  25MM  (1"), FORNECIMENTO E INSTALACAO    </v>
          </cell>
          <cell r="F729" t="str">
            <v>M</v>
          </cell>
          <cell r="G729">
            <v>8.5500000000000007</v>
          </cell>
          <cell r="H729" t="str">
            <v>S-SINAPI</v>
          </cell>
          <cell r="I729">
            <v>11.11</v>
          </cell>
        </row>
        <row r="730">
          <cell r="D730">
            <v>55858</v>
          </cell>
          <cell r="E730" t="str">
            <v>ELETRODUTO DE FERRO ESMALTADO LEVE  3/4"  , FORNECIMENTO E INSTALACAO</v>
          </cell>
          <cell r="F730" t="str">
            <v>M</v>
          </cell>
          <cell r="G730">
            <v>13.14</v>
          </cell>
          <cell r="H730" t="str">
            <v>S-SINAPI</v>
          </cell>
          <cell r="I730">
            <v>17.079999999999998</v>
          </cell>
        </row>
        <row r="731">
          <cell r="D731">
            <v>55859</v>
          </cell>
          <cell r="E731" t="str">
            <v>ELETRODUTO DE FERRO ESMALTADO LEVE  1"  , FORNECIMENTO E INSTALACAO</v>
          </cell>
          <cell r="F731" t="str">
            <v>M</v>
          </cell>
          <cell r="G731">
            <v>15.87</v>
          </cell>
          <cell r="H731" t="str">
            <v>S-SINAPI</v>
          </cell>
          <cell r="I731">
            <v>20.63</v>
          </cell>
        </row>
        <row r="732">
          <cell r="D732">
            <v>55860</v>
          </cell>
          <cell r="E732" t="str">
            <v xml:space="preserve">ELETRODUTO DE FERRO ESMALTADO PESADO  1  1/2", FORNECIMENTO E INSTALACAO    </v>
          </cell>
          <cell r="F732" t="str">
            <v>M</v>
          </cell>
          <cell r="G732">
            <v>24.1</v>
          </cell>
          <cell r="H732" t="str">
            <v>S-SINAPI</v>
          </cell>
          <cell r="I732">
            <v>31.33</v>
          </cell>
        </row>
        <row r="733">
          <cell r="D733">
            <v>55861</v>
          </cell>
          <cell r="E733" t="str">
            <v>ELETRODUTO DE FERRO ESMALTADO PESADO  2", FORNECIMENTO E INSTALACAO</v>
          </cell>
          <cell r="F733" t="str">
            <v>M</v>
          </cell>
          <cell r="G733">
            <v>29.36</v>
          </cell>
          <cell r="H733" t="str">
            <v>S-SINAPI</v>
          </cell>
          <cell r="I733">
            <v>38.159999999999997</v>
          </cell>
        </row>
        <row r="734">
          <cell r="D734">
            <v>55862</v>
          </cell>
          <cell r="E734" t="str">
            <v>ELETRODUTO DE FERRO ESMALTADO PESADO  4", FORNECIMENTO E INSTALACAO</v>
          </cell>
          <cell r="F734" t="str">
            <v>M</v>
          </cell>
          <cell r="G734">
            <v>75.84</v>
          </cell>
          <cell r="H734" t="str">
            <v>S-SINAPI</v>
          </cell>
          <cell r="I734">
            <v>98.59</v>
          </cell>
        </row>
        <row r="735">
          <cell r="D735">
            <v>55865</v>
          </cell>
          <cell r="E735" t="str">
            <v xml:space="preserve">ELETRODUTO DE PVC RIGIDO ROSCAVEL  40MM  (1  1/2"), FORNECIMENTO E INSTAL    </v>
          </cell>
          <cell r="F735" t="str">
            <v>M</v>
          </cell>
          <cell r="G735">
            <v>14.53</v>
          </cell>
          <cell r="H735" t="str">
            <v>S-SINAPI</v>
          </cell>
          <cell r="I735">
            <v>18.88</v>
          </cell>
        </row>
        <row r="736">
          <cell r="D736">
            <v>55866</v>
          </cell>
          <cell r="E736" t="str">
            <v xml:space="preserve">ELETRODUTO DE PVC RIGIDO ROSCAVEL  50MM  (2"), FORNECIMENTO E INSTALACAO    </v>
          </cell>
          <cell r="F736" t="str">
            <v>M</v>
          </cell>
          <cell r="G736">
            <v>17.53</v>
          </cell>
          <cell r="H736" t="str">
            <v>S-SINAPI</v>
          </cell>
          <cell r="I736">
            <v>22.78</v>
          </cell>
        </row>
        <row r="737">
          <cell r="D737">
            <v>55867</v>
          </cell>
          <cell r="E737" t="str">
            <v xml:space="preserve">ELETRODUTO DE PVC RIGIDO ROSCAVEL  75MM  (3"), FORNECIMENTO E INSTALACAO    </v>
          </cell>
          <cell r="F737" t="str">
            <v>M</v>
          </cell>
          <cell r="G737">
            <v>31.83</v>
          </cell>
          <cell r="H737" t="str">
            <v>S-SINAPI</v>
          </cell>
          <cell r="I737">
            <v>41.37</v>
          </cell>
        </row>
        <row r="738">
          <cell r="D738">
            <v>55868</v>
          </cell>
          <cell r="E738" t="str">
            <v>ELETRODUTO DE PVC RIGIDO ROSCAVEL  100MM  (4), FORNECIMENTO E INSTALACA    M</v>
          </cell>
          <cell r="G738">
            <v>43.24</v>
          </cell>
          <cell r="H738" t="str">
            <v>S-SINAPI</v>
          </cell>
          <cell r="I738">
            <v>56.21</v>
          </cell>
        </row>
        <row r="739">
          <cell r="D739">
            <v>72296</v>
          </cell>
          <cell r="E739" t="str">
            <v>TUBO DE PVC PARA PROTEÇÃO DE CORDOALHA  -  2"X3M</v>
          </cell>
          <cell r="F739" t="str">
            <v>UN</v>
          </cell>
          <cell r="G739">
            <v>33.659999999999997</v>
          </cell>
          <cell r="H739" t="str">
            <v>S-SINAPI</v>
          </cell>
          <cell r="I739">
            <v>43.75</v>
          </cell>
        </row>
        <row r="740">
          <cell r="D740">
            <v>72308</v>
          </cell>
          <cell r="E740" t="str">
            <v xml:space="preserve">ELETRODUTO DE ACO GALVANIZADO ELETROLÍTICO TIPO LEVE  3/4", INCLUSIVE C    </v>
          </cell>
          <cell r="F740" t="str">
            <v>M</v>
          </cell>
          <cell r="G740">
            <v>14.13</v>
          </cell>
          <cell r="H740" t="str">
            <v>S-SINAPI</v>
          </cell>
          <cell r="I740">
            <v>18.36</v>
          </cell>
        </row>
        <row r="741">
          <cell r="D741">
            <v>72309</v>
          </cell>
          <cell r="E741" t="str">
            <v xml:space="preserve">ELETRODUTO DE ACO GALVANIZADO ELETROLÍTICO TIPO LEVE  1", INCLUSIVE CON    </v>
          </cell>
          <cell r="F741" t="str">
            <v>M</v>
          </cell>
          <cell r="G741">
            <v>15.14</v>
          </cell>
          <cell r="H741" t="str">
            <v>S-SINAPI</v>
          </cell>
          <cell r="I741">
            <v>19.68</v>
          </cell>
        </row>
        <row r="742">
          <cell r="D742">
            <v>72310</v>
          </cell>
          <cell r="E742" t="str">
            <v xml:space="preserve">ELETRODUTO DE ACO GALVANIZADO ELETROLÍTICO TIPO SEMI-PESADO  1  1/2", IN    </v>
          </cell>
          <cell r="F742" t="str">
            <v>M</v>
          </cell>
          <cell r="G742">
            <v>26.43</v>
          </cell>
          <cell r="H742" t="str">
            <v>S-SINAPI</v>
          </cell>
          <cell r="I742">
            <v>34.35</v>
          </cell>
        </row>
        <row r="743">
          <cell r="D743">
            <v>72311</v>
          </cell>
          <cell r="E743" t="str">
            <v xml:space="preserve">ELETRODUTO DE ACO GALVANIZADO ELETROLÍTICO TIPO SEMI-PESADO  2", INCLUS    </v>
          </cell>
          <cell r="F743" t="str">
            <v>M</v>
          </cell>
          <cell r="G743">
            <v>30.45</v>
          </cell>
          <cell r="H743" t="str">
            <v>S-SINAPI</v>
          </cell>
          <cell r="I743">
            <v>39.58</v>
          </cell>
        </row>
        <row r="744">
          <cell r="D744">
            <v>72312</v>
          </cell>
          <cell r="E744" t="str">
            <v xml:space="preserve">ELETRODUTO DE ACO GALVANIZADO ELETROLÍTICO TIPO SEMI-PESADO  2  1/2", IN    </v>
          </cell>
          <cell r="F744" t="str">
            <v>M</v>
          </cell>
          <cell r="G744">
            <v>42.54</v>
          </cell>
          <cell r="H744" t="str">
            <v>S-SINAPI</v>
          </cell>
          <cell r="I744">
            <v>55.3</v>
          </cell>
        </row>
        <row r="745">
          <cell r="D745">
            <v>72316</v>
          </cell>
          <cell r="E745" t="str">
            <v xml:space="preserve">ELETRODUTO DE ACO GALVANIZADO ELETROLÍTICO TIPO SEMI-PESADO  3", INCLUS    </v>
          </cell>
          <cell r="F745" t="str">
            <v>M</v>
          </cell>
          <cell r="G745">
            <v>52.17</v>
          </cell>
          <cell r="H745" t="str">
            <v>S-SINAPI</v>
          </cell>
          <cell r="I745">
            <v>67.819999999999993</v>
          </cell>
        </row>
        <row r="746">
          <cell r="D746">
            <v>73613</v>
          </cell>
          <cell r="E746" t="str">
            <v xml:space="preserve">ELETRODUTO DE PVC RÍGIDO ROSCÁVEL 20 MM  (3/4") FORNECIMENTO E INSTALA    </v>
          </cell>
          <cell r="F746" t="str">
            <v>M</v>
          </cell>
          <cell r="G746">
            <v>4.42</v>
          </cell>
          <cell r="H746" t="str">
            <v>S-SINAPI</v>
          </cell>
          <cell r="I746">
            <v>5.74</v>
          </cell>
        </row>
        <row r="747">
          <cell r="D747">
            <v>73614</v>
          </cell>
          <cell r="E747" t="str">
            <v xml:space="preserve">ELETRODUTO DE PVC RÍGIDO ROSCÁVEL 15 MM  (1/2") FORNECIMENTO E INSTALA    </v>
          </cell>
          <cell r="F747" t="str">
            <v>M</v>
          </cell>
          <cell r="G747">
            <v>4</v>
          </cell>
          <cell r="H747" t="str">
            <v>S-SINAPI</v>
          </cell>
          <cell r="I747">
            <v>5.2</v>
          </cell>
        </row>
        <row r="748">
          <cell r="D748">
            <v>73625</v>
          </cell>
          <cell r="E748" t="str">
            <v>ELETRODUTO METÁLICO FLEXIVEL TIPO CONDUITE D  =  1"</v>
          </cell>
          <cell r="F748" t="str">
            <v>M</v>
          </cell>
          <cell r="G748">
            <v>9.2100000000000009</v>
          </cell>
          <cell r="H748" t="str">
            <v>S-SINAPI</v>
          </cell>
          <cell r="I748">
            <v>11.97</v>
          </cell>
        </row>
        <row r="749">
          <cell r="D749">
            <v>73626</v>
          </cell>
          <cell r="E749" t="str">
            <v>ELETRODUTO METÁLICO FLEXIVEL TIPO CONDUITE D  =  1/2"</v>
          </cell>
          <cell r="F749" t="str">
            <v>M</v>
          </cell>
          <cell r="G749">
            <v>7.44</v>
          </cell>
          <cell r="H749" t="str">
            <v>S-SINAPI</v>
          </cell>
          <cell r="I749">
            <v>9.67</v>
          </cell>
        </row>
        <row r="750">
          <cell r="D750">
            <v>73627</v>
          </cell>
          <cell r="E750" t="str">
            <v xml:space="preserve">ELETRODUTO DE ACO GALVANIZADO ELETROLÍTICO TIPO LEVE  1/2" FORNECER E I    </v>
          </cell>
          <cell r="F750" t="str">
            <v>M</v>
          </cell>
          <cell r="G750">
            <v>7.56</v>
          </cell>
          <cell r="H750" t="str">
            <v>S-SINAPI</v>
          </cell>
          <cell r="I750">
            <v>9.82</v>
          </cell>
        </row>
        <row r="751">
          <cell r="D751" t="str">
            <v>73740/001</v>
          </cell>
          <cell r="E751" t="str">
            <v>ELETRODUTO FERRO GALVANIZADO  1/2"</v>
          </cell>
          <cell r="F751" t="str">
            <v>M</v>
          </cell>
          <cell r="G751">
            <v>7.64</v>
          </cell>
          <cell r="H751" t="str">
            <v>S-SINAPI</v>
          </cell>
          <cell r="I751">
            <v>9.93</v>
          </cell>
        </row>
        <row r="752">
          <cell r="D752" t="str">
            <v>73798/001</v>
          </cell>
          <cell r="E752" t="str">
            <v xml:space="preserve">DUTO ESPIRAL FLEXIVEL SINGELO, POLIETILENO DE ALTA DENSIDADE REVESTIDO    </v>
          </cell>
          <cell r="F752" t="str">
            <v>M</v>
          </cell>
          <cell r="G752">
            <v>10.199999999999999</v>
          </cell>
          <cell r="H752" t="str">
            <v>S-SINAPI</v>
          </cell>
          <cell r="I752">
            <v>13.26</v>
          </cell>
        </row>
        <row r="753">
          <cell r="D753" t="str">
            <v>73798/002</v>
          </cell>
          <cell r="E753" t="str">
            <v xml:space="preserve">DUTO ESPIRAL FLEXIVEL SINGELO, POLIETILENO DE ALTA DENSIDADE REVESTIDO    </v>
          </cell>
          <cell r="F753" t="str">
            <v>M</v>
          </cell>
          <cell r="G753">
            <v>17.510000000000002</v>
          </cell>
          <cell r="H753" t="str">
            <v>S-SINAPI</v>
          </cell>
          <cell r="I753">
            <v>22.76</v>
          </cell>
        </row>
        <row r="754">
          <cell r="D754" t="str">
            <v>73798/003</v>
          </cell>
          <cell r="E754" t="str">
            <v xml:space="preserve">DUTO ESPIRAL FLEXIVEL SINGELO, POLIETILENO DE ALTA DENSIDADE REVESTIDO    </v>
          </cell>
          <cell r="F754" t="str">
            <v>M</v>
          </cell>
          <cell r="G754">
            <v>14.05</v>
          </cell>
          <cell r="H754" t="str">
            <v>S-SINAPI</v>
          </cell>
          <cell r="I754">
            <v>18.260000000000002</v>
          </cell>
        </row>
        <row r="755">
          <cell r="D755" t="str">
            <v>73798/004</v>
          </cell>
          <cell r="E755" t="str">
            <v xml:space="preserve">DUTO ESPIRAL FLEXIVEL SINGELO, POLIETILENO DE ALTA DENSIDADE REVESTIDO    </v>
          </cell>
          <cell r="F755" t="str">
            <v>M</v>
          </cell>
          <cell r="G755">
            <v>25.04</v>
          </cell>
          <cell r="H755" t="str">
            <v>S-SINAPI</v>
          </cell>
          <cell r="I755">
            <v>32.549999999999997</v>
          </cell>
        </row>
        <row r="756">
          <cell r="D756" t="str">
            <v>74044/001</v>
          </cell>
          <cell r="E756" t="str">
            <v>ELETRODUTO PVC RIGIDO  3/4 APARENTE, FORNECIMENTO E INSTALACAO M</v>
          </cell>
          <cell r="G756">
            <v>5.03</v>
          </cell>
          <cell r="H756" t="str">
            <v>S-SINAPI</v>
          </cell>
          <cell r="I756">
            <v>6.53</v>
          </cell>
        </row>
        <row r="757">
          <cell r="D757" t="str">
            <v>74044/002</v>
          </cell>
          <cell r="E757" t="str">
            <v>ELETRODUTO PVC RIGIDO  1/2 APARENTE, FORNECIMENTO E INSTALACAO M</v>
          </cell>
          <cell r="G757">
            <v>4.37</v>
          </cell>
          <cell r="H757" t="str">
            <v>S-SINAPI</v>
          </cell>
          <cell r="I757">
            <v>5.68</v>
          </cell>
        </row>
        <row r="758">
          <cell r="D758" t="str">
            <v>74252/001</v>
          </cell>
          <cell r="E758" t="str">
            <v xml:space="preserve">ELETRODUTO DE PVC RIGIDO ROSCAVEL  25MM  (1"), FORNECIMENTO E INSTALACAO    </v>
          </cell>
          <cell r="F758" t="str">
            <v>M</v>
          </cell>
          <cell r="G758">
            <v>7.64</v>
          </cell>
          <cell r="H758" t="str">
            <v>S-SINAPI</v>
          </cell>
          <cell r="I758">
            <v>9.93</v>
          </cell>
        </row>
        <row r="759">
          <cell r="D759" t="str">
            <v>0166</v>
          </cell>
          <cell r="E759" t="str">
            <v>CONEXOES</v>
          </cell>
          <cell r="H759" t="str">
            <v>S-SINAPI</v>
          </cell>
          <cell r="I759">
            <v>0</v>
          </cell>
        </row>
        <row r="760">
          <cell r="D760">
            <v>72259</v>
          </cell>
          <cell r="E760" t="str">
            <v xml:space="preserve">TERMINAL OU CONECTOR DE PRESSAO  - PARA CABO  10MM2  - FORNECIMENTO E INS    </v>
          </cell>
          <cell r="F760" t="str">
            <v>UN</v>
          </cell>
          <cell r="G760">
            <v>6.87</v>
          </cell>
          <cell r="H760" t="str">
            <v>S-SINAPI</v>
          </cell>
          <cell r="I760">
            <v>8.93</v>
          </cell>
        </row>
        <row r="761">
          <cell r="D761">
            <v>72260</v>
          </cell>
          <cell r="E761" t="str">
            <v xml:space="preserve">TERMINAL OU CONECTOR DE PRESSAO  - PARA CABO  16MM2  - FORNECIMENTO E INS    </v>
          </cell>
          <cell r="F761" t="str">
            <v>UN</v>
          </cell>
          <cell r="G761">
            <v>7.33</v>
          </cell>
          <cell r="H761" t="str">
            <v>S-SINAPI</v>
          </cell>
          <cell r="I761">
            <v>9.52</v>
          </cell>
        </row>
        <row r="762">
          <cell r="D762">
            <v>72261</v>
          </cell>
          <cell r="E762" t="str">
            <v xml:space="preserve">TERMINAL OU CONECTOR DE PRESSAO  - PARA CABO  25MM2  - FORNECIMENTO E INS    </v>
          </cell>
          <cell r="F762" t="str">
            <v>UN</v>
          </cell>
          <cell r="G762">
            <v>8.08</v>
          </cell>
          <cell r="H762" t="str">
            <v>S-SINAPI</v>
          </cell>
          <cell r="I762">
            <v>10.5</v>
          </cell>
        </row>
        <row r="763">
          <cell r="D763">
            <v>72262</v>
          </cell>
          <cell r="E763" t="str">
            <v xml:space="preserve">TERMINAL OU CONECTOR DE PRESSAO  - PARA CABO  35MM2  - FORNECIMENTO E INS    </v>
          </cell>
          <cell r="F763" t="str">
            <v>UN</v>
          </cell>
          <cell r="G763">
            <v>8.08</v>
          </cell>
          <cell r="H763" t="str">
            <v>S-SINAPI</v>
          </cell>
          <cell r="I763">
            <v>10.5</v>
          </cell>
        </row>
        <row r="764">
          <cell r="D764">
            <v>72263</v>
          </cell>
          <cell r="E764" t="str">
            <v xml:space="preserve">TERMINAL OU CONECTOR DE PRESSAO  - PARA CABO  50MM2  - FORNECIMENTO E INS    </v>
          </cell>
          <cell r="F764" t="str">
            <v>UN</v>
          </cell>
          <cell r="G764">
            <v>10.68</v>
          </cell>
          <cell r="H764" t="str">
            <v>S-SINAPI</v>
          </cell>
          <cell r="I764">
            <v>13.88</v>
          </cell>
        </row>
        <row r="765">
          <cell r="D765">
            <v>72264</v>
          </cell>
          <cell r="E765" t="str">
            <v xml:space="preserve">TERMINAL OU CONECTOR DE PRESSAO  - PARA CABO  70MM2  - FORNECIMENTO E INS    </v>
          </cell>
          <cell r="F765" t="str">
            <v>UN</v>
          </cell>
          <cell r="G765">
            <v>10.68</v>
          </cell>
          <cell r="H765" t="str">
            <v>S-SINAPI</v>
          </cell>
          <cell r="I765">
            <v>13.88</v>
          </cell>
        </row>
        <row r="766">
          <cell r="D766">
            <v>72265</v>
          </cell>
          <cell r="E766" t="str">
            <v xml:space="preserve">TERMINAL OU CONECTOR DE PRESSAO  - PARA CABO  95MM2  - FORNECIMENTO E INS    </v>
          </cell>
          <cell r="F766" t="str">
            <v>UN</v>
          </cell>
          <cell r="G766">
            <v>12.19</v>
          </cell>
          <cell r="H766" t="str">
            <v>S-SINAPI</v>
          </cell>
          <cell r="I766">
            <v>15.84</v>
          </cell>
        </row>
        <row r="767">
          <cell r="D767">
            <v>72266</v>
          </cell>
          <cell r="E767" t="str">
            <v xml:space="preserve">TERMINAL OU CONECTOR DE PRESSAO  - PARA CABO  120MM2  - FORNECIMENTO E IN    </v>
          </cell>
          <cell r="F767" t="str">
            <v>UN</v>
          </cell>
          <cell r="G767">
            <v>15.7</v>
          </cell>
          <cell r="H767" t="str">
            <v>S-SINAPI</v>
          </cell>
          <cell r="I767">
            <v>20.41</v>
          </cell>
        </row>
        <row r="768">
          <cell r="D768">
            <v>72267</v>
          </cell>
          <cell r="E768" t="str">
            <v xml:space="preserve">TERMINAL OU CONECTOR DE PRESSAO  - PARA CABO  150MM2  - FORNECIMENTO E IN    </v>
          </cell>
          <cell r="F768" t="str">
            <v>UN</v>
          </cell>
          <cell r="G768">
            <v>15.7</v>
          </cell>
          <cell r="H768" t="str">
            <v>S-SINAPI</v>
          </cell>
          <cell r="I768">
            <v>20.41</v>
          </cell>
        </row>
        <row r="769">
          <cell r="D769">
            <v>72268</v>
          </cell>
          <cell r="E769" t="str">
            <v xml:space="preserve">TERMINAL OU CONECTOR DE PRESSAO  - PARA CABO  185MM2  - FORNECIMENTO E IN    </v>
          </cell>
          <cell r="F769" t="str">
            <v>UN</v>
          </cell>
          <cell r="G769">
            <v>15.7</v>
          </cell>
          <cell r="H769" t="str">
            <v>S-SINAPI</v>
          </cell>
          <cell r="I769">
            <v>20.41</v>
          </cell>
        </row>
        <row r="770">
          <cell r="D770">
            <v>72269</v>
          </cell>
          <cell r="E770" t="str">
            <v xml:space="preserve">TERMINAL OU CONECTOR DE PRESSAO  - PARA CABO  240MM2  - FORNECIMENTO E IN    </v>
          </cell>
          <cell r="F770" t="str">
            <v>UN</v>
          </cell>
          <cell r="G770">
            <v>21.03</v>
          </cell>
          <cell r="H770" t="str">
            <v>S-SINAPI</v>
          </cell>
          <cell r="I770">
            <v>27.33</v>
          </cell>
        </row>
        <row r="771">
          <cell r="D771">
            <v>72270</v>
          </cell>
          <cell r="E771" t="str">
            <v xml:space="preserve">TERMINAL OU CONECTOR DE PRESSAO  - PARA CABO  300MM2  - FORNECIMENTO E IN    </v>
          </cell>
          <cell r="F771" t="str">
            <v>UN</v>
          </cell>
          <cell r="G771">
            <v>18.12</v>
          </cell>
          <cell r="H771" t="str">
            <v>S-SINAPI</v>
          </cell>
          <cell r="I771">
            <v>23.55</v>
          </cell>
        </row>
        <row r="772">
          <cell r="D772">
            <v>72271</v>
          </cell>
          <cell r="E772" t="str">
            <v xml:space="preserve">CONECTOR PARAFUSO FENDIDO "SPLIT-BOLT"  - PARA CABO DE  16MM2  - FORNECER    </v>
          </cell>
          <cell r="F772" t="str">
            <v>UN</v>
          </cell>
          <cell r="G772">
            <v>5.55</v>
          </cell>
          <cell r="H772" t="str">
            <v>S-SINAPI</v>
          </cell>
          <cell r="I772">
            <v>7.21</v>
          </cell>
        </row>
        <row r="773">
          <cell r="D773">
            <v>72272</v>
          </cell>
          <cell r="E773" t="str">
            <v xml:space="preserve">CONECTOR PARAFUSO FENDIDO "SPLIT-BOLT"  - PARA CABO DE  35MM2  - FORNECER    </v>
          </cell>
          <cell r="F773" t="str">
            <v>UN</v>
          </cell>
          <cell r="G773">
            <v>6.01</v>
          </cell>
          <cell r="H773" t="str">
            <v>S-SINAPI</v>
          </cell>
          <cell r="I773">
            <v>7.81</v>
          </cell>
        </row>
        <row r="774">
          <cell r="D774">
            <v>73619</v>
          </cell>
          <cell r="E774" t="str">
            <v xml:space="preserve">CONECTOR RETO BITOLA  1" EM FERRO GALVANIZADO OU ALUMINIO PARA ADAPTAR      </v>
          </cell>
          <cell r="F774" t="str">
            <v>UN</v>
          </cell>
          <cell r="G774">
            <v>3.37</v>
          </cell>
          <cell r="H774" t="str">
            <v>S-SINAPI</v>
          </cell>
          <cell r="I774">
            <v>4.38</v>
          </cell>
        </row>
        <row r="775">
          <cell r="D775">
            <v>73620</v>
          </cell>
          <cell r="E775" t="str">
            <v xml:space="preserve">CONECTOR RETO BITOLA  3/4" EM FERRO GALVANIZADO OU ALUMINIO PARA ADAPTA    </v>
          </cell>
          <cell r="F775" t="str">
            <v>UN</v>
          </cell>
          <cell r="G775">
            <v>2.67</v>
          </cell>
          <cell r="H775" t="str">
            <v>S-SINAPI</v>
          </cell>
          <cell r="I775">
            <v>3.47</v>
          </cell>
        </row>
        <row r="776">
          <cell r="D776">
            <v>73621</v>
          </cell>
          <cell r="E776" t="str">
            <v>BOX RETO D=  1/2  -  70330    CONECTOR RETO BITOLA  1/2" EM FERRO GALVANIZA    U</v>
          </cell>
          <cell r="F776" t="str">
            <v>N</v>
          </cell>
          <cell r="G776">
            <v>2.31</v>
          </cell>
          <cell r="H776" t="str">
            <v>S-SINAPI</v>
          </cell>
          <cell r="I776">
            <v>3</v>
          </cell>
        </row>
        <row r="777">
          <cell r="D777">
            <v>73622</v>
          </cell>
          <cell r="E777" t="str">
            <v xml:space="preserve">CONECTOR CURVO  90 GRAUS BITOLA  1" EM FERRO GALVANIZADO OU ALUMINIO PAR    </v>
          </cell>
          <cell r="F777" t="str">
            <v>UN</v>
          </cell>
          <cell r="G777">
            <v>6.58</v>
          </cell>
          <cell r="H777" t="str">
            <v>S-SINAPI</v>
          </cell>
          <cell r="I777">
            <v>8.5500000000000007</v>
          </cell>
        </row>
        <row r="778">
          <cell r="D778">
            <v>73623</v>
          </cell>
          <cell r="E778" t="str">
            <v xml:space="preserve">CONECTOR CURVO  90 GRAUS BITOLA  3/4" EM FERRO GALVANIZADO OU ALUMINIO P    </v>
          </cell>
          <cell r="F778" t="str">
            <v>UN</v>
          </cell>
          <cell r="G778">
            <v>5.52</v>
          </cell>
          <cell r="H778" t="str">
            <v>S-SINAPI</v>
          </cell>
          <cell r="I778">
            <v>7.17</v>
          </cell>
        </row>
        <row r="779">
          <cell r="D779" t="str">
            <v>0167</v>
          </cell>
          <cell r="E779" t="str">
            <v>FIOS/CABOS</v>
          </cell>
          <cell r="H779" t="str">
            <v>S-SINAPI</v>
          </cell>
          <cell r="I779">
            <v>0</v>
          </cell>
        </row>
        <row r="780">
          <cell r="D780">
            <v>55869</v>
          </cell>
          <cell r="E780" t="str">
            <v>CORDAO FLEXIVEL EM COBRE ISOLADO PARALELO OU TORCIDO  2 X  1,5 MM2</v>
          </cell>
          <cell r="F780" t="str">
            <v>M</v>
          </cell>
          <cell r="G780">
            <v>4.24</v>
          </cell>
          <cell r="H780" t="str">
            <v>S-SINAPI</v>
          </cell>
          <cell r="I780">
            <v>5.51</v>
          </cell>
        </row>
        <row r="781">
          <cell r="D781">
            <v>64626</v>
          </cell>
          <cell r="E781" t="str">
            <v>FIO ISOLADO PVC  750V  1,5 MM2, FORNECIMENTO E INSTALACAO</v>
          </cell>
          <cell r="F781" t="str">
            <v>M</v>
          </cell>
          <cell r="G781">
            <v>2.19</v>
          </cell>
          <cell r="H781" t="str">
            <v>S-SINAPI</v>
          </cell>
          <cell r="I781">
            <v>2.84</v>
          </cell>
        </row>
        <row r="782">
          <cell r="D782">
            <v>72249</v>
          </cell>
          <cell r="E782" t="str">
            <v>CABO DE COBRE NU  6 MM2</v>
          </cell>
          <cell r="F782" t="str">
            <v>M</v>
          </cell>
          <cell r="G782">
            <v>3.26</v>
          </cell>
          <cell r="H782" t="str">
            <v>S-SINAPI</v>
          </cell>
          <cell r="I782">
            <v>4.2300000000000004</v>
          </cell>
        </row>
        <row r="783">
          <cell r="D783">
            <v>72250</v>
          </cell>
          <cell r="E783" t="str">
            <v>CABO DE COBRE NU  10 MM2</v>
          </cell>
          <cell r="F783" t="str">
            <v>M</v>
          </cell>
          <cell r="G783">
            <v>4.71</v>
          </cell>
          <cell r="H783" t="str">
            <v>S-SINAPI</v>
          </cell>
          <cell r="I783">
            <v>6.12</v>
          </cell>
        </row>
        <row r="784">
          <cell r="D784">
            <v>72251</v>
          </cell>
          <cell r="E784" t="str">
            <v>CABO DE COBRE NU  16 MM2</v>
          </cell>
          <cell r="F784" t="str">
            <v>M</v>
          </cell>
          <cell r="G784">
            <v>6.06</v>
          </cell>
          <cell r="H784" t="str">
            <v>S-SINAPI</v>
          </cell>
          <cell r="I784">
            <v>7.87</v>
          </cell>
        </row>
        <row r="785">
          <cell r="D785">
            <v>72252</v>
          </cell>
          <cell r="E785" t="str">
            <v>CABO DE COBRE NU  25 MM2</v>
          </cell>
          <cell r="F785" t="str">
            <v>M</v>
          </cell>
          <cell r="G785">
            <v>9.76</v>
          </cell>
          <cell r="H785" t="str">
            <v>S-SINAPI</v>
          </cell>
          <cell r="I785">
            <v>12.68</v>
          </cell>
        </row>
        <row r="786">
          <cell r="D786">
            <v>72253</v>
          </cell>
          <cell r="E786" t="str">
            <v>CABO DE COBRE NU  35 MM2</v>
          </cell>
          <cell r="F786" t="str">
            <v>M</v>
          </cell>
          <cell r="G786">
            <v>12.4</v>
          </cell>
          <cell r="H786" t="str">
            <v>S-SINAPI</v>
          </cell>
          <cell r="I786">
            <v>16.12</v>
          </cell>
        </row>
        <row r="787">
          <cell r="D787">
            <v>72254</v>
          </cell>
          <cell r="E787" t="str">
            <v>CABO DE COBRE NU  50 MM2</v>
          </cell>
          <cell r="F787" t="str">
            <v>M</v>
          </cell>
          <cell r="G787">
            <v>16.760000000000002</v>
          </cell>
          <cell r="H787" t="str">
            <v>S-SINAPI</v>
          </cell>
          <cell r="I787">
            <v>21.78</v>
          </cell>
        </row>
        <row r="788">
          <cell r="D788">
            <v>72255</v>
          </cell>
          <cell r="E788" t="str">
            <v>CABO DE COBRE NU  70 MM2</v>
          </cell>
          <cell r="F788" t="str">
            <v>M</v>
          </cell>
          <cell r="G788">
            <v>22.76</v>
          </cell>
          <cell r="H788" t="str">
            <v>S-SINAPI</v>
          </cell>
          <cell r="I788">
            <v>29.58</v>
          </cell>
        </row>
        <row r="789">
          <cell r="D789">
            <v>72256</v>
          </cell>
          <cell r="E789" t="str">
            <v>CABO DE COBRE NU  95 MM2</v>
          </cell>
          <cell r="F789" t="str">
            <v>M</v>
          </cell>
          <cell r="G789">
            <v>28.68</v>
          </cell>
          <cell r="H789" t="str">
            <v>S-SINAPI</v>
          </cell>
          <cell r="I789">
            <v>37.28</v>
          </cell>
        </row>
        <row r="790">
          <cell r="D790">
            <v>72257</v>
          </cell>
          <cell r="E790" t="str">
            <v>CABO DE COBRE NU  120 MM2</v>
          </cell>
          <cell r="F790" t="str">
            <v>M</v>
          </cell>
          <cell r="G790">
            <v>35.9</v>
          </cell>
          <cell r="H790" t="str">
            <v>S-SINAPI</v>
          </cell>
          <cell r="I790">
            <v>46.67</v>
          </cell>
        </row>
        <row r="791">
          <cell r="D791">
            <v>73688</v>
          </cell>
          <cell r="E791" t="str">
            <v xml:space="preserve">CABO TELEFONICO CTP-APL-50,  30 PARES  (USO EXTERNO)  - FORNECIMENTO E IN    </v>
          </cell>
          <cell r="F791" t="str">
            <v>M</v>
          </cell>
          <cell r="G791">
            <v>8.23</v>
          </cell>
          <cell r="H791" t="str">
            <v>S-SINAPI</v>
          </cell>
          <cell r="I791">
            <v>10.69</v>
          </cell>
        </row>
        <row r="792">
          <cell r="D792">
            <v>73689</v>
          </cell>
          <cell r="E792" t="str">
            <v xml:space="preserve">CABO TELEFONICO CTP-APL-50,  20 PARES  (USO EXTERNO)  - FORNECIMENTO E IN    </v>
          </cell>
          <cell r="F792" t="str">
            <v>M</v>
          </cell>
          <cell r="G792">
            <v>6.55</v>
          </cell>
          <cell r="H792" t="str">
            <v>S-SINAPI</v>
          </cell>
          <cell r="I792">
            <v>8.51</v>
          </cell>
        </row>
        <row r="793">
          <cell r="D793">
            <v>73690</v>
          </cell>
          <cell r="E793" t="str">
            <v xml:space="preserve">CABO TELEFONICO CTP-APL-50,  10 PARES  (USO EXTERNO)  - FORNECIMENTO E IN    </v>
          </cell>
          <cell r="F793" t="str">
            <v>M</v>
          </cell>
          <cell r="G793">
            <v>4.24</v>
          </cell>
          <cell r="H793" t="str">
            <v>S-SINAPI</v>
          </cell>
          <cell r="I793">
            <v>5.51</v>
          </cell>
        </row>
        <row r="794">
          <cell r="D794" t="str">
            <v>73860/007</v>
          </cell>
          <cell r="E794" t="str">
            <v xml:space="preserve">CABO DE COBRE ISOLADO PVC RESISTENTE A CHAMA  450/750 V  1,5 MM2 FORNECI    </v>
          </cell>
          <cell r="F794" t="str">
            <v>M</v>
          </cell>
          <cell r="G794">
            <v>1.27</v>
          </cell>
          <cell r="H794" t="str">
            <v>S-SINAPI</v>
          </cell>
          <cell r="I794">
            <v>1.65</v>
          </cell>
        </row>
        <row r="795">
          <cell r="D795" t="str">
            <v>73860/008</v>
          </cell>
          <cell r="E795" t="str">
            <v xml:space="preserve">CABO DE COBRE ISOLADO PVC RESISTENTE A CHAMA  450/750 V  2,5 MM2 FORNECI    </v>
          </cell>
          <cell r="F795" t="str">
            <v>M</v>
          </cell>
          <cell r="G795">
            <v>1.67</v>
          </cell>
          <cell r="H795" t="str">
            <v>S-SINAPI</v>
          </cell>
          <cell r="I795">
            <v>2.17</v>
          </cell>
        </row>
        <row r="796">
          <cell r="D796" t="str">
            <v>73860/009</v>
          </cell>
          <cell r="E796" t="str">
            <v xml:space="preserve">CABO DE COBRE ISOLADO PVC RESISTENTE A CHAMA  450/750 V  4 MM2 FORNECIME    </v>
          </cell>
          <cell r="F796" t="str">
            <v>M</v>
          </cell>
          <cell r="G796">
            <v>2.46</v>
          </cell>
          <cell r="H796" t="str">
            <v>S-SINAPI</v>
          </cell>
          <cell r="I796">
            <v>3.19</v>
          </cell>
        </row>
        <row r="797">
          <cell r="D797" t="str">
            <v>73860/010</v>
          </cell>
          <cell r="E797" t="str">
            <v xml:space="preserve">CABO DE COBRE ISOLADO PVC RESISTENTE A CHAMA  450/750 V 6 MM2 FORNECIM    </v>
          </cell>
          <cell r="F797" t="str">
            <v>M</v>
          </cell>
          <cell r="G797">
            <v>3.34</v>
          </cell>
          <cell r="H797" t="str">
            <v>S-SINAPI</v>
          </cell>
          <cell r="I797">
            <v>4.34</v>
          </cell>
        </row>
        <row r="798">
          <cell r="D798" t="str">
            <v>73860/011</v>
          </cell>
          <cell r="E798" t="str">
            <v xml:space="preserve">CABO DE COBRE ISOLADO PVC RESISTENTE A CHAMA  450/750 V  10 MM2 FORNECIM    </v>
          </cell>
          <cell r="F798" t="str">
            <v>M</v>
          </cell>
          <cell r="G798">
            <v>5.98</v>
          </cell>
          <cell r="H798" t="str">
            <v>S-SINAPI</v>
          </cell>
          <cell r="I798">
            <v>7.77</v>
          </cell>
        </row>
        <row r="799">
          <cell r="D799" t="str">
            <v>73860/012</v>
          </cell>
          <cell r="E799" t="str">
            <v xml:space="preserve">CABO DE COBRE ISOLADO PVC RESISTENTE A CHAMA  450/750 V  16 MM2 FORNECIM    </v>
          </cell>
          <cell r="F799" t="str">
            <v>M</v>
          </cell>
          <cell r="G799">
            <v>5.94</v>
          </cell>
          <cell r="H799" t="str">
            <v>S-SINAPI</v>
          </cell>
          <cell r="I799">
            <v>7.72</v>
          </cell>
        </row>
        <row r="800">
          <cell r="D800" t="str">
            <v>73860/013</v>
          </cell>
          <cell r="E800" t="str">
            <v xml:space="preserve">CABO DE COBRE ISOLADO PVC RESISTENTE A CHAMA  450/750 V  25 MM2 FORNECIM    </v>
          </cell>
          <cell r="F800" t="str">
            <v>M</v>
          </cell>
          <cell r="G800">
            <v>8.6300000000000008</v>
          </cell>
          <cell r="H800" t="str">
            <v>S-SINAPI</v>
          </cell>
          <cell r="I800">
            <v>11.21</v>
          </cell>
        </row>
        <row r="801">
          <cell r="D801" t="str">
            <v>73860/014</v>
          </cell>
          <cell r="E801" t="str">
            <v xml:space="preserve">CABO DE COBRE ISOLADO PVC RESISTENTE A CHAMA  450/750 V  50 MM2 FORNECIM    </v>
          </cell>
          <cell r="F801" t="str">
            <v>M</v>
          </cell>
          <cell r="G801">
            <v>15.79</v>
          </cell>
          <cell r="H801" t="str">
            <v>S-SINAPI</v>
          </cell>
          <cell r="I801">
            <v>20.52</v>
          </cell>
        </row>
        <row r="802">
          <cell r="D802" t="str">
            <v>73860/015</v>
          </cell>
          <cell r="E802" t="str">
            <v xml:space="preserve">CABO DE COBRE ISOLADO PVC RESISTENTE A CHAMA  450/750 V  70 MM2 FORNECIM    </v>
          </cell>
          <cell r="F802" t="str">
            <v>M</v>
          </cell>
          <cell r="G802">
            <v>22.46</v>
          </cell>
          <cell r="H802" t="str">
            <v>S-SINAPI</v>
          </cell>
          <cell r="I802">
            <v>29.19</v>
          </cell>
        </row>
        <row r="803">
          <cell r="D803" t="str">
            <v>73860/016</v>
          </cell>
          <cell r="E803" t="str">
            <v xml:space="preserve">CABO DE COBRE ISOLADO PVC RESISTENTE A CHAMA  450/750 V  95 MM2 FORNECIM    </v>
          </cell>
          <cell r="F803" t="str">
            <v>M</v>
          </cell>
          <cell r="G803">
            <v>29.67</v>
          </cell>
          <cell r="H803" t="str">
            <v>S-SINAPI</v>
          </cell>
          <cell r="I803">
            <v>38.57</v>
          </cell>
        </row>
        <row r="804">
          <cell r="D804" t="str">
            <v>73860/017</v>
          </cell>
          <cell r="E804" t="str">
            <v xml:space="preserve">CABO DE COBRE ISOLADO PVC RESISTENTE A CHAMA  450/750 V  120 MM2 FORNECI    </v>
          </cell>
          <cell r="F804" t="str">
            <v>M</v>
          </cell>
          <cell r="G804">
            <v>36.590000000000003</v>
          </cell>
          <cell r="H804" t="str">
            <v>S-SINAPI</v>
          </cell>
          <cell r="I804">
            <v>47.56</v>
          </cell>
        </row>
        <row r="805">
          <cell r="D805" t="str">
            <v>73860/018</v>
          </cell>
          <cell r="E805" t="str">
            <v xml:space="preserve">CABO DE COBRE ISOLADO PVC RESISTENTE A CHAMA  450/750 V  150 MM2 FORNECI    </v>
          </cell>
          <cell r="F805" t="str">
            <v>M</v>
          </cell>
          <cell r="G805">
            <v>43.84</v>
          </cell>
          <cell r="H805" t="str">
            <v>S-SINAPI</v>
          </cell>
          <cell r="I805">
            <v>56.99</v>
          </cell>
        </row>
        <row r="806">
          <cell r="D806" t="str">
            <v>73860/019</v>
          </cell>
          <cell r="E806" t="str">
            <v xml:space="preserve">CABO DE COBRE ISOLADO PVC RESISTENTE A CHAMA  450/750 V  185 MM2 FORNECI    </v>
          </cell>
          <cell r="F806" t="str">
            <v>M</v>
          </cell>
          <cell r="G806">
            <v>54.01</v>
          </cell>
          <cell r="H806" t="str">
            <v>S-SINAPI</v>
          </cell>
          <cell r="I806">
            <v>70.209999999999994</v>
          </cell>
        </row>
        <row r="807">
          <cell r="D807" t="str">
            <v>73860/020</v>
          </cell>
          <cell r="E807" t="str">
            <v xml:space="preserve">CABO DE COBRE ISOLADO PVC RESISTENTE A CHAMA  450/750 V  240 MM2 FORNECI    </v>
          </cell>
          <cell r="F807" t="str">
            <v>M</v>
          </cell>
          <cell r="G807">
            <v>68.92</v>
          </cell>
          <cell r="H807" t="str">
            <v>S-SINAPI</v>
          </cell>
          <cell r="I807">
            <v>89.59</v>
          </cell>
        </row>
        <row r="808">
          <cell r="D808" t="str">
            <v>73860/021</v>
          </cell>
          <cell r="E808" t="str">
            <v xml:space="preserve">CABO DE COBRE ISOLADO PVC RESISTENTE A CHAMA  450/750 V  300 MM2 FORNECI    </v>
          </cell>
          <cell r="F808" t="str">
            <v>M</v>
          </cell>
          <cell r="G808">
            <v>82.84</v>
          </cell>
          <cell r="H808" t="str">
            <v>S-SINAPI</v>
          </cell>
          <cell r="I808">
            <v>107.69</v>
          </cell>
        </row>
        <row r="809">
          <cell r="D809" t="str">
            <v>73860/022</v>
          </cell>
          <cell r="E809" t="str">
            <v xml:space="preserve">CABO DE COBRE ISOLADO PVC RESISTENTE A CHAMA  450/750 V  35 MM2 FORNECIM    </v>
          </cell>
          <cell r="F809" t="str">
            <v>M</v>
          </cell>
          <cell r="G809">
            <v>11.72</v>
          </cell>
          <cell r="H809" t="str">
            <v>S-SINAPI</v>
          </cell>
          <cell r="I809">
            <v>15.23</v>
          </cell>
        </row>
        <row r="810">
          <cell r="D810" t="str">
            <v>74116/001</v>
          </cell>
          <cell r="E810" t="str">
            <v>FIO ISOLADO PVC  750V  4 MM2, FORNECIMENTO E INSTALACAO</v>
          </cell>
          <cell r="F810" t="str">
            <v>M</v>
          </cell>
          <cell r="G810">
            <v>3.23</v>
          </cell>
          <cell r="H810" t="str">
            <v>S-SINAPI</v>
          </cell>
          <cell r="I810">
            <v>4.1900000000000004</v>
          </cell>
        </row>
        <row r="811">
          <cell r="D811" t="str">
            <v>74117/001</v>
          </cell>
          <cell r="E811" t="str">
            <v>FIO ISOLADO PVC  750V  2,5 MM2, FORNECIMENTO E INSTALACAO</v>
          </cell>
          <cell r="F811" t="str">
            <v>M</v>
          </cell>
          <cell r="G811">
            <v>2.61</v>
          </cell>
          <cell r="H811" t="str">
            <v>S-SINAPI</v>
          </cell>
          <cell r="I811">
            <v>3.39</v>
          </cell>
        </row>
        <row r="812">
          <cell r="D812" t="str">
            <v>74172/001</v>
          </cell>
          <cell r="E812" t="str">
            <v>FIO ISOLADO PVC  750V  10 MM2, FORNECIMENTO E INSTALACAO</v>
          </cell>
          <cell r="F812" t="str">
            <v>M</v>
          </cell>
          <cell r="G812">
            <v>5.37</v>
          </cell>
          <cell r="H812" t="str">
            <v>S-SINAPI</v>
          </cell>
          <cell r="I812">
            <v>6.98</v>
          </cell>
        </row>
        <row r="813">
          <cell r="D813" t="str">
            <v>74173/001</v>
          </cell>
          <cell r="E813" t="str">
            <v>FIO ISOLADO PVC  750V  6 MM2, FORNECIMENTO E INSTALACAO</v>
          </cell>
          <cell r="F813" t="str">
            <v>M</v>
          </cell>
          <cell r="G813">
            <v>3.92</v>
          </cell>
          <cell r="H813" t="str">
            <v>S-SINAPI</v>
          </cell>
          <cell r="I813">
            <v>5.09</v>
          </cell>
        </row>
        <row r="814">
          <cell r="D814">
            <v>74855</v>
          </cell>
          <cell r="E814" t="str">
            <v xml:space="preserve">FIO C/ISOLAMENTO TERMOPLASTICO ANTICHAMA NA BITOLA DE  16MM2 COM PREPAR    </v>
          </cell>
          <cell r="F814" t="str">
            <v>M</v>
          </cell>
          <cell r="G814">
            <v>7.6</v>
          </cell>
          <cell r="H814" t="str">
            <v>S-SINAPI</v>
          </cell>
          <cell r="I814">
            <v>9.8800000000000008</v>
          </cell>
        </row>
        <row r="815">
          <cell r="D815" t="str">
            <v>0168</v>
          </cell>
          <cell r="E815" t="str">
            <v>CAIXAS</v>
          </cell>
          <cell r="H815" t="str">
            <v>S-SINAPI</v>
          </cell>
          <cell r="I815">
            <v>0</v>
          </cell>
        </row>
        <row r="816">
          <cell r="D816" t="str">
            <v>73861/001</v>
          </cell>
          <cell r="E816" t="str">
            <v>CONDULETE  1/2" EM LIGA DE ALUMÍNIO FUNDIDO TIPO B  - FORNECIMENTO E I    UN</v>
          </cell>
          <cell r="G816">
            <v>8.4</v>
          </cell>
          <cell r="H816" t="str">
            <v>S-SINAPI</v>
          </cell>
          <cell r="I816">
            <v>10.92</v>
          </cell>
        </row>
        <row r="817">
          <cell r="D817" t="str">
            <v>73861/002</v>
          </cell>
          <cell r="E817" t="str">
            <v xml:space="preserve">CONDULETE  3/4" EM LIGA DE ALUMÍNIO FUNDIDO TIPO "B"  - FORNECIMENTO E I    </v>
          </cell>
          <cell r="F817" t="str">
            <v>UN</v>
          </cell>
          <cell r="G817">
            <v>9.58</v>
          </cell>
          <cell r="H817" t="str">
            <v>S-SINAPI</v>
          </cell>
          <cell r="I817">
            <v>12.45</v>
          </cell>
        </row>
        <row r="818">
          <cell r="D818" t="str">
            <v>73861/003</v>
          </cell>
          <cell r="E818" t="str">
            <v xml:space="preserve">CONDULETE  1" EM LIGA DE ALUMÍNIO FUNDIDO TIPO "B"  - FORNECIMENTO E INS    </v>
          </cell>
          <cell r="F818" t="str">
            <v>UN</v>
          </cell>
          <cell r="G818">
            <v>13.4</v>
          </cell>
          <cell r="H818" t="str">
            <v>S-SINAPI</v>
          </cell>
          <cell r="I818">
            <v>17.420000000000002</v>
          </cell>
        </row>
        <row r="819">
          <cell r="D819" t="str">
            <v>73861/004</v>
          </cell>
          <cell r="E819" t="str">
            <v xml:space="preserve">CONDULETE  1/2" EM LIGA DE ALUMÍNIO FUNDIDO TIPO "C"  - FORNECIMENTO E I    </v>
          </cell>
          <cell r="F819" t="str">
            <v>UN</v>
          </cell>
          <cell r="G819">
            <v>9.3000000000000007</v>
          </cell>
          <cell r="H819" t="str">
            <v>S-SINAPI</v>
          </cell>
          <cell r="I819">
            <v>12.09</v>
          </cell>
        </row>
        <row r="820">
          <cell r="D820" t="str">
            <v>73861/005</v>
          </cell>
          <cell r="E820" t="str">
            <v xml:space="preserve">CONDULETE 3/4" EM LIGA DE ALUMÍNIO FUNDIDO TIPO "C"  - FORNECIMENTO E      </v>
          </cell>
          <cell r="F820" t="str">
            <v>UN</v>
          </cell>
          <cell r="G820">
            <v>9.8800000000000008</v>
          </cell>
          <cell r="H820" t="str">
            <v>S-SINAPI</v>
          </cell>
          <cell r="I820">
            <v>12.84</v>
          </cell>
        </row>
        <row r="821">
          <cell r="D821" t="str">
            <v>73861/006</v>
          </cell>
          <cell r="E821" t="str">
            <v xml:space="preserve">CONDULETE  1" EM LIGA DE ALUMÍNIO FUNDIDO TIPO "C"  - FORNECIMENTO E INS    </v>
          </cell>
          <cell r="F821" t="str">
            <v>UN</v>
          </cell>
          <cell r="G821">
            <v>14.69</v>
          </cell>
          <cell r="H821" t="str">
            <v>S-SINAPI</v>
          </cell>
          <cell r="I821">
            <v>19.09</v>
          </cell>
        </row>
        <row r="822">
          <cell r="D822" t="str">
            <v>73861/007</v>
          </cell>
          <cell r="E822" t="str">
            <v xml:space="preserve">CONDULETE  1/2" EM LIGA DE ALUMÍNIO FUNDIDO TIPO "E"  - FORNECIMENTO E I    </v>
          </cell>
          <cell r="F822" t="str">
            <v>UN</v>
          </cell>
          <cell r="G822">
            <v>7.91</v>
          </cell>
          <cell r="H822" t="str">
            <v>S-SINAPI</v>
          </cell>
          <cell r="I822">
            <v>10.28</v>
          </cell>
        </row>
        <row r="823">
          <cell r="D823" t="str">
            <v>73861/008</v>
          </cell>
          <cell r="E823" t="str">
            <v xml:space="preserve">CONDULETE  3/4" EM LIGA DE ALUMÍNIO FUNDIDO TIPO "E"  - FORNECIMENTO E I    </v>
          </cell>
          <cell r="F823" t="str">
            <v>UN</v>
          </cell>
          <cell r="G823">
            <v>8.9499999999999993</v>
          </cell>
          <cell r="H823" t="str">
            <v>S-SINAPI</v>
          </cell>
          <cell r="I823">
            <v>11.63</v>
          </cell>
        </row>
        <row r="824">
          <cell r="D824" t="str">
            <v>73861/009</v>
          </cell>
          <cell r="E824" t="str">
            <v xml:space="preserve">CONDULETE  1" EM LIGA DE ALUMÍNIO FUNDIDO TIPO "E"  - FORNECIMENTO E INS    </v>
          </cell>
          <cell r="F824" t="str">
            <v>UN</v>
          </cell>
          <cell r="G824">
            <v>13.64</v>
          </cell>
          <cell r="H824" t="str">
            <v>S-SINAPI</v>
          </cell>
          <cell r="I824">
            <v>17.73</v>
          </cell>
        </row>
        <row r="825">
          <cell r="D825" t="str">
            <v>73861/010</v>
          </cell>
          <cell r="E825" t="str">
            <v xml:space="preserve">CONDULETE  1/2" EM LIGA DE ALUMÍNIO FUNDIDO TIPO "LB"  - FORNECIMENTO E      </v>
          </cell>
          <cell r="F825" t="str">
            <v>UN</v>
          </cell>
          <cell r="G825">
            <v>8.76</v>
          </cell>
          <cell r="H825" t="str">
            <v>S-SINAPI</v>
          </cell>
          <cell r="I825">
            <v>11.38</v>
          </cell>
        </row>
        <row r="826">
          <cell r="D826" t="str">
            <v>73861/011</v>
          </cell>
          <cell r="E826" t="str">
            <v xml:space="preserve">CONDULETE  3/4" EM LIGA DE ALUMÍNIO FUNDIDO TIPO "LB"  - FORNECIMENTO E      </v>
          </cell>
          <cell r="F826" t="str">
            <v>UN</v>
          </cell>
          <cell r="G826">
            <v>9.93</v>
          </cell>
          <cell r="H826" t="str">
            <v>S-SINAPI</v>
          </cell>
          <cell r="I826">
            <v>12.9</v>
          </cell>
        </row>
        <row r="827">
          <cell r="D827" t="str">
            <v>73861/012</v>
          </cell>
          <cell r="E827" t="str">
            <v xml:space="preserve">CONDULETE  1" EM LIGA DE ALUMÍNIO FUNDIDO TIPO "LB"  - FORNECIMENTO E IN    </v>
          </cell>
          <cell r="F827" t="str">
            <v>UN</v>
          </cell>
          <cell r="G827">
            <v>14.47</v>
          </cell>
          <cell r="H827" t="str">
            <v>S-SINAPI</v>
          </cell>
          <cell r="I827">
            <v>18.809999999999999</v>
          </cell>
        </row>
        <row r="828">
          <cell r="D828" t="str">
            <v>73861/013</v>
          </cell>
          <cell r="E828" t="str">
            <v xml:space="preserve">CONDULETE  1/2" EM LIGA DE ALUMÍNIO FUNDIDO TIPO "LL"  - FORNECIMENTO E      </v>
          </cell>
          <cell r="F828" t="str">
            <v>UN</v>
          </cell>
          <cell r="G828">
            <v>8.76</v>
          </cell>
          <cell r="H828" t="str">
            <v>S-SINAPI</v>
          </cell>
          <cell r="I828">
            <v>11.38</v>
          </cell>
        </row>
        <row r="829">
          <cell r="D829" t="str">
            <v>73861/014</v>
          </cell>
          <cell r="E829" t="str">
            <v xml:space="preserve">CONDULETE  3/4" EM LIGA DE ALUMÍNIO FUNDIDO TIPO "LL"  - FORNECIMENTO E      </v>
          </cell>
          <cell r="F829" t="str">
            <v>UN</v>
          </cell>
          <cell r="G829">
            <v>9.93</v>
          </cell>
          <cell r="H829" t="str">
            <v>S-SINAPI</v>
          </cell>
          <cell r="I829">
            <v>12.9</v>
          </cell>
        </row>
        <row r="830">
          <cell r="D830" t="str">
            <v>73861/015</v>
          </cell>
          <cell r="E830" t="str">
            <v xml:space="preserve">CONDULETE  1" EM LIGA DE ALUMÍNIO FUNDIDO TIPO "LL"  - FORNECIMENTO E IN    </v>
          </cell>
          <cell r="F830" t="str">
            <v>UN</v>
          </cell>
          <cell r="G830">
            <v>14.47</v>
          </cell>
          <cell r="H830" t="str">
            <v>S-SINAPI</v>
          </cell>
          <cell r="I830">
            <v>18.809999999999999</v>
          </cell>
        </row>
        <row r="831">
          <cell r="D831" t="str">
            <v>73861/016</v>
          </cell>
          <cell r="E831" t="str">
            <v xml:space="preserve">CONDULETE  1/2" EM LIGA DE ALUMÍNIO FUNDIDO TIPO "X"  - FORNECIMENTO E I    </v>
          </cell>
          <cell r="F831" t="str">
            <v>UN</v>
          </cell>
          <cell r="G831">
            <v>10.42</v>
          </cell>
          <cell r="H831" t="str">
            <v>S-SINAPI</v>
          </cell>
          <cell r="I831">
            <v>13.54</v>
          </cell>
        </row>
        <row r="832">
          <cell r="D832" t="str">
            <v>73861/017</v>
          </cell>
          <cell r="E832" t="str">
            <v xml:space="preserve">CONDULETE  3/4" EM LIGA DE ALUMÍNIO FUNDIDO TIPO "X"  - FORNECIMENTO E I    </v>
          </cell>
          <cell r="F832" t="str">
            <v>UN</v>
          </cell>
          <cell r="G832">
            <v>11.79</v>
          </cell>
          <cell r="H832" t="str">
            <v>S-SINAPI</v>
          </cell>
          <cell r="I832">
            <v>15.32</v>
          </cell>
        </row>
        <row r="833">
          <cell r="D833" t="str">
            <v>73861/018</v>
          </cell>
          <cell r="E833" t="str">
            <v xml:space="preserve">CONDULETE  1" EM LIGA DE ALUMÍNIO FUNDIDO TIPO "X"  - FORNECIMENTO E INS    </v>
          </cell>
          <cell r="F833" t="str">
            <v>UN</v>
          </cell>
          <cell r="G833">
            <v>18.809999999999999</v>
          </cell>
          <cell r="H833" t="str">
            <v>S-SINAPI</v>
          </cell>
          <cell r="I833">
            <v>24.45</v>
          </cell>
        </row>
        <row r="834">
          <cell r="D834" t="str">
            <v>73861/019</v>
          </cell>
          <cell r="E834" t="str">
            <v xml:space="preserve">CONDULETE  1/2" EM LIGA DE ALUMÍNIO FUNDIDO TIPO "T"  - FORNECIMENTO E I    </v>
          </cell>
          <cell r="F834" t="str">
            <v>UN</v>
          </cell>
          <cell r="G834">
            <v>10.06</v>
          </cell>
          <cell r="H834" t="str">
            <v>S-SINAPI</v>
          </cell>
          <cell r="I834">
            <v>13.07</v>
          </cell>
        </row>
        <row r="835">
          <cell r="D835" t="str">
            <v>73861/020</v>
          </cell>
          <cell r="E835" t="str">
            <v xml:space="preserve">CONDULETE  3/4" EM LIGA DE ALUMÍNIO FUNDIDO TIPO "T"  - FORNECIMENTO E I    </v>
          </cell>
          <cell r="F835" t="str">
            <v>UN</v>
          </cell>
          <cell r="G835">
            <v>10.88</v>
          </cell>
          <cell r="H835" t="str">
            <v>S-SINAPI</v>
          </cell>
          <cell r="I835">
            <v>14.14</v>
          </cell>
        </row>
        <row r="836">
          <cell r="D836" t="str">
            <v>73861/021</v>
          </cell>
          <cell r="E836" t="str">
            <v xml:space="preserve">CONDULETE  1" EM LIGA DE ALUMÍNIO FUNDIDO TIPO "T"  - FORNECIMENTO E INS    </v>
          </cell>
          <cell r="F836" t="str">
            <v>UN</v>
          </cell>
          <cell r="G836">
            <v>17.010000000000002</v>
          </cell>
          <cell r="H836" t="str">
            <v>S-SINAPI</v>
          </cell>
          <cell r="I836">
            <v>22.11</v>
          </cell>
        </row>
        <row r="837">
          <cell r="D837" t="str">
            <v>74043/001</v>
          </cell>
          <cell r="E837" t="str">
            <v>CONDULETE PVC TIPO    B 3/4    SEM TAMPA, FORNECIMENTO E INSTALACAO U</v>
          </cell>
          <cell r="F837" t="str">
            <v>N</v>
          </cell>
          <cell r="G837">
            <v>10.84</v>
          </cell>
          <cell r="H837" t="str">
            <v>S-SINAPI</v>
          </cell>
          <cell r="I837">
            <v>14.09</v>
          </cell>
        </row>
        <row r="838">
          <cell r="D838" t="str">
            <v>74043/002</v>
          </cell>
          <cell r="E838" t="str">
            <v>CONDULETE PVC TIPO    LL 3/4    SEM TAMPA, FORNECIMENTO E INSTALACAO U</v>
          </cell>
          <cell r="F838" t="str">
            <v>N</v>
          </cell>
          <cell r="G838">
            <v>9</v>
          </cell>
          <cell r="H838" t="str">
            <v>S-SINAPI</v>
          </cell>
          <cell r="I838">
            <v>11.7</v>
          </cell>
        </row>
        <row r="839">
          <cell r="D839" t="str">
            <v>74043/003</v>
          </cell>
          <cell r="E839" t="str">
            <v>CONDULETE PVC TIPO TB  3/4 SEM TAMPA, FORNECIMENTO E INSTALACAO UN</v>
          </cell>
          <cell r="G839">
            <v>14.61</v>
          </cell>
          <cell r="H839" t="str">
            <v>S-SINAPI</v>
          </cell>
          <cell r="I839">
            <v>18.989999999999998</v>
          </cell>
        </row>
        <row r="840">
          <cell r="D840" t="str">
            <v>74043/004</v>
          </cell>
          <cell r="E840" t="str">
            <v xml:space="preserve">CAIXA DE LIGACAO EM ALUMINIO SILICIO, TIPO CONDULETE FORMATO    "C" 3/4    </v>
          </cell>
          <cell r="F840" t="str">
            <v>UN</v>
          </cell>
          <cell r="G840">
            <v>9.8800000000000008</v>
          </cell>
          <cell r="H840" t="str">
            <v>S-SINAPI</v>
          </cell>
          <cell r="I840">
            <v>12.84</v>
          </cell>
        </row>
        <row r="841">
          <cell r="D841" t="str">
            <v>74248/001</v>
          </cell>
          <cell r="E841" t="str">
            <v>CAIXA DE PASSAGEM EM ALVENARIA COM TAMPA CONCRETO  40X40X40 CM</v>
          </cell>
          <cell r="F841" t="str">
            <v>UN</v>
          </cell>
          <cell r="G841">
            <v>53.65</v>
          </cell>
          <cell r="H841" t="str">
            <v>S-SINAPI</v>
          </cell>
          <cell r="I841">
            <v>69.739999999999995</v>
          </cell>
        </row>
        <row r="842">
          <cell r="D842" t="str">
            <v>0169</v>
          </cell>
          <cell r="E842" t="str">
            <v>QUADROS/DISJUNTORES</v>
          </cell>
          <cell r="H842" t="str">
            <v>S-SINAPI</v>
          </cell>
          <cell r="I842">
            <v>0</v>
          </cell>
        </row>
        <row r="843">
          <cell r="D843">
            <v>68066</v>
          </cell>
          <cell r="E843" t="str">
            <v>CAIXA DE PROTECAO PARA MEDIDOR MONOFASICO, FORNECIMENTO E INSTALACAO</v>
          </cell>
          <cell r="F843" t="str">
            <v>UN</v>
          </cell>
          <cell r="G843">
            <v>86.05</v>
          </cell>
          <cell r="H843" t="str">
            <v>S-SINAPI</v>
          </cell>
          <cell r="I843">
            <v>111.86</v>
          </cell>
        </row>
        <row r="844">
          <cell r="D844">
            <v>72319</v>
          </cell>
          <cell r="E844" t="str">
            <v xml:space="preserve">DISJUNTOR BAIXA TENSAO TRIPOLAR A SECO 800A/600V, INCLUSIVE ELETROTÉC    </v>
          </cell>
          <cell r="F844" t="str">
            <v>UN</v>
          </cell>
          <cell r="G844">
            <v>3750.16</v>
          </cell>
          <cell r="H844" t="str">
            <v>S-SINAPI</v>
          </cell>
          <cell r="I844">
            <v>4875.2</v>
          </cell>
        </row>
        <row r="845">
          <cell r="D845">
            <v>72341</v>
          </cell>
          <cell r="E845" t="str">
            <v xml:space="preserve">CONTATOR TRIPOLAR I NOMINAL  12A  - FORNECIMENTO E INSTALACAO INCLUSIVE      </v>
          </cell>
          <cell r="F845" t="str">
            <v>UN</v>
          </cell>
          <cell r="G845">
            <v>126.19</v>
          </cell>
          <cell r="H845" t="str">
            <v>S-SINAPI</v>
          </cell>
          <cell r="I845">
            <v>164.04</v>
          </cell>
        </row>
        <row r="846">
          <cell r="D846">
            <v>72343</v>
          </cell>
          <cell r="E846" t="str">
            <v xml:space="preserve">CONTATOR TRIPOLAR I NOMINAL  22A  - FORNECIMENTO E INSTALACAO INCLUSIVE      </v>
          </cell>
          <cell r="F846" t="str">
            <v>UN</v>
          </cell>
          <cell r="G846">
            <v>156.87</v>
          </cell>
          <cell r="H846" t="str">
            <v>S-SINAPI</v>
          </cell>
          <cell r="I846">
            <v>203.93</v>
          </cell>
        </row>
        <row r="847">
          <cell r="D847">
            <v>72344</v>
          </cell>
          <cell r="E847" t="str">
            <v xml:space="preserve">CONTATOR TRIPOLAR I NOMINAL  36A  - FORNECIMENTO E INSTALACAO INCLUSIVE      </v>
          </cell>
          <cell r="F847" t="str">
            <v>UN</v>
          </cell>
          <cell r="G847">
            <v>282.11</v>
          </cell>
          <cell r="H847" t="str">
            <v>S-SINAPI</v>
          </cell>
          <cell r="I847">
            <v>366.74</v>
          </cell>
        </row>
        <row r="848">
          <cell r="D848">
            <v>72345</v>
          </cell>
          <cell r="E848" t="str">
            <v xml:space="preserve">CONTATOR TRIPOLAR I NOMIMAL  94A  - FORNECIMENTO E INSTALACAO INCLUSIVE      </v>
          </cell>
          <cell r="F848" t="str">
            <v>UN</v>
          </cell>
          <cell r="G848">
            <v>739.87</v>
          </cell>
          <cell r="H848" t="str">
            <v>S-SINAPI</v>
          </cell>
          <cell r="I848">
            <v>961.83</v>
          </cell>
        </row>
        <row r="849">
          <cell r="D849" t="str">
            <v>73918/001</v>
          </cell>
          <cell r="E849" t="str">
            <v xml:space="preserve">CAIXA DE PASSAGEM PARA TELEFONE 10X10X5CM, FORNECIMENTO E INSTALACAO      </v>
          </cell>
          <cell r="F849" t="str">
            <v>UN</v>
          </cell>
          <cell r="G849">
            <v>31.71</v>
          </cell>
          <cell r="H849" t="str">
            <v>S-SINAPI</v>
          </cell>
          <cell r="I849">
            <v>41.22</v>
          </cell>
        </row>
        <row r="850">
          <cell r="D850" t="str">
            <v>73918/002</v>
          </cell>
          <cell r="E850" t="str">
            <v xml:space="preserve">CAIXA DE PASSAGEM PARA TELEFONE 80X80X15CM, FORNECIMENTO E INSTALACAO    </v>
          </cell>
          <cell r="F850" t="str">
            <v>UN</v>
          </cell>
          <cell r="G850">
            <v>302.5</v>
          </cell>
          <cell r="H850" t="str">
            <v>S-SINAPI</v>
          </cell>
          <cell r="I850">
            <v>393.25</v>
          </cell>
        </row>
        <row r="851">
          <cell r="D851" t="str">
            <v>73918/003</v>
          </cell>
          <cell r="E851" t="str">
            <v xml:space="preserve">CAIXA DE PASSAGEM PARA TELEFONE  150X150X15CM, FORNECIMENTO E INSTALACA    </v>
          </cell>
          <cell r="F851" t="str">
            <v>UN</v>
          </cell>
          <cell r="G851">
            <v>1100.33</v>
          </cell>
          <cell r="H851" t="str">
            <v>S-SINAPI</v>
          </cell>
          <cell r="I851">
            <v>1430.42</v>
          </cell>
        </row>
        <row r="852">
          <cell r="D852" t="str">
            <v>74052/001</v>
          </cell>
          <cell r="E852" t="str">
            <v xml:space="preserve">QUADRO DE DISTRIBUICAO PARA TELEFONE N.4,  60X60X12CM EM CHAPA METALICA    </v>
          </cell>
          <cell r="F852" t="str">
            <v>UN</v>
          </cell>
          <cell r="G852">
            <v>193.01</v>
          </cell>
          <cell r="H852" t="str">
            <v>S-SINAPI</v>
          </cell>
          <cell r="I852">
            <v>250.91</v>
          </cell>
        </row>
        <row r="853">
          <cell r="D853" t="str">
            <v>74052/002</v>
          </cell>
          <cell r="E853" t="str">
            <v xml:space="preserve">QUADRO DE DISTRIBUICAO PARA TELEFONE N.3,  40X40X12CM EM CHAPA METALICA    </v>
          </cell>
          <cell r="F853" t="str">
            <v>UN</v>
          </cell>
          <cell r="G853">
            <v>131.41</v>
          </cell>
          <cell r="H853" t="str">
            <v>S-SINAPI</v>
          </cell>
          <cell r="I853">
            <v>170.83</v>
          </cell>
        </row>
        <row r="854">
          <cell r="D854" t="str">
            <v>74052/003</v>
          </cell>
          <cell r="E854" t="str">
            <v xml:space="preserve">QUADRO DE DISTRIBUICAO PARA TELEFONE N.2,  20X20X12CM EM CHAPA METALICA    </v>
          </cell>
          <cell r="F854" t="str">
            <v>UN</v>
          </cell>
          <cell r="G854">
            <v>80.02</v>
          </cell>
          <cell r="H854" t="str">
            <v>S-SINAPI</v>
          </cell>
          <cell r="I854">
            <v>104.02</v>
          </cell>
        </row>
        <row r="855">
          <cell r="D855" t="str">
            <v>74052/004</v>
          </cell>
          <cell r="E855" t="str">
            <v xml:space="preserve">QUADRO DE DISTRIBUICAO DE ENERGIA SEM PORTA, 4 CIRCUITOS, INCLUSIVE A    </v>
          </cell>
          <cell r="F855" t="str">
            <v>UN</v>
          </cell>
          <cell r="G855">
            <v>90.05</v>
          </cell>
          <cell r="H855" t="str">
            <v>S-SINAPI</v>
          </cell>
          <cell r="I855">
            <v>117.06</v>
          </cell>
        </row>
        <row r="856">
          <cell r="D856" t="str">
            <v>74052/005</v>
          </cell>
          <cell r="E856" t="str">
            <v xml:space="preserve">QUADRO DE MEDICAO GERAL EM CHAPA METALICA PARA EDIFICIOS COM  16 APTOS,    </v>
          </cell>
          <cell r="F856" t="str">
            <v>UN</v>
          </cell>
          <cell r="G856">
            <v>852.52</v>
          </cell>
          <cell r="H856" t="str">
            <v>S-SINAPI</v>
          </cell>
          <cell r="I856">
            <v>1108.27</v>
          </cell>
        </row>
        <row r="857">
          <cell r="D857" t="str">
            <v>74130/001</v>
          </cell>
          <cell r="E857" t="str">
            <v xml:space="preserve">DISJUNTOR TERMOMAGNETICO MONOPOLAR PADRAO NEMA  (AMERICANO)  10 A  30A  24    </v>
          </cell>
          <cell r="F857" t="str">
            <v>UN</v>
          </cell>
          <cell r="G857">
            <v>7.93</v>
          </cell>
          <cell r="H857" t="str">
            <v>S-SINAPI</v>
          </cell>
          <cell r="I857">
            <v>10.3</v>
          </cell>
        </row>
        <row r="858">
          <cell r="D858" t="str">
            <v>74130/002</v>
          </cell>
          <cell r="E858" t="str">
            <v xml:space="preserve">DISJUNTOR TERMOMAGNETICO MONOPOLAR PADRAO NEMA  (AMERICANO)  35 A  50A  24    </v>
          </cell>
          <cell r="F858" t="str">
            <v>UN</v>
          </cell>
          <cell r="G858">
            <v>10.99</v>
          </cell>
          <cell r="H858" t="str">
            <v>S-SINAPI</v>
          </cell>
          <cell r="I858">
            <v>14.28</v>
          </cell>
        </row>
        <row r="859">
          <cell r="D859" t="str">
            <v>74130/003</v>
          </cell>
          <cell r="E859" t="str">
            <v xml:space="preserve">DISJUNTOR TERMOMAGNETICO BIPOLAR PADRAO NEMA  (AMERICANO)  10 A  50A  240V    </v>
          </cell>
          <cell r="F859" t="str">
            <v>UN</v>
          </cell>
          <cell r="G859">
            <v>42.12</v>
          </cell>
          <cell r="H859" t="str">
            <v>S-SINAPI</v>
          </cell>
          <cell r="I859">
            <v>54.75</v>
          </cell>
        </row>
        <row r="860">
          <cell r="D860" t="str">
            <v>74130/004</v>
          </cell>
          <cell r="E860" t="str">
            <v xml:space="preserve">DISJUNTOR TERMOMAGNETICO TRIPOLAR PADRAO NEMA  (AMERICANO)  10 A  50A  240    </v>
          </cell>
          <cell r="F860" t="str">
            <v>UN</v>
          </cell>
          <cell r="G860">
            <v>50.93</v>
          </cell>
          <cell r="H860" t="str">
            <v>S-SINAPI</v>
          </cell>
          <cell r="I860">
            <v>66.2</v>
          </cell>
        </row>
        <row r="861">
          <cell r="D861" t="str">
            <v>74130/005</v>
          </cell>
          <cell r="E861" t="str">
            <v xml:space="preserve">DISJUNTOR TERMOMAGNETICO TRIPOLAR PADRAO NEMA  (AMERICANO)  60 A  100A  24    </v>
          </cell>
          <cell r="F861" t="str">
            <v>UN</v>
          </cell>
          <cell r="G861">
            <v>71.38</v>
          </cell>
          <cell r="H861" t="str">
            <v>S-SINAPI</v>
          </cell>
          <cell r="I861">
            <v>92.79</v>
          </cell>
        </row>
        <row r="862">
          <cell r="D862" t="str">
            <v>74130/006</v>
          </cell>
          <cell r="E862" t="str">
            <v xml:space="preserve">DISJUNTOR TERMOMAGNETICO TRIPOLAR PADRAO NEMA  (AMERICANO)  125 A  150A  2    </v>
          </cell>
          <cell r="F862" t="str">
            <v>UN</v>
          </cell>
          <cell r="G862">
            <v>181.57</v>
          </cell>
          <cell r="H862" t="str">
            <v>S-SINAPI</v>
          </cell>
          <cell r="I862">
            <v>236.04</v>
          </cell>
        </row>
        <row r="863">
          <cell r="D863" t="str">
            <v>74130/007</v>
          </cell>
          <cell r="E863" t="str">
            <v xml:space="preserve">DISJUNTOR TERMOMAGNETICO TRIPOLAR EM CAIXA MOLDADA  250A  600V, FORNECIM    </v>
          </cell>
          <cell r="F863" t="str">
            <v>UN</v>
          </cell>
          <cell r="G863">
            <v>764.21</v>
          </cell>
          <cell r="H863" t="str">
            <v>S-SINAPI</v>
          </cell>
          <cell r="I863">
            <v>993.47</v>
          </cell>
        </row>
        <row r="864">
          <cell r="D864" t="str">
            <v>74130/008</v>
          </cell>
          <cell r="E864" t="str">
            <v xml:space="preserve">DISJUNTOR TERMOMAGNETICO TRIPOLAR EM CAIXA MOLDADA  300 A  400A  600V, FO    </v>
          </cell>
          <cell r="F864" t="str">
            <v>UN</v>
          </cell>
          <cell r="G864">
            <v>978.85</v>
          </cell>
          <cell r="H864" t="str">
            <v>S-SINAPI</v>
          </cell>
          <cell r="I864">
            <v>1272.5</v>
          </cell>
        </row>
        <row r="865">
          <cell r="D865" t="str">
            <v>74130/009</v>
          </cell>
          <cell r="E865" t="str">
            <v xml:space="preserve">DISJUNTOR TERMOMAGNETICO TRIPOLAR EM CAIXA MOLDADA  500 A  600A  600V, FO    </v>
          </cell>
          <cell r="F865" t="str">
            <v>UN</v>
          </cell>
          <cell r="G865">
            <v>2203.66</v>
          </cell>
          <cell r="H865" t="str">
            <v>S-SINAPI</v>
          </cell>
          <cell r="I865">
            <v>2864.75</v>
          </cell>
        </row>
        <row r="866">
          <cell r="D866" t="str">
            <v>74130/010</v>
          </cell>
          <cell r="E866" t="str">
            <v xml:space="preserve">DISJUNTOR TERMOMAGNETICO TRIPOLAR EM CAIXA MOLDADA  175 A  225A  240V, FO    </v>
          </cell>
          <cell r="F866" t="str">
            <v>UN</v>
          </cell>
          <cell r="G866">
            <v>586.58000000000004</v>
          </cell>
          <cell r="H866" t="str">
            <v>S-SINAPI</v>
          </cell>
          <cell r="I866">
            <v>762.55</v>
          </cell>
        </row>
        <row r="867">
          <cell r="D867" t="str">
            <v>74131/001</v>
          </cell>
          <cell r="E867" t="str">
            <v xml:space="preserve">QUADRO DE DISTRIBUICAO DE ENERGIA EM CHAPA METALICA, PARA  3 DISJUNTORE    </v>
          </cell>
          <cell r="F867" t="str">
            <v>UN</v>
          </cell>
          <cell r="G867">
            <v>47.9</v>
          </cell>
          <cell r="H867" t="str">
            <v>S-SINAPI</v>
          </cell>
          <cell r="I867">
            <v>62.27</v>
          </cell>
        </row>
        <row r="868">
          <cell r="D868" t="str">
            <v>74131/002</v>
          </cell>
          <cell r="E868" t="str">
            <v xml:space="preserve">QUADRO DE DISTRIBUICAO DE ENERGIA EM CHAPA METALICA, DE EMBUTIR, SEM P    </v>
          </cell>
          <cell r="F868" t="str">
            <v>UN</v>
          </cell>
          <cell r="G868">
            <v>55.87</v>
          </cell>
          <cell r="H868" t="str">
            <v>S-SINAPI</v>
          </cell>
          <cell r="I868">
            <v>72.63</v>
          </cell>
        </row>
        <row r="869">
          <cell r="D869" t="str">
            <v>74131/003</v>
          </cell>
          <cell r="E869" t="str">
            <v xml:space="preserve">QUADRO DE DISTRIBUICAO DE ENERGIA EM CHAPA METALICA, DE EMBUTIR, SEM P    </v>
          </cell>
          <cell r="F869" t="str">
            <v>UN</v>
          </cell>
          <cell r="G869">
            <v>83.97</v>
          </cell>
          <cell r="H869" t="str">
            <v>S-SINAPI</v>
          </cell>
          <cell r="I869">
            <v>109.16</v>
          </cell>
        </row>
        <row r="870">
          <cell r="D870" t="str">
            <v>74131/004</v>
          </cell>
          <cell r="E870" t="str">
            <v xml:space="preserve">QUADRO DE DISTRIBUICAO DE ENERGIA EM CHAPA METALICA, DE SOBREPOR, COM      </v>
          </cell>
          <cell r="F870" t="str">
            <v>UN</v>
          </cell>
          <cell r="G870">
            <v>295.94</v>
          </cell>
          <cell r="H870" t="str">
            <v>S-SINAPI</v>
          </cell>
          <cell r="I870">
            <v>384.72</v>
          </cell>
        </row>
        <row r="871">
          <cell r="D871" t="str">
            <v>74131/005</v>
          </cell>
          <cell r="E871" t="str">
            <v xml:space="preserve">QUADRO DE DISTRIBUICAO DE ENERGIA EM CHAPA METALICA, DE SOBREPOR, COM      </v>
          </cell>
          <cell r="F871" t="str">
            <v>UN</v>
          </cell>
          <cell r="G871">
            <v>346.82</v>
          </cell>
          <cell r="H871" t="str">
            <v>S-SINAPI</v>
          </cell>
          <cell r="I871">
            <v>450.86</v>
          </cell>
        </row>
        <row r="872">
          <cell r="D872" t="str">
            <v>74131/006</v>
          </cell>
          <cell r="E872" t="str">
            <v xml:space="preserve">QUADRO DE DISTRIBUICAO DE ENERGIA EM CHAPA METALICA, DE EMBUTIR, COM P    </v>
          </cell>
          <cell r="F872" t="str">
            <v>UN</v>
          </cell>
          <cell r="G872">
            <v>499.44</v>
          </cell>
          <cell r="H872" t="str">
            <v>S-SINAPI</v>
          </cell>
          <cell r="I872">
            <v>649.27</v>
          </cell>
        </row>
        <row r="873">
          <cell r="D873" t="str">
            <v>74131/007</v>
          </cell>
          <cell r="E873" t="str">
            <v xml:space="preserve">QUADRO DE DISTRIBUICAO DE ENERGIA EM CHAPA METALICA, DE EMBUTIR, COM P    </v>
          </cell>
          <cell r="F873" t="str">
            <v>UN</v>
          </cell>
          <cell r="G873">
            <v>568.20000000000005</v>
          </cell>
          <cell r="H873" t="str">
            <v>S-SINAPI</v>
          </cell>
          <cell r="I873">
            <v>738.66</v>
          </cell>
        </row>
        <row r="874">
          <cell r="D874" t="str">
            <v>74131/008</v>
          </cell>
          <cell r="E874" t="str">
            <v xml:space="preserve">QUADRO DE DISTRIBUICAO DE ENERGIA EM CHAPA METALICA, DE EMBUTIR, COM P    </v>
          </cell>
          <cell r="F874" t="str">
            <v>UN</v>
          </cell>
          <cell r="G874">
            <v>763.5</v>
          </cell>
          <cell r="H874" t="str">
            <v>S-SINAPI</v>
          </cell>
          <cell r="I874">
            <v>992.55</v>
          </cell>
        </row>
        <row r="875">
          <cell r="D875" t="str">
            <v>74247/001</v>
          </cell>
          <cell r="E875" t="str">
            <v xml:space="preserve">QUADRO DE DISTRIBUICAO DE ENERGIA EM CHAPA METALICA, DE EMBUTIR, PARA      </v>
          </cell>
          <cell r="F875" t="str">
            <v>UN</v>
          </cell>
          <cell r="G875">
            <v>168.83</v>
          </cell>
          <cell r="H875" t="str">
            <v>S-SINAPI</v>
          </cell>
          <cell r="I875">
            <v>219.47</v>
          </cell>
        </row>
        <row r="876">
          <cell r="D876" t="str">
            <v>0170</v>
          </cell>
          <cell r="E876" t="str">
            <v>INTERRUPTOR/TOMADA</v>
          </cell>
          <cell r="H876" t="str">
            <v>S-SINAPI</v>
          </cell>
          <cell r="I876">
            <v>0</v>
          </cell>
        </row>
        <row r="877">
          <cell r="D877">
            <v>72331</v>
          </cell>
          <cell r="E877" t="str">
            <v>INTERRUPTOR SIMPLES  -  1 TECLA  - FORNECIMENTO E INSTALACAO</v>
          </cell>
          <cell r="F877" t="str">
            <v>UN</v>
          </cell>
          <cell r="G877">
            <v>6.27</v>
          </cell>
          <cell r="H877" t="str">
            <v>S-SINAPI</v>
          </cell>
          <cell r="I877">
            <v>8.15</v>
          </cell>
        </row>
        <row r="878">
          <cell r="D878">
            <v>72332</v>
          </cell>
          <cell r="E878" t="str">
            <v>INTERRUPTOR SIMPLES  -  2 TECLAS  - FORNECIMENTO E INSTALACAO</v>
          </cell>
          <cell r="F878" t="str">
            <v>UN</v>
          </cell>
          <cell r="G878">
            <v>8.4</v>
          </cell>
          <cell r="H878" t="str">
            <v>S-SINAPI</v>
          </cell>
          <cell r="I878">
            <v>10.92</v>
          </cell>
        </row>
        <row r="879">
          <cell r="D879">
            <v>72333</v>
          </cell>
          <cell r="E879" t="str">
            <v>INTERRUPTOR SIMPLES BIPOLAR  -  1 TECLA  - FORNECIMENTO E INSTALACAO</v>
          </cell>
          <cell r="F879" t="str">
            <v>UN</v>
          </cell>
          <cell r="G879">
            <v>20.2</v>
          </cell>
          <cell r="H879" t="str">
            <v>S-SINAPI</v>
          </cell>
          <cell r="I879">
            <v>26.26</v>
          </cell>
        </row>
        <row r="880">
          <cell r="D880">
            <v>72334</v>
          </cell>
          <cell r="E880" t="str">
            <v>INTERRUPTOR PARALELO  -  1 TECLA  - FORNECIMENTO E INSTALACAO</v>
          </cell>
          <cell r="F880" t="str">
            <v>UN</v>
          </cell>
          <cell r="G880">
            <v>7.56</v>
          </cell>
          <cell r="H880" t="str">
            <v>S-SINAPI</v>
          </cell>
          <cell r="I880">
            <v>9.82</v>
          </cell>
        </row>
        <row r="881">
          <cell r="D881">
            <v>72335</v>
          </cell>
          <cell r="E881" t="str">
            <v>ESPELHO PLÁSTICO  -  4"X2"  - FORNECIMENTO E INSTALACAO</v>
          </cell>
          <cell r="F881" t="str">
            <v>UN</v>
          </cell>
          <cell r="G881">
            <v>2</v>
          </cell>
          <cell r="H881" t="str">
            <v>S-SINAPI</v>
          </cell>
          <cell r="I881">
            <v>2.6</v>
          </cell>
        </row>
        <row r="882">
          <cell r="D882">
            <v>72336</v>
          </cell>
          <cell r="E882" t="str">
            <v>ESPELHO PLÁSTICO  -  4"X4"  - FORNECIMENTO E INSTALACAO</v>
          </cell>
          <cell r="F882" t="str">
            <v>UN</v>
          </cell>
          <cell r="G882">
            <v>3.53</v>
          </cell>
          <cell r="H882" t="str">
            <v>S-SINAPI</v>
          </cell>
          <cell r="I882">
            <v>4.58</v>
          </cell>
        </row>
        <row r="883">
          <cell r="D883">
            <v>72337</v>
          </cell>
          <cell r="E883" t="str">
            <v xml:space="preserve">TOMADA PARA TELEFONE DE  4 POLOS PADRAO TELEBRÁS  - FORNECIMENTO E INSTA    </v>
          </cell>
          <cell r="F883" t="str">
            <v>UN</v>
          </cell>
          <cell r="G883">
            <v>11.04</v>
          </cell>
          <cell r="H883" t="str">
            <v>S-SINAPI</v>
          </cell>
          <cell r="I883">
            <v>14.35</v>
          </cell>
        </row>
        <row r="884">
          <cell r="D884">
            <v>72339</v>
          </cell>
          <cell r="E884" t="str">
            <v>TOMADA  3P+T  30A  -  440V  - FORNECIMENTO E INSTALACAO</v>
          </cell>
          <cell r="F884" t="str">
            <v>UN</v>
          </cell>
          <cell r="G884">
            <v>20.46</v>
          </cell>
          <cell r="H884" t="str">
            <v>S-SINAPI</v>
          </cell>
          <cell r="I884">
            <v>26.59</v>
          </cell>
        </row>
        <row r="885">
          <cell r="D885" t="str">
            <v>0171</v>
          </cell>
          <cell r="E885" t="str">
            <v>LUMINARIA INTERNA/BOCAL/LAMPADAS</v>
          </cell>
          <cell r="H885" t="str">
            <v>S-SINAPI</v>
          </cell>
          <cell r="I885">
            <v>0</v>
          </cell>
        </row>
        <row r="886">
          <cell r="D886">
            <v>72248</v>
          </cell>
          <cell r="E886" t="str">
            <v>LAMPADA INCANDESCENTE  -  40W  - FORNECIMENTO E COLOCAÇÃO</v>
          </cell>
          <cell r="F886" t="str">
            <v>UN</v>
          </cell>
          <cell r="G886">
            <v>1.68</v>
          </cell>
          <cell r="H886" t="str">
            <v>S-SINAPI</v>
          </cell>
          <cell r="I886">
            <v>2.1800000000000002</v>
          </cell>
        </row>
        <row r="887">
          <cell r="D887">
            <v>72273</v>
          </cell>
          <cell r="E887" t="str">
            <v>LÂMPADA INCANDESCENTE  -  60W  - FORNECIMENTO E COLOCAÇÃO</v>
          </cell>
          <cell r="F887" t="str">
            <v>UN</v>
          </cell>
          <cell r="G887">
            <v>1.68</v>
          </cell>
          <cell r="H887" t="str">
            <v>S-SINAPI</v>
          </cell>
          <cell r="I887">
            <v>2.1800000000000002</v>
          </cell>
        </row>
        <row r="888">
          <cell r="D888">
            <v>72274</v>
          </cell>
          <cell r="E888" t="str">
            <v>LÂMPADA INCANDESCENTE  -  100W  - FORNECIMENTO E COLOCAÇÃO</v>
          </cell>
          <cell r="F888" t="str">
            <v>UN</v>
          </cell>
          <cell r="G888">
            <v>1.96</v>
          </cell>
          <cell r="H888" t="str">
            <v>S-SINAPI</v>
          </cell>
          <cell r="I888">
            <v>2.54</v>
          </cell>
        </row>
        <row r="889">
          <cell r="D889">
            <v>72275</v>
          </cell>
          <cell r="E889" t="str">
            <v>LÂMPADA INCANDESCENTE  -  150W  - FORNECIMENTO E COLOCAÇÃO</v>
          </cell>
          <cell r="F889" t="str">
            <v>UN</v>
          </cell>
          <cell r="G889">
            <v>2.52</v>
          </cell>
          <cell r="H889" t="str">
            <v>S-SINAPI</v>
          </cell>
          <cell r="I889">
            <v>3.27</v>
          </cell>
        </row>
        <row r="890">
          <cell r="D890">
            <v>72277</v>
          </cell>
          <cell r="E890" t="str">
            <v>LÂMPADA INCANDESCENTE  -  200W  - FORNECIMENTO E COLOCAÇÃO</v>
          </cell>
          <cell r="F890" t="str">
            <v>UN</v>
          </cell>
          <cell r="G890">
            <v>2.97</v>
          </cell>
          <cell r="H890" t="str">
            <v>S-SINAPI</v>
          </cell>
          <cell r="I890">
            <v>3.86</v>
          </cell>
        </row>
        <row r="891">
          <cell r="D891">
            <v>72278</v>
          </cell>
          <cell r="E891" t="str">
            <v>LÂMPADA VAPOR METÁLICO  -  400W  - FORNECIMENTO E COLOCAÇÃO</v>
          </cell>
          <cell r="F891" t="str">
            <v>UN</v>
          </cell>
          <cell r="G891">
            <v>99.93</v>
          </cell>
          <cell r="H891" t="str">
            <v>S-SINAPI</v>
          </cell>
          <cell r="I891">
            <v>129.9</v>
          </cell>
        </row>
        <row r="892">
          <cell r="D892">
            <v>72280</v>
          </cell>
          <cell r="E892" t="str">
            <v>IGNITOR PARA PARTIDA LÂMPADA VAPOR SÓDIO ALTA PRESSÃO ATÉ  400W</v>
          </cell>
          <cell r="F892" t="str">
            <v>UN</v>
          </cell>
          <cell r="G892">
            <v>30.42</v>
          </cell>
          <cell r="H892" t="str">
            <v>S-SINAPI</v>
          </cell>
          <cell r="I892">
            <v>39.54</v>
          </cell>
        </row>
        <row r="893">
          <cell r="D893" t="str">
            <v>73738/001</v>
          </cell>
          <cell r="E893" t="str">
            <v>STARTER DE  20W OU  40W FORNECIMENTO E COLOCACAO</v>
          </cell>
          <cell r="F893" t="str">
            <v>UN</v>
          </cell>
          <cell r="G893">
            <v>1.74</v>
          </cell>
          <cell r="H893" t="str">
            <v>S-SINAPI</v>
          </cell>
          <cell r="I893">
            <v>2.2599999999999998</v>
          </cell>
        </row>
        <row r="894">
          <cell r="D894" t="str">
            <v>73953/001</v>
          </cell>
          <cell r="E894" t="str">
            <v xml:space="preserve">LUMINARIA TIPO CALHA, DE SOBREPOR, COM REATOR DE PARTIDA RAPIDA E LAMP    </v>
          </cell>
          <cell r="F894" t="str">
            <v>UN</v>
          </cell>
          <cell r="G894">
            <v>37.49</v>
          </cell>
          <cell r="H894" t="str">
            <v>S-SINAPI</v>
          </cell>
          <cell r="I894">
            <v>48.73</v>
          </cell>
        </row>
        <row r="895">
          <cell r="D895" t="str">
            <v>73953/002</v>
          </cell>
          <cell r="E895" t="str">
            <v xml:space="preserve">LUMINARIA TIPO CALHA, DE SOBREPOR, COM REATOR DE PARTIDA RAPIDA E LAMP    </v>
          </cell>
          <cell r="F895" t="str">
            <v>UN</v>
          </cell>
          <cell r="G895">
            <v>55.92</v>
          </cell>
          <cell r="H895" t="str">
            <v>S-SINAPI</v>
          </cell>
          <cell r="I895">
            <v>72.69</v>
          </cell>
        </row>
        <row r="896">
          <cell r="D896" t="str">
            <v>73953/003</v>
          </cell>
          <cell r="E896" t="str">
            <v xml:space="preserve">LUMINARIA TIPO CALHA, DE SOBREPOR, COM REATOR DE PARTIDA RAPIDA E LAMP    </v>
          </cell>
          <cell r="F896" t="str">
            <v>UN</v>
          </cell>
          <cell r="G896">
            <v>83.47</v>
          </cell>
          <cell r="H896" t="str">
            <v>S-SINAPI</v>
          </cell>
          <cell r="I896">
            <v>108.51</v>
          </cell>
        </row>
        <row r="897">
          <cell r="D897" t="str">
            <v>73953/004</v>
          </cell>
          <cell r="E897" t="str">
            <v xml:space="preserve">LUMINARIA TIPO CALHA, DE SOBREPOR, COM REATOR DE PARTIDA RAPIDA E LAMP    </v>
          </cell>
          <cell r="F897" t="str">
            <v>UN</v>
          </cell>
          <cell r="G897">
            <v>89.77</v>
          </cell>
          <cell r="H897" t="str">
            <v>S-SINAPI</v>
          </cell>
          <cell r="I897">
            <v>116.7</v>
          </cell>
        </row>
        <row r="898">
          <cell r="D898" t="str">
            <v>73953/005</v>
          </cell>
          <cell r="E898" t="str">
            <v xml:space="preserve">LUMINARIA TIPO CALHA, DE SOBREPOR, COM REATOR DE PARTIDA RAPIDA E LAMP    </v>
          </cell>
          <cell r="F898" t="str">
            <v>UN</v>
          </cell>
          <cell r="G898">
            <v>43.67</v>
          </cell>
          <cell r="H898" t="str">
            <v>S-SINAPI</v>
          </cell>
          <cell r="I898">
            <v>56.77</v>
          </cell>
        </row>
        <row r="899">
          <cell r="D899" t="str">
            <v>73953/006</v>
          </cell>
          <cell r="E899" t="str">
            <v xml:space="preserve">LUMINARIA TIPO CALHA, DE SOBREPOR, COM REATOR DE PARTIDA RAPIDA E LAMP    </v>
          </cell>
          <cell r="F899" t="str">
            <v>UN</v>
          </cell>
          <cell r="G899">
            <v>60.55</v>
          </cell>
          <cell r="H899" t="str">
            <v>S-SINAPI</v>
          </cell>
          <cell r="I899">
            <v>78.709999999999994</v>
          </cell>
        </row>
        <row r="900">
          <cell r="D900" t="str">
            <v>73953/007</v>
          </cell>
          <cell r="E900" t="str">
            <v xml:space="preserve">LUMINARIA TIPO CALHA, DE SOBREPOR, COM REATOR DE PARTIDA RAPIDA E LAMP    </v>
          </cell>
          <cell r="F900" t="str">
            <v>UN</v>
          </cell>
          <cell r="G900">
            <v>83.32</v>
          </cell>
          <cell r="H900" t="str">
            <v>S-SINAPI</v>
          </cell>
          <cell r="I900">
            <v>108.31</v>
          </cell>
        </row>
        <row r="901">
          <cell r="D901" t="str">
            <v>73953/008</v>
          </cell>
          <cell r="E901" t="str">
            <v xml:space="preserve">LUMINARIA TIPO CALHA, DE SOBREPOR, COM REATOR DE PARTIDA RAPIDA E LAMP    </v>
          </cell>
          <cell r="F901" t="str">
            <v>UN</v>
          </cell>
          <cell r="G901">
            <v>103.75</v>
          </cell>
          <cell r="H901" t="str">
            <v>S-SINAPI</v>
          </cell>
          <cell r="I901">
            <v>134.87</v>
          </cell>
        </row>
        <row r="902">
          <cell r="D902" t="str">
            <v>73953/009</v>
          </cell>
          <cell r="E902" t="str">
            <v xml:space="preserve">LUMINARIA SOBREPOR TP CALHA C/REATOR PART CONVENC LAMP  1X20W E STARTER    </v>
          </cell>
          <cell r="F902" t="str">
            <v>UN</v>
          </cell>
          <cell r="G902">
            <v>34.25</v>
          </cell>
          <cell r="H902" t="str">
            <v>S-SINAPI</v>
          </cell>
          <cell r="I902">
            <v>44.52</v>
          </cell>
        </row>
        <row r="903">
          <cell r="D903" t="str">
            <v>74041/001</v>
          </cell>
          <cell r="E903" t="str">
            <v>LUMINARIA GLOBO VIDRO LEITOSO/PLAFONIER/BOCAL/LAMPADA  60W</v>
          </cell>
          <cell r="F903" t="str">
            <v>UN</v>
          </cell>
          <cell r="G903">
            <v>30.12</v>
          </cell>
          <cell r="H903" t="str">
            <v>S-SINAPI</v>
          </cell>
          <cell r="I903">
            <v>39.15</v>
          </cell>
        </row>
        <row r="904">
          <cell r="D904" t="str">
            <v>74041/002</v>
          </cell>
          <cell r="E904" t="str">
            <v>LUMINARIA GLOBO VIDRO LEITOSO/PLAFONIER/BOCAL/LAMPADA  100W</v>
          </cell>
          <cell r="F904" t="str">
            <v>UN</v>
          </cell>
          <cell r="G904">
            <v>30.4</v>
          </cell>
          <cell r="H904" t="str">
            <v>S-SINAPI</v>
          </cell>
          <cell r="I904">
            <v>39.520000000000003</v>
          </cell>
        </row>
        <row r="905">
          <cell r="D905" t="str">
            <v>74082/001</v>
          </cell>
          <cell r="E905" t="str">
            <v xml:space="preserve">REFLETOR REDONDO EM ALUMINIO COM SUPORTE E ALCA REGULAVEL PARA FIXACAO    </v>
          </cell>
          <cell r="F905" t="str">
            <v>UN</v>
          </cell>
          <cell r="G905">
            <v>136.19999999999999</v>
          </cell>
          <cell r="H905" t="str">
            <v>S-SINAPI</v>
          </cell>
          <cell r="I905">
            <v>177.06</v>
          </cell>
        </row>
        <row r="906">
          <cell r="D906" t="str">
            <v>74094/001</v>
          </cell>
          <cell r="E906" t="str">
            <v xml:space="preserve">LUMINARIA TIPO SPOT PARA  1 LAMPADA INCANDESCENTE/FLUORESCENTE COMPACTA    </v>
          </cell>
          <cell r="F906" t="str">
            <v>UN</v>
          </cell>
          <cell r="G906">
            <v>16.07</v>
          </cell>
          <cell r="H906" t="str">
            <v>S-SINAPI</v>
          </cell>
          <cell r="I906">
            <v>20.89</v>
          </cell>
        </row>
        <row r="907">
          <cell r="D907" t="str">
            <v>0172</v>
          </cell>
          <cell r="E907" t="str">
            <v>FORNECIMENTO DE MAT/MO P/ELETRIFICACAO E ILUMINACAO PUBLICA</v>
          </cell>
          <cell r="H907" t="str">
            <v>S-SINAPI</v>
          </cell>
          <cell r="I907">
            <v>0</v>
          </cell>
        </row>
        <row r="908">
          <cell r="D908" t="str">
            <v>73767/001</v>
          </cell>
          <cell r="E908" t="str">
            <v xml:space="preserve">GRAMPO PARALELO EM ALUMINIO FUNDIDO OU ESTRUDADO DE  2 PARAFUSOS, PARA      </v>
          </cell>
          <cell r="F908" t="str">
            <v>UN</v>
          </cell>
          <cell r="G908">
            <v>4.32</v>
          </cell>
          <cell r="H908" t="str">
            <v>S-SINAPI</v>
          </cell>
          <cell r="I908">
            <v>5.61</v>
          </cell>
        </row>
        <row r="909">
          <cell r="D909" t="str">
            <v>73767/002</v>
          </cell>
          <cell r="E909" t="str">
            <v xml:space="preserve">ALCA PRE-FORMADA DISTRIBUIÇÃO EM    ACO RECOBERTO COM ALUMINIO PARA CABO    </v>
          </cell>
          <cell r="F909" t="str">
            <v>UN</v>
          </cell>
          <cell r="G909">
            <v>6.74</v>
          </cell>
          <cell r="H909" t="str">
            <v>S-SINAPI</v>
          </cell>
          <cell r="I909">
            <v>8.76</v>
          </cell>
        </row>
        <row r="910">
          <cell r="D910" t="str">
            <v>73767/003</v>
          </cell>
          <cell r="E910" t="str">
            <v xml:space="preserve">LACO DE ROLDANA PRE-FORMADO ACO RECOBERTO DE ALUMINIO PARA CABO DE ALU    </v>
          </cell>
          <cell r="F910" t="str">
            <v>UN</v>
          </cell>
          <cell r="G910">
            <v>4.3</v>
          </cell>
          <cell r="H910" t="str">
            <v>S-SINAPI</v>
          </cell>
          <cell r="I910">
            <v>5.59</v>
          </cell>
        </row>
        <row r="911">
          <cell r="D911" t="str">
            <v>73767/004</v>
          </cell>
          <cell r="E911" t="str">
            <v xml:space="preserve">ALCA PRE-FORMADA DISTRIBUICAO EM ACO RECOBERTO COM ALUMINIO NU PARA CA    </v>
          </cell>
          <cell r="F911" t="str">
            <v>UN</v>
          </cell>
          <cell r="G911">
            <v>2.98</v>
          </cell>
          <cell r="H911" t="str">
            <v>S-SINAPI</v>
          </cell>
          <cell r="I911">
            <v>3.87</v>
          </cell>
        </row>
        <row r="912">
          <cell r="D912" t="str">
            <v>73767/005</v>
          </cell>
          <cell r="E912" t="str">
            <v>ALCA PRE-FORMADA SERV DE ACO RECOB C/ALUM NU ENCAPADO  25MM2  (BITOLA)</v>
          </cell>
          <cell r="F912" t="str">
            <v>UN</v>
          </cell>
          <cell r="G912">
            <v>4.1900000000000004</v>
          </cell>
          <cell r="H912" t="str">
            <v>S-SINAPI</v>
          </cell>
          <cell r="I912">
            <v>5.44</v>
          </cell>
        </row>
        <row r="913">
          <cell r="D913" t="str">
            <v>73767/006</v>
          </cell>
          <cell r="E913" t="str">
            <v xml:space="preserve">CONECTOR DE PARAFUSO FENDIDO EM LIGA DE COBRE COM SEPARADOR DE CABOS P    </v>
          </cell>
          <cell r="F913" t="str">
            <v>UN</v>
          </cell>
          <cell r="G913">
            <v>6.89</v>
          </cell>
          <cell r="H913" t="str">
            <v>S-SINAPI</v>
          </cell>
          <cell r="I913">
            <v>8.9499999999999993</v>
          </cell>
        </row>
        <row r="914">
          <cell r="D914" t="str">
            <v>73853/001</v>
          </cell>
          <cell r="E914" t="str">
            <v xml:space="preserve">INSTALACAO DE REDE AEREA, BAIXA TENSAO COM UM CONDUTOR  - COBRE. MAO DE    </v>
          </cell>
          <cell r="F914" t="str">
            <v>UN</v>
          </cell>
          <cell r="G914">
            <v>10.49</v>
          </cell>
          <cell r="H914" t="str">
            <v>S-SINAPI</v>
          </cell>
          <cell r="I914">
            <v>13.63</v>
          </cell>
        </row>
        <row r="915">
          <cell r="D915" t="str">
            <v>73853/002</v>
          </cell>
          <cell r="E915" t="str">
            <v xml:space="preserve">INSTALACAO DE REDE AEREA, BAIXA TENSAO COM DOIS CONDUTORES  - COBRE. MA    </v>
          </cell>
          <cell r="F915" t="str">
            <v>UN</v>
          </cell>
          <cell r="G915">
            <v>20.98</v>
          </cell>
          <cell r="H915" t="str">
            <v>S-SINAPI</v>
          </cell>
          <cell r="I915">
            <v>27.27</v>
          </cell>
        </row>
        <row r="916">
          <cell r="D916" t="str">
            <v>73853/003</v>
          </cell>
          <cell r="E916" t="str">
            <v xml:space="preserve">INSTALACAO DE REDE AEREA, BAIXA TENSAO COM TRES CONDUTORES  - COBRE. MA    </v>
          </cell>
          <cell r="F916" t="str">
            <v>UN</v>
          </cell>
          <cell r="G916">
            <v>31.47</v>
          </cell>
          <cell r="H916" t="str">
            <v>S-SINAPI</v>
          </cell>
          <cell r="I916">
            <v>40.909999999999997</v>
          </cell>
        </row>
        <row r="917">
          <cell r="D917" t="str">
            <v>73853/004</v>
          </cell>
          <cell r="E917" t="str">
            <v xml:space="preserve">INSTALACAO DE REDE AEREA, BAIXA TENSAO COM QUATRO CONDUTORES  - COBRE.      </v>
          </cell>
          <cell r="F917" t="str">
            <v>UN</v>
          </cell>
          <cell r="G917">
            <v>41.96</v>
          </cell>
          <cell r="H917" t="str">
            <v>S-SINAPI</v>
          </cell>
          <cell r="I917">
            <v>54.54</v>
          </cell>
        </row>
        <row r="918">
          <cell r="D918" t="str">
            <v>73853/005</v>
          </cell>
          <cell r="E918" t="str">
            <v xml:space="preserve">INSTALACAO DE REDE AEREA, BAIXA TENSAO COM TRES CONDUTORES  - ALUMINIO.    </v>
          </cell>
          <cell r="F918" t="str">
            <v>UN</v>
          </cell>
          <cell r="G918">
            <v>34.090000000000003</v>
          </cell>
          <cell r="H918" t="str">
            <v>S-SINAPI</v>
          </cell>
          <cell r="I918">
            <v>44.31</v>
          </cell>
        </row>
        <row r="919">
          <cell r="D919" t="str">
            <v>73853/006</v>
          </cell>
          <cell r="E919" t="str">
            <v xml:space="preserve">INSTALACAO DE REDE AEREA, BAIXA TENSAO COM QUATRO CONDUTORES  - ALUMINI    </v>
          </cell>
          <cell r="F919" t="str">
            <v>UN</v>
          </cell>
          <cell r="G919">
            <v>52.45</v>
          </cell>
          <cell r="H919" t="str">
            <v>S-SINAPI</v>
          </cell>
          <cell r="I919">
            <v>68.180000000000007</v>
          </cell>
        </row>
        <row r="920">
          <cell r="D920" t="str">
            <v>73853/007</v>
          </cell>
          <cell r="E920" t="str">
            <v xml:space="preserve">INSTALACAO DE REDE AEREA, BAIXA TENSAO COM UM CONDUTOR  - ALUMINIO. MAO    </v>
          </cell>
          <cell r="F920" t="str">
            <v>UN</v>
          </cell>
          <cell r="G920">
            <v>15.74</v>
          </cell>
          <cell r="H920" t="str">
            <v>S-SINAPI</v>
          </cell>
          <cell r="I920">
            <v>20.46</v>
          </cell>
        </row>
        <row r="921">
          <cell r="D921" t="str">
            <v>73853/008</v>
          </cell>
          <cell r="E921" t="str">
            <v xml:space="preserve">INSTALACAO DE REDE AEREA, BAIXA TENSAO COM DOIS CONDUTORES  - ALUMINIO.    </v>
          </cell>
          <cell r="F921" t="str">
            <v>UN</v>
          </cell>
          <cell r="G921">
            <v>26.23</v>
          </cell>
          <cell r="H921" t="str">
            <v>S-SINAPI</v>
          </cell>
          <cell r="I921">
            <v>34.090000000000003</v>
          </cell>
        </row>
        <row r="922">
          <cell r="D922" t="str">
            <v>73854/001</v>
          </cell>
          <cell r="E922" t="str">
            <v xml:space="preserve">ARMACAO SECUNDARIA VERTICAL COMPLETA PARA REDE BAIXA TENSAO.MAO DE OBR    </v>
          </cell>
          <cell r="F922" t="str">
            <v>UN</v>
          </cell>
          <cell r="G922">
            <v>5.25</v>
          </cell>
          <cell r="H922" t="str">
            <v>S-SINAPI</v>
          </cell>
          <cell r="I922">
            <v>6.82</v>
          </cell>
        </row>
        <row r="923">
          <cell r="D923" t="str">
            <v>73854/002</v>
          </cell>
          <cell r="E923" t="str">
            <v xml:space="preserve">ARMACAO SECUNDARIA VERTICAL COMPLETA PARA REDE DE BAIXA TENSÃO,    CONJU    </v>
          </cell>
          <cell r="F923" t="str">
            <v>UN</v>
          </cell>
          <cell r="G923">
            <v>40.98</v>
          </cell>
          <cell r="H923" t="str">
            <v>S-SINAPI</v>
          </cell>
          <cell r="I923">
            <v>53.27</v>
          </cell>
        </row>
        <row r="924">
          <cell r="D924" t="str">
            <v>73854/003</v>
          </cell>
          <cell r="E924" t="str">
            <v xml:space="preserve">ARMACAO SECUNDARIA VERTICAL COMPLETA PARA REDE DE BAIXA TENSÃO, CONJUN    </v>
          </cell>
          <cell r="F924" t="str">
            <v>UN</v>
          </cell>
          <cell r="G924">
            <v>29.71</v>
          </cell>
          <cell r="H924" t="str">
            <v>S-SINAPI</v>
          </cell>
          <cell r="I924">
            <v>38.619999999999997</v>
          </cell>
        </row>
        <row r="925">
          <cell r="D925" t="str">
            <v>73897/001</v>
          </cell>
          <cell r="E925" t="str">
            <v xml:space="preserve">INSTALACAO DE REDE AEREA,  13,8 KV, DOIS CONDUTORES  - COBRE.MAO DE OBRA    </v>
          </cell>
          <cell r="F925" t="str">
            <v>UN</v>
          </cell>
          <cell r="G925">
            <v>31.47</v>
          </cell>
          <cell r="H925" t="str">
            <v>S-SINAPI</v>
          </cell>
          <cell r="I925">
            <v>40.909999999999997</v>
          </cell>
        </row>
        <row r="926">
          <cell r="D926" t="str">
            <v>73897/002</v>
          </cell>
          <cell r="E926" t="str">
            <v xml:space="preserve">INSTALACAO DE REDE AEREA,  13,8 KV, TRES CONDUTORES  - COBRE. MAO DE OBR    </v>
          </cell>
          <cell r="F926" t="str">
            <v>UN</v>
          </cell>
          <cell r="G926">
            <v>52.45</v>
          </cell>
          <cell r="H926" t="str">
            <v>S-SINAPI</v>
          </cell>
          <cell r="I926">
            <v>68.180000000000007</v>
          </cell>
        </row>
        <row r="927">
          <cell r="D927" t="str">
            <v>73897/003</v>
          </cell>
          <cell r="E927" t="str">
            <v xml:space="preserve">INSTALACAO DE REDE AEREA,  13,8 KV, DOIS CONDUTORES  - ALUMINIO.MAO DE O    </v>
          </cell>
          <cell r="F927" t="str">
            <v>UN</v>
          </cell>
          <cell r="G927">
            <v>41.96</v>
          </cell>
          <cell r="H927" t="str">
            <v>S-SINAPI</v>
          </cell>
          <cell r="I927">
            <v>54.54</v>
          </cell>
        </row>
        <row r="928">
          <cell r="D928" t="str">
            <v>73897/004</v>
          </cell>
          <cell r="E928" t="str">
            <v xml:space="preserve">INSTALACAO DE REDE AEREA,  13,8 KV, TRES CONDUTORES  - ALUMINIO. MAO DE      </v>
          </cell>
          <cell r="F928" t="str">
            <v>UN</v>
          </cell>
          <cell r="G928">
            <v>62.94</v>
          </cell>
          <cell r="H928" t="str">
            <v>S-SINAPI</v>
          </cell>
          <cell r="I928">
            <v>81.819999999999993</v>
          </cell>
        </row>
        <row r="929">
          <cell r="D929" t="str">
            <v>0173</v>
          </cell>
          <cell r="E929" t="str">
            <v>POSTE DE CONCRETO</v>
          </cell>
          <cell r="H929" t="str">
            <v>S-SINAPI</v>
          </cell>
          <cell r="I929">
            <v>0</v>
          </cell>
        </row>
        <row r="930">
          <cell r="D930">
            <v>73624</v>
          </cell>
          <cell r="E930" t="str">
            <v>SUPORTE PARA TRANSFORMADOR EM POSTE DE CONCRETO CIRCULAR</v>
          </cell>
          <cell r="F930" t="str">
            <v>UN</v>
          </cell>
          <cell r="G930">
            <v>90.13</v>
          </cell>
          <cell r="H930" t="str">
            <v>S-SINAPI</v>
          </cell>
          <cell r="I930">
            <v>117.16</v>
          </cell>
        </row>
        <row r="931">
          <cell r="D931" t="str">
            <v>73783/001</v>
          </cell>
          <cell r="E931" t="str">
            <v xml:space="preserve">POSTE CONCRETO SEÇÃO CIRCULAR COMPRIMENTO=5M CARGA NOMINAL TOPO  100KG      </v>
          </cell>
          <cell r="F931" t="str">
            <v>UN</v>
          </cell>
          <cell r="G931">
            <v>262.76</v>
          </cell>
          <cell r="H931" t="str">
            <v>S-SINAPI</v>
          </cell>
          <cell r="I931">
            <v>341.58</v>
          </cell>
        </row>
        <row r="932">
          <cell r="D932" t="str">
            <v>73783/002</v>
          </cell>
          <cell r="E932" t="str">
            <v xml:space="preserve">POSTE CONCRETO SEÇÃO CIRCULAR COMPRIMENTO=5M CARGA NOMINAL TOPO  200KG      </v>
          </cell>
          <cell r="F932" t="str">
            <v>UN</v>
          </cell>
          <cell r="G932">
            <v>279.54000000000002</v>
          </cell>
          <cell r="H932" t="str">
            <v>S-SINAPI</v>
          </cell>
          <cell r="I932">
            <v>363.4</v>
          </cell>
        </row>
        <row r="933">
          <cell r="D933" t="str">
            <v>73783/003</v>
          </cell>
          <cell r="E933" t="str">
            <v xml:space="preserve">POSTE CONCRETO SEÇÃO CIRCULAR COMPRIMENTO=5M CARGA NOMINAL TOPO  300KG      </v>
          </cell>
          <cell r="F933" t="str">
            <v>UN</v>
          </cell>
          <cell r="G933">
            <v>338.87</v>
          </cell>
          <cell r="H933" t="str">
            <v>S-SINAPI</v>
          </cell>
          <cell r="I933">
            <v>440.53</v>
          </cell>
        </row>
        <row r="934">
          <cell r="D934" t="str">
            <v>73783/004</v>
          </cell>
          <cell r="E934" t="str">
            <v xml:space="preserve">POSTE CONCRETO SEÇÃO CIRCULAR COMPRIMENTO=5M CARGA NOMINAL TOPO  400KG      </v>
          </cell>
          <cell r="F934" t="str">
            <v>UN</v>
          </cell>
          <cell r="G934">
            <v>363.9</v>
          </cell>
          <cell r="H934" t="str">
            <v>S-SINAPI</v>
          </cell>
          <cell r="I934">
            <v>473.07</v>
          </cell>
        </row>
        <row r="935">
          <cell r="D935" t="str">
            <v>73783/005</v>
          </cell>
          <cell r="E935" t="str">
            <v xml:space="preserve">POSTE CONCRETO SEÇÃO CIRCULAR COMPRIMENTO=7M CARGA NOMINAL TOPO  100KG      </v>
          </cell>
          <cell r="F935" t="str">
            <v>UN</v>
          </cell>
          <cell r="G935">
            <v>363.89</v>
          </cell>
          <cell r="H935" t="str">
            <v>S-SINAPI</v>
          </cell>
          <cell r="I935">
            <v>473.05</v>
          </cell>
        </row>
        <row r="936">
          <cell r="D936" t="str">
            <v>73783/006</v>
          </cell>
          <cell r="E936" t="str">
            <v xml:space="preserve">POSTE CONCRETO SEÇÃO CIRCULAR COMPRIMENTO=7M CARGA NOMINAL TOPO  200KG      </v>
          </cell>
          <cell r="F936" t="str">
            <v>UN</v>
          </cell>
          <cell r="G936">
            <v>415.14</v>
          </cell>
          <cell r="H936" t="str">
            <v>S-SINAPI</v>
          </cell>
          <cell r="I936">
            <v>539.67999999999995</v>
          </cell>
        </row>
        <row r="937">
          <cell r="D937" t="str">
            <v>73783/007</v>
          </cell>
          <cell r="E937" t="str">
            <v xml:space="preserve">POSTE CONCRETO SEÇÃO CIRCULAR COMPRIMENTO=7M CARGA NOMINAL TOPO  400KG      </v>
          </cell>
          <cell r="F937" t="str">
            <v>UN</v>
          </cell>
          <cell r="G937">
            <v>529.37</v>
          </cell>
          <cell r="H937" t="str">
            <v>S-SINAPI</v>
          </cell>
          <cell r="I937">
            <v>688.18</v>
          </cell>
        </row>
        <row r="938">
          <cell r="D938" t="str">
            <v>73783/008</v>
          </cell>
          <cell r="E938" t="str">
            <v xml:space="preserve">POSTE CONCRETO SEÇÃO CIRCULAR COMPRIMENTO=11M    E CARGA NOMINAL  200KG I    </v>
          </cell>
          <cell r="F938" t="str">
            <v>UN</v>
          </cell>
          <cell r="G938">
            <v>737.91</v>
          </cell>
          <cell r="H938" t="str">
            <v>S-SINAPI</v>
          </cell>
          <cell r="I938">
            <v>959.28</v>
          </cell>
        </row>
        <row r="939">
          <cell r="D939" t="str">
            <v>73783/009</v>
          </cell>
          <cell r="E939" t="str">
            <v xml:space="preserve">POSTE CONCRETO SEÇÃO CIRCULAR COMPRIMENTO=11M    CARGA NOMINAL NO TOPO  3    </v>
          </cell>
          <cell r="F939" t="str">
            <v>UN</v>
          </cell>
          <cell r="G939">
            <v>868.78</v>
          </cell>
          <cell r="H939" t="str">
            <v>S-SINAPI</v>
          </cell>
          <cell r="I939">
            <v>1129.4100000000001</v>
          </cell>
        </row>
        <row r="940">
          <cell r="D940" t="str">
            <v>73783/010</v>
          </cell>
          <cell r="E940" t="str">
            <v xml:space="preserve">POSTE CONCRETO SEÇÃO CIRCULAR COMPRIMENTO=11M    CARGA NOMINAL NO TOPO  4    </v>
          </cell>
          <cell r="F940" t="str">
            <v>UN</v>
          </cell>
          <cell r="G940">
            <v>993.24</v>
          </cell>
          <cell r="H940" t="str">
            <v>S-SINAPI</v>
          </cell>
          <cell r="I940">
            <v>1291.21</v>
          </cell>
        </row>
        <row r="941">
          <cell r="D941" t="str">
            <v>73783/011</v>
          </cell>
          <cell r="E941" t="str">
            <v xml:space="preserve">POSTE CONCRETO SEÇÃO CIRCULAR COMPRIMENTO=14M    CARGA NOMINAL NO TOPO  4    </v>
          </cell>
          <cell r="F941" t="str">
            <v>UN</v>
          </cell>
          <cell r="G941">
            <v>1335.48</v>
          </cell>
          <cell r="H941" t="str">
            <v>S-SINAPI</v>
          </cell>
          <cell r="I941">
            <v>1736.12</v>
          </cell>
        </row>
        <row r="942">
          <cell r="D942" t="str">
            <v>73783/012</v>
          </cell>
          <cell r="E942" t="str">
            <v xml:space="preserve">POSTE CONCRETO SEÇÃO CIRCULAR COMPRIMENTO=7M CARGA NOMINAL NO TOPO  300    </v>
          </cell>
          <cell r="F942" t="str">
            <v>UN</v>
          </cell>
          <cell r="G942">
            <v>505.59</v>
          </cell>
          <cell r="H942" t="str">
            <v>S-SINAPI</v>
          </cell>
          <cell r="I942">
            <v>657.26</v>
          </cell>
        </row>
        <row r="943">
          <cell r="D943" t="str">
            <v>73783/013</v>
          </cell>
          <cell r="E943" t="str">
            <v xml:space="preserve">POSTE CONCRETO SEÇÃO CIRCULAR COMPRIMENTO=9M CARGA NOMINAL NO TOPO  150    </v>
          </cell>
          <cell r="F943" t="str">
            <v>UN</v>
          </cell>
          <cell r="G943">
            <v>529.63</v>
          </cell>
          <cell r="H943" t="str">
            <v>S-SINAPI</v>
          </cell>
          <cell r="I943">
            <v>688.51</v>
          </cell>
        </row>
        <row r="944">
          <cell r="D944" t="str">
            <v>73783/014</v>
          </cell>
          <cell r="E944" t="str">
            <v xml:space="preserve">POSTE CONCRETO SEÇÃO CIRCULAR COMPRIMENTO=9M CARGA NOMINAL NO TOPO  200    </v>
          </cell>
          <cell r="F944" t="str">
            <v>UN</v>
          </cell>
          <cell r="G944">
            <v>569.46</v>
          </cell>
          <cell r="H944" t="str">
            <v>S-SINAPI</v>
          </cell>
          <cell r="I944">
            <v>740.29</v>
          </cell>
        </row>
        <row r="945">
          <cell r="D945" t="str">
            <v>73783/015</v>
          </cell>
          <cell r="E945" t="str">
            <v xml:space="preserve">POSTE CONCRETO SEÇÃO CIRCULAR COMPRIMENTO=9M CARGA NOMINAL NO TOPO  300    </v>
          </cell>
          <cell r="F945" t="str">
            <v>UN</v>
          </cell>
          <cell r="G945">
            <v>687.88</v>
          </cell>
          <cell r="H945" t="str">
            <v>S-SINAPI</v>
          </cell>
          <cell r="I945">
            <v>894.24</v>
          </cell>
        </row>
        <row r="946">
          <cell r="D946" t="str">
            <v>73783/016</v>
          </cell>
          <cell r="E946" t="str">
            <v xml:space="preserve">POSTE CONCRETO SEÇÃO CIRCULAR COMPRIMENTO=9M CARGA NOMINAL NO TOPO  400    </v>
          </cell>
          <cell r="F946" t="str">
            <v>UN</v>
          </cell>
          <cell r="G946">
            <v>725.62</v>
          </cell>
          <cell r="H946" t="str">
            <v>S-SINAPI</v>
          </cell>
          <cell r="I946">
            <v>943.3</v>
          </cell>
        </row>
        <row r="947">
          <cell r="D947" t="str">
            <v>73783/017</v>
          </cell>
          <cell r="E947" t="str">
            <v xml:space="preserve">POSTE CONCRETO SEÇÃO CIRCULAR COMPRIMENTO=11M CARGA NOMINAL NO TOPO  60    </v>
          </cell>
          <cell r="F947" t="str">
            <v>UN</v>
          </cell>
          <cell r="G947">
            <v>995.19</v>
          </cell>
          <cell r="H947" t="str">
            <v>S-SINAPI</v>
          </cell>
          <cell r="I947">
            <v>1293.74</v>
          </cell>
        </row>
        <row r="948">
          <cell r="D948" t="str">
            <v>0174</v>
          </cell>
          <cell r="E948" t="str">
            <v>POSTE METALICO</v>
          </cell>
          <cell r="H948" t="str">
            <v>S-SINAPI</v>
          </cell>
          <cell r="I948">
            <v>0</v>
          </cell>
        </row>
        <row r="949">
          <cell r="D949" t="str">
            <v>73769/001</v>
          </cell>
          <cell r="E949" t="str">
            <v xml:space="preserve">POSTE ACO CONICO CONTINUO CURVO SIMPLES SEM BASE C/JANELA  9M  (INSPECAO    </v>
          </cell>
          <cell r="F949" t="str">
            <v>UN</v>
          </cell>
          <cell r="G949">
            <v>970.16</v>
          </cell>
          <cell r="H949" t="str">
            <v>S-SINAPI</v>
          </cell>
          <cell r="I949">
            <v>1261.2</v>
          </cell>
        </row>
        <row r="950">
          <cell r="D950" t="str">
            <v>73769/002</v>
          </cell>
          <cell r="E950" t="str">
            <v xml:space="preserve">POSTE DE AÇO CONICO CONTÍNUO CURVO SIMPLES, FLANGEADO, COM JANELA DE I    </v>
          </cell>
          <cell r="F950" t="str">
            <v>UN</v>
          </cell>
          <cell r="G950">
            <v>825.3</v>
          </cell>
          <cell r="H950" t="str">
            <v>S-SINAPI</v>
          </cell>
          <cell r="I950">
            <v>1072.8900000000001</v>
          </cell>
        </row>
        <row r="951">
          <cell r="D951" t="str">
            <v>73769/003</v>
          </cell>
          <cell r="E951" t="str">
            <v xml:space="preserve">POSTE DE ACO CONICO CONTINUO CURVO DUPLO, FLANGEADO, COM JANELA DE INS    </v>
          </cell>
          <cell r="F951" t="str">
            <v>UN</v>
          </cell>
          <cell r="G951">
            <v>1070.25</v>
          </cell>
          <cell r="H951" t="str">
            <v>S-SINAPI</v>
          </cell>
          <cell r="I951">
            <v>1391.32</v>
          </cell>
        </row>
        <row r="952">
          <cell r="D952" t="str">
            <v>73769/004</v>
          </cell>
          <cell r="E952" t="str">
            <v xml:space="preserve">POSTE DE ACO CONICO CONTINUO RETO, FLANGEADO, H=9M  - FORNECIMENTO E IN    </v>
          </cell>
          <cell r="F952" t="str">
            <v>UN</v>
          </cell>
          <cell r="G952">
            <v>874.13</v>
          </cell>
          <cell r="H952" t="str">
            <v>S-SINAPI</v>
          </cell>
          <cell r="I952">
            <v>1136.3599999999999</v>
          </cell>
        </row>
        <row r="953">
          <cell r="D953" t="str">
            <v>73855/001</v>
          </cell>
          <cell r="E953" t="str">
            <v xml:space="preserve">CHUMBADOR DE AÇO PARA FIXAÇÃO DE POSTE DE ACO RETO OU CURVO  7 A  9M COM    </v>
          </cell>
          <cell r="F953" t="str">
            <v>UN</v>
          </cell>
          <cell r="G953">
            <v>71.72</v>
          </cell>
          <cell r="H953" t="str">
            <v>S-SINAPI</v>
          </cell>
          <cell r="I953">
            <v>93.23</v>
          </cell>
        </row>
        <row r="954">
          <cell r="D954" t="str">
            <v>0175</v>
          </cell>
          <cell r="E954" t="str">
            <v>LUMINARIA EXTERNA</v>
          </cell>
          <cell r="H954" t="str">
            <v>S-SINAPI</v>
          </cell>
          <cell r="I954">
            <v>0</v>
          </cell>
        </row>
        <row r="955">
          <cell r="D955">
            <v>72281</v>
          </cell>
          <cell r="E955" t="str">
            <v>REATOR PARA LÂMPADA VAPOR DE MERCÚRIO USO EXTERNO  220V/400W</v>
          </cell>
          <cell r="F955" t="str">
            <v>UN</v>
          </cell>
          <cell r="G955">
            <v>70.02</v>
          </cell>
          <cell r="H955" t="str">
            <v>S-SINAPI</v>
          </cell>
          <cell r="I955">
            <v>91.02</v>
          </cell>
        </row>
        <row r="956">
          <cell r="D956">
            <v>72282</v>
          </cell>
          <cell r="E956" t="str">
            <v xml:space="preserve">REATOR PARA LÂMPADA VAPOR DE SÓDIO ALTA PRESSÃO  -  220V/250W  - USO EXTE    </v>
          </cell>
          <cell r="F956" t="str">
            <v>UN</v>
          </cell>
          <cell r="G956">
            <v>87.92</v>
          </cell>
          <cell r="H956" t="str">
            <v>S-SINAPI</v>
          </cell>
          <cell r="I956">
            <v>114.29</v>
          </cell>
        </row>
        <row r="957">
          <cell r="D957" t="str">
            <v>73831/001</v>
          </cell>
          <cell r="E957" t="str">
            <v>LAMPADA DE VAPOR DE MERCURIO DE  125W  - FORNECIMENTO E INSTALACAO</v>
          </cell>
          <cell r="F957" t="str">
            <v>UN</v>
          </cell>
          <cell r="G957">
            <v>12.85</v>
          </cell>
          <cell r="H957" t="str">
            <v>S-SINAPI</v>
          </cell>
          <cell r="I957">
            <v>16.7</v>
          </cell>
        </row>
        <row r="958">
          <cell r="D958" t="str">
            <v>73831/002</v>
          </cell>
          <cell r="E958" t="str">
            <v>LAMPADA DE VAPOR DE MERCURIO DE  250W  - FORNECIMENTO E INSTALACAO</v>
          </cell>
          <cell r="F958" t="str">
            <v>UN</v>
          </cell>
          <cell r="G958">
            <v>24.5</v>
          </cell>
          <cell r="H958" t="str">
            <v>S-SINAPI</v>
          </cell>
          <cell r="I958">
            <v>31.85</v>
          </cell>
        </row>
        <row r="959">
          <cell r="D959" t="str">
            <v>73831/003</v>
          </cell>
          <cell r="E959" t="str">
            <v xml:space="preserve">LAMPADA DE VAPOR DE MERCURIO DE  400W/250V  - FORNECIMENTO E INSTALACAO      </v>
          </cell>
          <cell r="F959" t="str">
            <v>UN</v>
          </cell>
          <cell r="G959">
            <v>35.909999999999997</v>
          </cell>
          <cell r="H959" t="str">
            <v>S-SINAPI</v>
          </cell>
          <cell r="I959">
            <v>46.68</v>
          </cell>
        </row>
        <row r="960">
          <cell r="D960" t="str">
            <v>73831/004</v>
          </cell>
          <cell r="E960" t="str">
            <v>LAMPADA MISTA DE  160W  - FORNECIMENTO E INSTALACAO</v>
          </cell>
          <cell r="F960" t="str">
            <v>UN</v>
          </cell>
          <cell r="G960">
            <v>13.46</v>
          </cell>
          <cell r="H960" t="str">
            <v>S-SINAPI</v>
          </cell>
          <cell r="I960">
            <v>17.489999999999998</v>
          </cell>
        </row>
        <row r="961">
          <cell r="D961" t="str">
            <v>73831/005</v>
          </cell>
          <cell r="E961" t="str">
            <v>LAMPADA MISTA DE  250W  - FORNECIMENTO E INSTALACAO</v>
          </cell>
          <cell r="F961" t="str">
            <v>UN</v>
          </cell>
          <cell r="G961">
            <v>17.18</v>
          </cell>
          <cell r="H961" t="str">
            <v>S-SINAPI</v>
          </cell>
          <cell r="I961">
            <v>22.33</v>
          </cell>
        </row>
        <row r="962">
          <cell r="D962" t="str">
            <v>73831/006</v>
          </cell>
          <cell r="E962" t="str">
            <v>LAMPADA MISTA DE  500W  - FORNECIMENTO E INSTALACAO</v>
          </cell>
          <cell r="F962" t="str">
            <v>UN</v>
          </cell>
          <cell r="G962">
            <v>36.659999999999997</v>
          </cell>
          <cell r="H962" t="str">
            <v>S-SINAPI</v>
          </cell>
          <cell r="I962">
            <v>47.65</v>
          </cell>
        </row>
        <row r="963">
          <cell r="D963" t="str">
            <v>73831/007</v>
          </cell>
          <cell r="E963" t="str">
            <v>LAMPADA DE VAPOR DE SODIO DE  150WX220V  - FORNECIMENTO E INSTALACAO</v>
          </cell>
          <cell r="F963" t="str">
            <v>UN</v>
          </cell>
          <cell r="G963">
            <v>34.97</v>
          </cell>
          <cell r="H963" t="str">
            <v>S-SINAPI</v>
          </cell>
          <cell r="I963">
            <v>45.46</v>
          </cell>
        </row>
        <row r="964">
          <cell r="D964" t="str">
            <v>73831/008</v>
          </cell>
          <cell r="E964" t="str">
            <v>LAMPADA DE VAPOR DE SODIO DE  250WX220V  - FORNECIMENTO E INSTALACAO</v>
          </cell>
          <cell r="F964" t="str">
            <v>UN</v>
          </cell>
          <cell r="G964">
            <v>39.6</v>
          </cell>
          <cell r="H964" t="str">
            <v>S-SINAPI</v>
          </cell>
          <cell r="I964">
            <v>51.48</v>
          </cell>
        </row>
        <row r="965">
          <cell r="D965" t="str">
            <v>73831/009</v>
          </cell>
          <cell r="E965" t="str">
            <v>LAMPADA DE VAPOR DE SODIO DE  400WX220V  - FORNECIMENTO E INSTALACAO</v>
          </cell>
          <cell r="F965" t="str">
            <v>UN</v>
          </cell>
          <cell r="G965">
            <v>46.98</v>
          </cell>
          <cell r="H965" t="str">
            <v>S-SINAPI</v>
          </cell>
          <cell r="I965">
            <v>61.07</v>
          </cell>
        </row>
        <row r="966">
          <cell r="D966" t="str">
            <v>74231/001</v>
          </cell>
          <cell r="E966" t="str">
            <v xml:space="preserve">LUMINARIA ABERTA PARA ILUMINACAO PUBLICA, PARA LAMPADA A VAPOR DE MERC    </v>
          </cell>
          <cell r="F966" t="str">
            <v>UN</v>
          </cell>
          <cell r="G966">
            <v>73.599999999999994</v>
          </cell>
          <cell r="H966" t="str">
            <v>S-SINAPI</v>
          </cell>
          <cell r="I966">
            <v>95.68</v>
          </cell>
        </row>
        <row r="967">
          <cell r="D967" t="str">
            <v>74246/001</v>
          </cell>
          <cell r="E967" t="str">
            <v>REFLETOR RETANGULAR FECHADO COM LAMPADA VAPOR METALICO  400 W</v>
          </cell>
          <cell r="F967" t="str">
            <v>UN</v>
          </cell>
          <cell r="G967">
            <v>204.68</v>
          </cell>
          <cell r="H967" t="str">
            <v>S-SINAPI</v>
          </cell>
          <cell r="I967">
            <v>266.08</v>
          </cell>
        </row>
        <row r="968">
          <cell r="D968" t="str">
            <v>0176</v>
          </cell>
          <cell r="E968" t="str">
            <v>TRANSFORMADORES</v>
          </cell>
          <cell r="H968" t="str">
            <v>S-SINAPI</v>
          </cell>
          <cell r="I968">
            <v>0</v>
          </cell>
        </row>
        <row r="969">
          <cell r="D969" t="str">
            <v>73857/001</v>
          </cell>
          <cell r="E969" t="str">
            <v xml:space="preserve">TRANSFORMADOR DISTRIBUICAO 75KVA TRIFASICO  60HZ CLASSE  15KV IMERSO EM    </v>
          </cell>
          <cell r="F969" t="str">
            <v>UN</v>
          </cell>
          <cell r="G969">
            <v>6550.66</v>
          </cell>
          <cell r="H969" t="str">
            <v>S-SINAPI</v>
          </cell>
          <cell r="I969">
            <v>8515.85</v>
          </cell>
        </row>
        <row r="970">
          <cell r="D970" t="str">
            <v>73857/002</v>
          </cell>
          <cell r="E970" t="str">
            <v xml:space="preserve">TRANSFORMADOR DISTRIBUICAO 112,5KVA TRIFASICO  60HZ CLASSE  15KV IMERSO    </v>
          </cell>
          <cell r="F970" t="str">
            <v>UN</v>
          </cell>
          <cell r="G970">
            <v>8458.0499999999993</v>
          </cell>
          <cell r="H970" t="str">
            <v>S-SINAPI</v>
          </cell>
          <cell r="I970">
            <v>10995.46</v>
          </cell>
        </row>
        <row r="971">
          <cell r="D971" t="str">
            <v>73857/003</v>
          </cell>
          <cell r="E971" t="str">
            <v xml:space="preserve">TRANSFORMADOR DISTRIBUICAO 150KVA TRIFASICO  60HZ CLASSE  15KV IMERSO E    </v>
          </cell>
          <cell r="F971" t="str">
            <v>UN</v>
          </cell>
          <cell r="G971">
            <v>9816.7800000000007</v>
          </cell>
          <cell r="H971" t="str">
            <v>S-SINAPI</v>
          </cell>
          <cell r="I971">
            <v>12761.81</v>
          </cell>
        </row>
        <row r="972">
          <cell r="D972" t="str">
            <v>73857/004</v>
          </cell>
          <cell r="E972" t="str">
            <v xml:space="preserve">TRANSFORMADOR DISTRIBUICAO 225KVA TRIFASICO  60HZ CLASSE  15KV IMERSO E    </v>
          </cell>
          <cell r="F972" t="str">
            <v>UN</v>
          </cell>
          <cell r="G972">
            <v>14111.69</v>
          </cell>
          <cell r="H972" t="str">
            <v>S-SINAPI</v>
          </cell>
          <cell r="I972">
            <v>18345.189999999999</v>
          </cell>
        </row>
        <row r="973">
          <cell r="D973" t="str">
            <v>73857/005</v>
          </cell>
          <cell r="E973" t="str">
            <v xml:space="preserve">TRANSFORMADOR DISTRIBUICAO 300KVA TRIFASICO  60HZ CLASSE  15KV IMERSO E    </v>
          </cell>
          <cell r="F973" t="str">
            <v>UN</v>
          </cell>
          <cell r="G973">
            <v>17367.57</v>
          </cell>
          <cell r="H973" t="str">
            <v>S-SINAPI</v>
          </cell>
          <cell r="I973">
            <v>22577.84</v>
          </cell>
        </row>
        <row r="974">
          <cell r="D974" t="str">
            <v>73857/006</v>
          </cell>
          <cell r="E974" t="str">
            <v xml:space="preserve">TRANSFORMADOR DISTRIBUICAO 500KVA TRIFASICO  60HZ CLASSE  15KV IMERSO E    </v>
          </cell>
          <cell r="F974" t="str">
            <v>UN</v>
          </cell>
          <cell r="G974">
            <v>25977.52</v>
          </cell>
          <cell r="H974" t="str">
            <v>S-SINAPI</v>
          </cell>
          <cell r="I974">
            <v>33770.769999999997</v>
          </cell>
        </row>
        <row r="975">
          <cell r="D975" t="str">
            <v>73857/007</v>
          </cell>
          <cell r="E975" t="str">
            <v xml:space="preserve">TRANSFORMADOR DISTRIBUICAO 30KVA TRIFASICO  60HZ CLASSE  15KV IMERSO EM    </v>
          </cell>
          <cell r="F975" t="str">
            <v>UN</v>
          </cell>
          <cell r="G975">
            <v>4381.49</v>
          </cell>
          <cell r="H975" t="str">
            <v>S-SINAPI</v>
          </cell>
          <cell r="I975">
            <v>5695.93</v>
          </cell>
        </row>
        <row r="976">
          <cell r="D976" t="str">
            <v>73857/008</v>
          </cell>
          <cell r="E976" t="str">
            <v xml:space="preserve">TRANSFORMADOR DISTRIBUICAO 45KVA TRIFASICO  60HZ CLASSE  15KV IMERSO EM    </v>
          </cell>
          <cell r="F976" t="str">
            <v>UN</v>
          </cell>
          <cell r="G976">
            <v>5111.1499999999996</v>
          </cell>
          <cell r="H976" t="str">
            <v>S-SINAPI</v>
          </cell>
          <cell r="I976">
            <v>6644.49</v>
          </cell>
        </row>
        <row r="977">
          <cell r="D977" t="str">
            <v>73857/009</v>
          </cell>
          <cell r="E977" t="str">
            <v xml:space="preserve">TRANSFORMADOR DISTRIBUICAO 750KVA TRIFASICO  60HZ CLASSE  15KV IMERSO E    </v>
          </cell>
          <cell r="F977" t="str">
            <v>UN</v>
          </cell>
          <cell r="G977">
            <v>45924.71</v>
          </cell>
          <cell r="H977" t="str">
            <v>S-SINAPI</v>
          </cell>
          <cell r="I977">
            <v>59702.12</v>
          </cell>
        </row>
        <row r="978">
          <cell r="D978" t="str">
            <v>73857/010</v>
          </cell>
          <cell r="E978" t="str">
            <v xml:space="preserve">TRANSFORMADOR DISTRIBUICAO 1000KVA TRIFASICO  60HZ CLASSE  15KV IMERSO      </v>
          </cell>
          <cell r="F978" t="str">
            <v>UN</v>
          </cell>
          <cell r="G978">
            <v>67838.12</v>
          </cell>
          <cell r="H978" t="str">
            <v>S-SINAPI</v>
          </cell>
          <cell r="I978">
            <v>88189.55</v>
          </cell>
        </row>
        <row r="979">
          <cell r="D979" t="str">
            <v>0177</v>
          </cell>
          <cell r="E979" t="str">
            <v>PONTOS DE LUZ/TOMADAS ANTENA TV/CAMPAINHAS/INTERRUPTORES</v>
          </cell>
          <cell r="H979" t="str">
            <v>S-SINAPI</v>
          </cell>
          <cell r="I979">
            <v>0</v>
          </cell>
        </row>
        <row r="980">
          <cell r="D980">
            <v>72340</v>
          </cell>
          <cell r="E980" t="str">
            <v>CAMPAINHA CIGARRA DE SOBREPOR  - FORNECIMENTO E INSTALACAO</v>
          </cell>
          <cell r="F980" t="str">
            <v>UN</v>
          </cell>
          <cell r="G980">
            <v>19.25</v>
          </cell>
          <cell r="H980" t="str">
            <v>S-SINAPI</v>
          </cell>
          <cell r="I980">
            <v>25.02</v>
          </cell>
        </row>
        <row r="981">
          <cell r="D981" t="str">
            <v>73915/001</v>
          </cell>
          <cell r="E981" t="str">
            <v>PONTO DE CAMPAINHA COM CIGARRA</v>
          </cell>
          <cell r="F981" t="str">
            <v>UN</v>
          </cell>
          <cell r="G981">
            <v>36.14</v>
          </cell>
          <cell r="H981" t="str">
            <v>S-SINAPI</v>
          </cell>
          <cell r="I981">
            <v>46.98</v>
          </cell>
        </row>
        <row r="982">
          <cell r="D982" t="str">
            <v>73915/002</v>
          </cell>
          <cell r="E982" t="str">
            <v>PONTO DE TV SECO PARA EDIFICIOS</v>
          </cell>
          <cell r="F982" t="str">
            <v>UN</v>
          </cell>
          <cell r="G982">
            <v>21.67</v>
          </cell>
          <cell r="H982" t="str">
            <v>S-SINAPI</v>
          </cell>
          <cell r="I982">
            <v>28.17</v>
          </cell>
        </row>
        <row r="983">
          <cell r="D983" t="str">
            <v>73917/001</v>
          </cell>
          <cell r="E983" t="str">
            <v xml:space="preserve">PONTO TOMADA BIPOLAR  10A/250V EM PISO COM ELETRODUTO PVC  1/2" E CAIXA      </v>
          </cell>
          <cell r="F983" t="str">
            <v>PT</v>
          </cell>
          <cell r="G983">
            <v>49.61</v>
          </cell>
          <cell r="H983" t="str">
            <v>S-SINAPI</v>
          </cell>
          <cell r="I983">
            <v>64.489999999999995</v>
          </cell>
        </row>
        <row r="984">
          <cell r="D984" t="str">
            <v>73917/002</v>
          </cell>
          <cell r="E984" t="str">
            <v xml:space="preserve">PONTO TOMADA BIPOLAR  10A/250V EM PISO COM ELETRODUTO DE FERRO GALV  3/4    </v>
          </cell>
          <cell r="F984" t="str">
            <v>PT</v>
          </cell>
          <cell r="G984">
            <v>90.97</v>
          </cell>
          <cell r="H984" t="str">
            <v>S-SINAPI</v>
          </cell>
          <cell r="I984">
            <v>118.26</v>
          </cell>
        </row>
        <row r="985">
          <cell r="D985" t="str">
            <v>73917/003</v>
          </cell>
          <cell r="E985" t="str">
            <v xml:space="preserve">PONTO TOMADA BIPOLAR  10A/250V COM ELETRODUTO PVC  1/2" E CAIXA  4X2" COM    </v>
          </cell>
          <cell r="F985" t="str">
            <v>PT</v>
          </cell>
          <cell r="G985">
            <v>53.57</v>
          </cell>
          <cell r="H985" t="str">
            <v>S-SINAPI</v>
          </cell>
          <cell r="I985">
            <v>69.64</v>
          </cell>
        </row>
        <row r="986">
          <cell r="D986" t="str">
            <v>73917/004</v>
          </cell>
          <cell r="E986" t="str">
            <v xml:space="preserve">PONTO TOMADA BIPOLAR  10A/250V COM ELETRODUTO FERRO ESMALTADO  3/4" E CA    </v>
          </cell>
          <cell r="F986" t="str">
            <v>PT</v>
          </cell>
          <cell r="G986">
            <v>73.95</v>
          </cell>
          <cell r="H986" t="str">
            <v>S-SINAPI</v>
          </cell>
          <cell r="I986">
            <v>96.13</v>
          </cell>
        </row>
        <row r="987">
          <cell r="D987" t="str">
            <v>73917/005</v>
          </cell>
          <cell r="E987" t="str">
            <v xml:space="preserve">PONTO TOMADA BIPOLAR  10A/250V COM ELETRODUTO FERRO GALVANIZADO  3/4" E      </v>
          </cell>
          <cell r="F987" t="str">
            <v>PT</v>
          </cell>
          <cell r="G987">
            <v>78.540000000000006</v>
          </cell>
          <cell r="H987" t="str">
            <v>S-SINAPI</v>
          </cell>
          <cell r="I987">
            <v>102.1</v>
          </cell>
        </row>
        <row r="988">
          <cell r="D988" t="str">
            <v>73917/006</v>
          </cell>
          <cell r="E988" t="str">
            <v xml:space="preserve">PONTO TOMADA BIPOLAR COM CONTATO TERRA  20A/250V COM ELETRODUTO PVC  3/4    </v>
          </cell>
          <cell r="F988" t="str">
            <v>PT</v>
          </cell>
          <cell r="G988">
            <v>131.74</v>
          </cell>
          <cell r="H988" t="str">
            <v>S-SINAPI</v>
          </cell>
          <cell r="I988">
            <v>171.26</v>
          </cell>
        </row>
        <row r="989">
          <cell r="D989" t="str">
            <v>73952/001</v>
          </cell>
          <cell r="E989" t="str">
            <v xml:space="preserve">INSTALACAO PONTO TOMADA EQUIVALENTE  2 VARAS ELETRODUTO FERRO ESMALTADO    </v>
          </cell>
          <cell r="F989" t="str">
            <v>UN</v>
          </cell>
          <cell r="G989">
            <v>125.25</v>
          </cell>
          <cell r="H989" t="str">
            <v>S-SINAPI</v>
          </cell>
          <cell r="I989">
            <v>162.82</v>
          </cell>
        </row>
        <row r="990">
          <cell r="D990" t="str">
            <v>73952/002</v>
          </cell>
          <cell r="E990" t="str">
            <v xml:space="preserve">INSTALACAO  1 CONJUNTO  2 PONTOS TOMADA COM  3 VARAS ELETRODUTO FERRO ESM    </v>
          </cell>
          <cell r="F990" t="str">
            <v>UN</v>
          </cell>
          <cell r="G990">
            <v>166.81</v>
          </cell>
          <cell r="H990" t="str">
            <v>S-SINAPI</v>
          </cell>
          <cell r="I990">
            <v>216.85</v>
          </cell>
        </row>
        <row r="991">
          <cell r="D991" t="str">
            <v>73952/003</v>
          </cell>
          <cell r="E991" t="str">
            <v xml:space="preserve">INSTALACAO  1 CONJUNTO  3 PONTOS TOMADA COM  4 VARAS ELETRODUTO FERRO ESM    </v>
          </cell>
          <cell r="F991" t="str">
            <v>UN</v>
          </cell>
          <cell r="G991">
            <v>209.12</v>
          </cell>
          <cell r="H991" t="str">
            <v>S-SINAPI</v>
          </cell>
          <cell r="I991">
            <v>271.85000000000002</v>
          </cell>
        </row>
        <row r="992">
          <cell r="D992" t="str">
            <v>73952/004</v>
          </cell>
          <cell r="E992" t="str">
            <v xml:space="preserve">INSTALACAO  1 CONJUNTO  4 PONTOS TOMADA COM  5 VARAS ELETRODUTO FERRO ESM    </v>
          </cell>
          <cell r="F992" t="str">
            <v>UN</v>
          </cell>
          <cell r="G992">
            <v>249.95</v>
          </cell>
          <cell r="H992" t="str">
            <v>S-SINAPI</v>
          </cell>
          <cell r="I992">
            <v>324.93</v>
          </cell>
        </row>
        <row r="993">
          <cell r="D993" t="str">
            <v>73952/005</v>
          </cell>
          <cell r="E993" t="str">
            <v xml:space="preserve">INSTALACAO PONTO TOMADA EQUIVALENTE  2 VARAS ELETRODUTO PVC RIGIDO DE  3    </v>
          </cell>
          <cell r="F993" t="str">
            <v>UN</v>
          </cell>
          <cell r="G993">
            <v>91.89</v>
          </cell>
          <cell r="H993" t="str">
            <v>S-SINAPI</v>
          </cell>
          <cell r="I993">
            <v>119.45</v>
          </cell>
        </row>
        <row r="994">
          <cell r="D994" t="str">
            <v>73952/006</v>
          </cell>
          <cell r="E994" t="str">
            <v xml:space="preserve">INSTALACAO PONTO TOMADA EQUIVALENTE  2 VARAS ELETRODUTO PVC RIGIDO DE  1    </v>
          </cell>
          <cell r="F994" t="str">
            <v>UN</v>
          </cell>
          <cell r="G994">
            <v>79.7</v>
          </cell>
          <cell r="H994" t="str">
            <v>S-SINAPI</v>
          </cell>
          <cell r="I994">
            <v>103.61</v>
          </cell>
        </row>
        <row r="995">
          <cell r="D995" t="str">
            <v>73952/007</v>
          </cell>
          <cell r="E995" t="str">
            <v xml:space="preserve">INSTALACAO  1 CONJUNTO  2 TOMADAS EQUIVALENTE  3 VARAS ELETRODUTO PVC RIG    </v>
          </cell>
          <cell r="F995" t="str">
            <v>UN</v>
          </cell>
          <cell r="G995">
            <v>120.85</v>
          </cell>
          <cell r="H995" t="str">
            <v>S-SINAPI</v>
          </cell>
          <cell r="I995">
            <v>157.1</v>
          </cell>
        </row>
        <row r="996">
          <cell r="D996" t="str">
            <v>73952/008</v>
          </cell>
          <cell r="E996" t="str">
            <v xml:space="preserve">INSTALACAO  1 CONJUNTO  2 TOMADAS EQUIVALENTE  3 VARAS ELETRODUTO PVC RIG    </v>
          </cell>
          <cell r="F996" t="str">
            <v>UN</v>
          </cell>
          <cell r="G996">
            <v>111.19</v>
          </cell>
          <cell r="H996" t="str">
            <v>S-SINAPI</v>
          </cell>
          <cell r="I996">
            <v>144.54</v>
          </cell>
        </row>
        <row r="997">
          <cell r="D997" t="str">
            <v>73952/009</v>
          </cell>
          <cell r="E997" t="str">
            <v xml:space="preserve">INSTALACAO  1 CONJUNTO  3 TOMADAS EQUIVALENTE  4 VARAS ELETRODUTO PVC RIG    </v>
          </cell>
          <cell r="F997" t="str">
            <v>UN</v>
          </cell>
          <cell r="G997">
            <v>157.44</v>
          </cell>
          <cell r="H997" t="str">
            <v>S-SINAPI</v>
          </cell>
          <cell r="I997">
            <v>204.67</v>
          </cell>
        </row>
        <row r="998">
          <cell r="D998" t="str">
            <v>73952/010</v>
          </cell>
          <cell r="E998" t="str">
            <v xml:space="preserve">INSTALACAO  1 CONJUNTO  3 TOMADAS EQUIVALENTE  4 VARAS ELETRODUTO PVC RIG    </v>
          </cell>
          <cell r="F998" t="str">
            <v>UN</v>
          </cell>
          <cell r="G998">
            <v>142.16999999999999</v>
          </cell>
          <cell r="H998" t="str">
            <v>S-SINAPI</v>
          </cell>
          <cell r="I998">
            <v>184.82</v>
          </cell>
        </row>
        <row r="999">
          <cell r="D999" t="str">
            <v>73952/011</v>
          </cell>
          <cell r="E999" t="str">
            <v xml:space="preserve">INSTALACAO  1 CONJUNTO  4 TOMADAS EQUIVALENTE  5 VARAS ELETRODUTO PVC RIG    </v>
          </cell>
          <cell r="F999" t="str">
            <v>UN</v>
          </cell>
          <cell r="G999">
            <v>189.43</v>
          </cell>
          <cell r="H999" t="str">
            <v>S-SINAPI</v>
          </cell>
          <cell r="I999">
            <v>246.25</v>
          </cell>
        </row>
        <row r="1000">
          <cell r="D1000" t="str">
            <v>73952/012</v>
          </cell>
          <cell r="E1000" t="str">
            <v xml:space="preserve">INSTALACAO  1 CONJUNTO  4 TOMADAS EQUIVALENTE  5 VARAS ELETRODUTO PVC RIG    </v>
          </cell>
          <cell r="F1000" t="str">
            <v>UN</v>
          </cell>
          <cell r="G1000">
            <v>172.33</v>
          </cell>
          <cell r="H1000" t="str">
            <v>S-SINAPI</v>
          </cell>
          <cell r="I1000">
            <v>224.02</v>
          </cell>
        </row>
        <row r="1001">
          <cell r="D1001" t="str">
            <v>73952/013</v>
          </cell>
          <cell r="E1001" t="str">
            <v xml:space="preserve">PONTO TOMADA BIPOLAR COM CONTATO TERRA  20A/250V EMBUTIDO PAREDE, ELETR    </v>
          </cell>
          <cell r="F1001" t="str">
            <v>UN</v>
          </cell>
          <cell r="G1001">
            <v>182.27</v>
          </cell>
          <cell r="H1001" t="str">
            <v>S-SINAPI</v>
          </cell>
          <cell r="I1001">
            <v>236.95</v>
          </cell>
        </row>
        <row r="1002">
          <cell r="D1002" t="str">
            <v>74042/001</v>
          </cell>
          <cell r="E1002" t="str">
            <v>PONTO INTERRUPTOR SIMPLES COM ELETRODUTO PVC  1/2" E CAIXA  4X2"</v>
          </cell>
          <cell r="F1002" t="str">
            <v>PT</v>
          </cell>
          <cell r="G1002">
            <v>49.87</v>
          </cell>
          <cell r="H1002" t="str">
            <v>S-SINAPI</v>
          </cell>
          <cell r="I1002">
            <v>64.83</v>
          </cell>
        </row>
        <row r="1003">
          <cell r="D1003" t="str">
            <v>74042/002</v>
          </cell>
          <cell r="E1003" t="str">
            <v>PONTO INTERRUPTOR DUPLO SIMPLES COM ELETRODUTO PVC  1/2" E CAIXA  4X2"</v>
          </cell>
          <cell r="F1003" t="str">
            <v>PT</v>
          </cell>
          <cell r="G1003">
            <v>73.290000000000006</v>
          </cell>
          <cell r="H1003" t="str">
            <v>S-SINAPI</v>
          </cell>
          <cell r="I1003">
            <v>95.27</v>
          </cell>
        </row>
        <row r="1004">
          <cell r="D1004" t="str">
            <v>74042/003</v>
          </cell>
          <cell r="E1004" t="str">
            <v xml:space="preserve">PONTO INTERRUPTOR TRIPLO SIMPLES COM ELETRODUTO PVC  3/4" E CAIXA  4X2"      </v>
          </cell>
          <cell r="F1004" t="str">
            <v>PT</v>
          </cell>
          <cell r="G1004">
            <v>80.92</v>
          </cell>
          <cell r="H1004" t="str">
            <v>S-SINAPI</v>
          </cell>
          <cell r="I1004">
            <v>105.19</v>
          </cell>
        </row>
        <row r="1005">
          <cell r="D1005" t="str">
            <v>74042/004</v>
          </cell>
          <cell r="E1005" t="str">
            <v xml:space="preserve">PONTO INTERRUPTOR SIMPLES COM ELETRODUTO FERRO ESMALTADO  3/4" E CAIXA      </v>
          </cell>
          <cell r="F1005" t="str">
            <v>PT</v>
          </cell>
          <cell r="G1005">
            <v>65.2</v>
          </cell>
          <cell r="H1005" t="str">
            <v>S-SINAPI</v>
          </cell>
          <cell r="I1005">
            <v>84.76</v>
          </cell>
        </row>
        <row r="1006">
          <cell r="D1006" t="str">
            <v>74042/005</v>
          </cell>
          <cell r="E1006" t="str">
            <v xml:space="preserve">PONTO INTERRUPTOR TRIPLO SIMPLES COM ELETRODUTO FERRO ESMALTADO  3/4" E    </v>
          </cell>
          <cell r="F1006" t="str">
            <v>PT</v>
          </cell>
          <cell r="G1006">
            <v>97.75</v>
          </cell>
          <cell r="H1006" t="str">
            <v>S-SINAPI</v>
          </cell>
          <cell r="I1006">
            <v>127.07</v>
          </cell>
        </row>
        <row r="1007">
          <cell r="D1007" t="str">
            <v>74042/006</v>
          </cell>
          <cell r="E1007" t="str">
            <v xml:space="preserve">PONTO INTERRUPTOR SIMPLES COM ELETRODUTO FERRO GALVANIZADO  3/4" E CAIX    </v>
          </cell>
          <cell r="F1007" t="str">
            <v>PT</v>
          </cell>
          <cell r="G1007">
            <v>68.91</v>
          </cell>
          <cell r="H1007" t="str">
            <v>S-SINAPI</v>
          </cell>
          <cell r="I1007">
            <v>89.58</v>
          </cell>
        </row>
        <row r="1008">
          <cell r="D1008" t="str">
            <v>74042/007</v>
          </cell>
          <cell r="E1008" t="str">
            <v>PONTO INTERRUPTOR THREE-WAY COM ELETRODUTO PVC  3/4" E CAIXA  4X2"</v>
          </cell>
          <cell r="F1008" t="str">
            <v>PT</v>
          </cell>
          <cell r="G1008">
            <v>181.86</v>
          </cell>
          <cell r="H1008" t="str">
            <v>S-SINAPI</v>
          </cell>
          <cell r="I1008">
            <v>236.41</v>
          </cell>
        </row>
        <row r="1009">
          <cell r="D1009" t="str">
            <v>74054/001</v>
          </cell>
          <cell r="E1009" t="str">
            <v>PONTO DE LUZ  (CAIXA, ELETRODUTO, FIOS E INTERRUPTOR)</v>
          </cell>
          <cell r="F1009" t="str">
            <v>UN</v>
          </cell>
          <cell r="G1009">
            <v>78.540000000000006</v>
          </cell>
          <cell r="H1009" t="str">
            <v>S-SINAPI</v>
          </cell>
          <cell r="I1009">
            <v>102.1</v>
          </cell>
        </row>
        <row r="1010">
          <cell r="D1010" t="str">
            <v>74054/002</v>
          </cell>
          <cell r="E1010" t="str">
            <v>PONTO DE TOMADA  (CAIXA, ELETRODUTO, FIOS E TOMADA)</v>
          </cell>
          <cell r="F1010" t="str">
            <v>UN</v>
          </cell>
          <cell r="G1010">
            <v>66.19</v>
          </cell>
          <cell r="H1010" t="str">
            <v>S-SINAPI</v>
          </cell>
          <cell r="I1010">
            <v>86.04</v>
          </cell>
        </row>
        <row r="1011">
          <cell r="D1011" t="str">
            <v>74054/003</v>
          </cell>
          <cell r="E1011" t="str">
            <v xml:space="preserve">PONTO DE TOMADA PARA AR CONDICIONADO  (CAIXA, ELETRODUTO, FIOS E TOMADA    </v>
          </cell>
          <cell r="F1011" t="str">
            <v>UN</v>
          </cell>
          <cell r="G1011">
            <v>119.65</v>
          </cell>
          <cell r="H1011" t="str">
            <v>S-SINAPI</v>
          </cell>
          <cell r="I1011">
            <v>155.54</v>
          </cell>
        </row>
        <row r="1012">
          <cell r="D1012" t="str">
            <v>74062/001</v>
          </cell>
          <cell r="E1012" t="str">
            <v xml:space="preserve">PONTO INTERRUPTOR SIMPLES/TOMADA COM ELETRODUTO PVC  1/2" E CAIXA  4X2"      </v>
          </cell>
          <cell r="F1012" t="str">
            <v>PT</v>
          </cell>
          <cell r="G1012">
            <v>72.59</v>
          </cell>
          <cell r="H1012" t="str">
            <v>S-SINAPI</v>
          </cell>
          <cell r="I1012">
            <v>94.36</v>
          </cell>
        </row>
        <row r="1013">
          <cell r="D1013" t="str">
            <v>74062/002</v>
          </cell>
          <cell r="E1013" t="str">
            <v xml:space="preserve">PONTO INTERRUPTOR DUPLO SIMPLES/TOMADA COM ELETRODUTO PVC  3/4" E CAIXA    </v>
          </cell>
          <cell r="F1013" t="str">
            <v>PT</v>
          </cell>
          <cell r="G1013">
            <v>82.31</v>
          </cell>
          <cell r="H1013" t="str">
            <v>S-SINAPI</v>
          </cell>
          <cell r="I1013">
            <v>107</v>
          </cell>
        </row>
        <row r="1014">
          <cell r="D1014" t="str">
            <v>74062/003</v>
          </cell>
          <cell r="E1014" t="str">
            <v>PONTO INTERRUPTOR SIMPLES/TOMADA COM ELETRODUTO FERRO GALVANIZADO  3/4    P</v>
          </cell>
          <cell r="F1014" t="str">
            <v>T</v>
          </cell>
          <cell r="G1014">
            <v>94.55</v>
          </cell>
          <cell r="H1014" t="str">
            <v>S-SINAPI</v>
          </cell>
          <cell r="I1014">
            <v>122.91</v>
          </cell>
        </row>
        <row r="1015">
          <cell r="D1015" t="str">
            <v>74063/001</v>
          </cell>
          <cell r="E1015" t="str">
            <v>PONTO LUZ PAREDE  (ARANDELA) ELETRODUTO PVC  3/4"</v>
          </cell>
          <cell r="F1015" t="str">
            <v>PT</v>
          </cell>
          <cell r="G1015">
            <v>60.66</v>
          </cell>
          <cell r="H1015" t="str">
            <v>S-SINAPI</v>
          </cell>
          <cell r="I1015">
            <v>78.849999999999994</v>
          </cell>
        </row>
        <row r="1016">
          <cell r="D1016" t="str">
            <v>74063/002</v>
          </cell>
          <cell r="E1016" t="str">
            <v>PONTO LUZ PAREDE  (ARANDELA) ELETRODUTO FERRO ESMALTADO  3/4"</v>
          </cell>
          <cell r="F1016" t="str">
            <v>PT</v>
          </cell>
          <cell r="G1016">
            <v>75.87</v>
          </cell>
          <cell r="H1016" t="str">
            <v>S-SINAPI</v>
          </cell>
          <cell r="I1016">
            <v>98.63</v>
          </cell>
        </row>
        <row r="1017">
          <cell r="D1017" t="str">
            <v>74080/001</v>
          </cell>
          <cell r="E1017" t="str">
            <v>PONTO INTERRUPTOR SOBREPOR APARENTE  1 SECAO C/12,00M FIO  2,5MM2</v>
          </cell>
          <cell r="F1017" t="str">
            <v>UN</v>
          </cell>
          <cell r="G1017">
            <v>62.19</v>
          </cell>
          <cell r="H1017" t="str">
            <v>S-SINAPI</v>
          </cell>
          <cell r="I1017">
            <v>80.84</v>
          </cell>
        </row>
        <row r="1018">
          <cell r="D1018" t="str">
            <v>74083/001</v>
          </cell>
          <cell r="E1018" t="str">
            <v xml:space="preserve">INSTALACAO PONTO LUZ APARENTE SOBRE MADEIRAMENTO, FIO  2,5MM, FITA ISOL    </v>
          </cell>
          <cell r="F1018" t="str">
            <v>UN</v>
          </cell>
          <cell r="G1018">
            <v>64.45</v>
          </cell>
          <cell r="H1018" t="str">
            <v>S-SINAPI</v>
          </cell>
          <cell r="I1018">
            <v>83.78</v>
          </cell>
        </row>
        <row r="1019">
          <cell r="D1019" t="str">
            <v>74114/001</v>
          </cell>
          <cell r="E1019" t="str">
            <v>PONTO PARA CHUVEIRO ELETRICO COM CAIXA, ELETRODUTO E FIO</v>
          </cell>
          <cell r="F1019" t="str">
            <v>PT</v>
          </cell>
          <cell r="G1019">
            <v>62.08</v>
          </cell>
          <cell r="H1019" t="str">
            <v>S-SINAPI</v>
          </cell>
          <cell r="I1019">
            <v>80.7</v>
          </cell>
        </row>
        <row r="1020">
          <cell r="D1020" t="str">
            <v>74132/001</v>
          </cell>
          <cell r="E1020" t="str">
            <v xml:space="preserve">INSTALACAO PONTO LUZ EQUIVALENTE A  2 VARAS ELETRODUTO PVC RIGIDO  3/4",    </v>
          </cell>
          <cell r="F1020" t="str">
            <v>UN</v>
          </cell>
          <cell r="G1020">
            <v>101.95</v>
          </cell>
          <cell r="H1020" t="str">
            <v>S-SINAPI</v>
          </cell>
          <cell r="I1020">
            <v>132.53</v>
          </cell>
        </row>
        <row r="1021">
          <cell r="D1021" t="str">
            <v>74132/002</v>
          </cell>
          <cell r="E1021" t="str">
            <v xml:space="preserve">INSTALACAO PONTO LUZ EQUIVALENTE A  2 VARAS ELETRODUTO PVC RIGIDO  1/2",    </v>
          </cell>
          <cell r="F1021" t="str">
            <v>UN</v>
          </cell>
          <cell r="G1021">
            <v>90.01</v>
          </cell>
          <cell r="H1021" t="str">
            <v>S-SINAPI</v>
          </cell>
          <cell r="I1021">
            <v>117.01</v>
          </cell>
        </row>
        <row r="1022">
          <cell r="D1022" t="str">
            <v>74132/003</v>
          </cell>
          <cell r="E1022" t="str">
            <v xml:space="preserve">INSTALACAO CONJUNTO  2 PONTOS LUZ EQUIVALENTE  5 VARAS ELETRODUTO PVC RI    </v>
          </cell>
          <cell r="F1022" t="str">
            <v>UN</v>
          </cell>
          <cell r="G1022">
            <v>181.22</v>
          </cell>
          <cell r="H1022" t="str">
            <v>S-SINAPI</v>
          </cell>
          <cell r="I1022">
            <v>235.58</v>
          </cell>
        </row>
        <row r="1023">
          <cell r="D1023" t="str">
            <v>74132/004</v>
          </cell>
          <cell r="E1023" t="str">
            <v xml:space="preserve">INSTALACAO CONJUNTO  2 PONTOS LUZ EQUIVALENTE  5 VARAS ELETRODUTO PVC RI    </v>
          </cell>
          <cell r="F1023" t="str">
            <v>UN</v>
          </cell>
          <cell r="G1023">
            <v>160.78</v>
          </cell>
          <cell r="H1023" t="str">
            <v>S-SINAPI</v>
          </cell>
          <cell r="I1023">
            <v>209.01</v>
          </cell>
        </row>
        <row r="1024">
          <cell r="D1024" t="str">
            <v>74132/005</v>
          </cell>
          <cell r="E1024" t="str">
            <v xml:space="preserve">INSTALACAO CONJUNTO  3 PONTOS LUZ EQUIVALENTE  6 VARAS ELETRODUTO PVC RI    </v>
          </cell>
          <cell r="F1024" t="str">
            <v>UN</v>
          </cell>
          <cell r="G1024">
            <v>244.55</v>
          </cell>
          <cell r="H1024" t="str">
            <v>S-SINAPI</v>
          </cell>
          <cell r="I1024">
            <v>317.91000000000003</v>
          </cell>
        </row>
        <row r="1025">
          <cell r="D1025" t="str">
            <v>74132/006</v>
          </cell>
          <cell r="E1025" t="str">
            <v xml:space="preserve">INSTALACAO CONJUNTO  3 PONTOS LUZ EQUIVALENTE  6 VARAS ELETRODUTO PVC RI    </v>
          </cell>
          <cell r="F1025" t="str">
            <v>UN</v>
          </cell>
          <cell r="G1025">
            <v>218.55</v>
          </cell>
          <cell r="H1025" t="str">
            <v>S-SINAPI</v>
          </cell>
          <cell r="I1025">
            <v>284.11</v>
          </cell>
        </row>
        <row r="1026">
          <cell r="D1026" t="str">
            <v>74132/007</v>
          </cell>
          <cell r="E1026" t="str">
            <v xml:space="preserve">INSTALACAO CONJUNTO  4 PONTOS LUZ EQUIVALENTE  7 VARAS ELETRODUTO PVC RI    </v>
          </cell>
          <cell r="F1026" t="str">
            <v>UN</v>
          </cell>
          <cell r="G1026">
            <v>254.69</v>
          </cell>
          <cell r="H1026" t="str">
            <v>S-SINAPI</v>
          </cell>
          <cell r="I1026">
            <v>331.09</v>
          </cell>
        </row>
        <row r="1027">
          <cell r="D1027" t="str">
            <v>74132/008</v>
          </cell>
          <cell r="E1027" t="str">
            <v xml:space="preserve">INSTALACAO CONJUNTO  4 PONTOS LUZ EQUIVALENTE  7 VARAS ELETRODUTO PVC RI    </v>
          </cell>
          <cell r="F1027" t="str">
            <v>UN</v>
          </cell>
          <cell r="G1027">
            <v>233.2</v>
          </cell>
          <cell r="H1027" t="str">
            <v>S-SINAPI</v>
          </cell>
          <cell r="I1027">
            <v>303.16000000000003</v>
          </cell>
        </row>
        <row r="1028">
          <cell r="D1028" t="str">
            <v>74132/009</v>
          </cell>
          <cell r="E1028" t="str">
            <v xml:space="preserve">INSTALACAO CONJUNTO  5 PONTOS LUZ EQUIVALENTE  8 VARAS ELETRODUTO PVC RI    </v>
          </cell>
          <cell r="F1028" t="str">
            <v>UN</v>
          </cell>
          <cell r="G1028">
            <v>290.5</v>
          </cell>
          <cell r="H1028" t="str">
            <v>S-SINAPI</v>
          </cell>
          <cell r="I1028">
            <v>377.65</v>
          </cell>
        </row>
        <row r="1029">
          <cell r="D1029" t="str">
            <v>74132/010</v>
          </cell>
          <cell r="E1029" t="str">
            <v xml:space="preserve">INSTALACAO CONJUNTO  5 PONTOS LUZ EQUIVALENTE  8 VARAS ELETRODUTO PVC RI    </v>
          </cell>
          <cell r="F1029" t="str">
            <v>UN</v>
          </cell>
          <cell r="G1029">
            <v>267.55</v>
          </cell>
          <cell r="H1029" t="str">
            <v>S-SINAPI</v>
          </cell>
          <cell r="I1029">
            <v>347.81</v>
          </cell>
        </row>
        <row r="1030">
          <cell r="D1030" t="str">
            <v>74132/011</v>
          </cell>
          <cell r="E1030" t="str">
            <v xml:space="preserve">INSTALACAO CONJUNTO  6 PONTOS LUZ EQUIVALENTE  9 VARAS ELETRODUTO PVC RI    </v>
          </cell>
          <cell r="F1030" t="str">
            <v>UN</v>
          </cell>
          <cell r="G1030">
            <v>337.16</v>
          </cell>
          <cell r="H1030" t="str">
            <v>S-SINAPI</v>
          </cell>
          <cell r="I1030">
            <v>438.3</v>
          </cell>
        </row>
        <row r="1031">
          <cell r="D1031" t="str">
            <v>74132/012</v>
          </cell>
          <cell r="E1031" t="str">
            <v xml:space="preserve">INSTALACAO CONJUNTO  6 PONTOS LUZ EQUIVALENTE  9 VARAS ELETRODUTO PVC RI    </v>
          </cell>
          <cell r="F1031" t="str">
            <v>UN</v>
          </cell>
          <cell r="G1031">
            <v>307.24</v>
          </cell>
          <cell r="H1031" t="str">
            <v>S-SINAPI</v>
          </cell>
          <cell r="I1031">
            <v>399.41</v>
          </cell>
        </row>
        <row r="1032">
          <cell r="D1032" t="str">
            <v>74132/013</v>
          </cell>
          <cell r="E1032" t="str">
            <v xml:space="preserve">INSTALACAO CONJUNTO  8 PONTOS LUZ EQUIVALENTE  10 VARAS ELETRODUTO PVC R    </v>
          </cell>
          <cell r="F1032" t="str">
            <v>UN</v>
          </cell>
          <cell r="G1032">
            <v>397.65</v>
          </cell>
          <cell r="H1032" t="str">
            <v>S-SINAPI</v>
          </cell>
          <cell r="I1032">
            <v>516.94000000000005</v>
          </cell>
        </row>
        <row r="1033">
          <cell r="D1033" t="str">
            <v>74132/014</v>
          </cell>
          <cell r="E1033" t="str">
            <v xml:space="preserve">INSTALACAO CONJUNTO  2 PONTOS LUZ EQUIVALENTE  3 VARAS ELETRODUTO PVC RI    </v>
          </cell>
          <cell r="F1033" t="str">
            <v>UN</v>
          </cell>
          <cell r="G1033">
            <v>158.27000000000001</v>
          </cell>
          <cell r="H1033" t="str">
            <v>S-SINAPI</v>
          </cell>
          <cell r="I1033">
            <v>205.75</v>
          </cell>
        </row>
        <row r="1034">
          <cell r="D1034" t="str">
            <v>74132/015</v>
          </cell>
          <cell r="E1034" t="str">
            <v xml:space="preserve">INSTALACAO CONJUNTO  2 PONTOS LUZ EQUIVALENTE  3 VARAS ELETRODUTO PVC RI    </v>
          </cell>
          <cell r="F1034" t="str">
            <v>UN</v>
          </cell>
          <cell r="G1034">
            <v>153.54</v>
          </cell>
          <cell r="H1034" t="str">
            <v>S-SINAPI</v>
          </cell>
          <cell r="I1034">
            <v>199.6</v>
          </cell>
        </row>
        <row r="1035">
          <cell r="D1035" t="str">
            <v>74132/016</v>
          </cell>
          <cell r="E1035" t="str">
            <v xml:space="preserve">INSTALACAO CONJUNTO  3 PONTOS LUZ EQUIVALENTE  5 VARAS ELETRODUTO PVC RI    </v>
          </cell>
          <cell r="F1035" t="str">
            <v>UN</v>
          </cell>
          <cell r="G1035">
            <v>200.43</v>
          </cell>
          <cell r="H1035" t="str">
            <v>S-SINAPI</v>
          </cell>
          <cell r="I1035">
            <v>260.55</v>
          </cell>
        </row>
        <row r="1036">
          <cell r="D1036" t="str">
            <v>74132/017</v>
          </cell>
          <cell r="E1036" t="str">
            <v xml:space="preserve">INSTALACAO CONJUNTO  3 PONTOS LUZ EQUIVALENTE  5 VARAS ELETRODUTO PVC RI    </v>
          </cell>
          <cell r="F1036" t="str">
            <v>UN</v>
          </cell>
          <cell r="G1036">
            <v>188.22</v>
          </cell>
          <cell r="H1036" t="str">
            <v>S-SINAPI</v>
          </cell>
          <cell r="I1036">
            <v>244.68</v>
          </cell>
        </row>
        <row r="1037">
          <cell r="D1037" t="str">
            <v>74132/018</v>
          </cell>
          <cell r="E1037" t="str">
            <v xml:space="preserve">INSTALACAO CONJUNTO  4 PONTOS LUZ EQUIVALENTE  6 VARAS ELETRODUTO PVC RI    </v>
          </cell>
          <cell r="F1037" t="str">
            <v>UN</v>
          </cell>
          <cell r="G1037">
            <v>193.15</v>
          </cell>
          <cell r="H1037" t="str">
            <v>S-SINAPI</v>
          </cell>
          <cell r="I1037">
            <v>251.09</v>
          </cell>
        </row>
        <row r="1038">
          <cell r="D1038" t="str">
            <v>74132/019</v>
          </cell>
          <cell r="E1038" t="str">
            <v xml:space="preserve">INSTALACAO CONJUNTO  4 PONTOS LUZ EQUIVALENTE  6 VARAS ELETRODUTO PVC RI    </v>
          </cell>
          <cell r="F1038" t="str">
            <v>UN</v>
          </cell>
          <cell r="G1038">
            <v>170.98</v>
          </cell>
          <cell r="H1038" t="str">
            <v>S-SINAPI</v>
          </cell>
          <cell r="I1038">
            <v>222.27</v>
          </cell>
        </row>
        <row r="1039">
          <cell r="D1039" t="str">
            <v>74132/020</v>
          </cell>
          <cell r="E1039" t="str">
            <v xml:space="preserve">INSTALACAO CONJUNTO  5 PONTOS LUZ EQUIVALENTE  7 VARAS ELETRODUTO PVC RI    </v>
          </cell>
          <cell r="F1039" t="str">
            <v>UN</v>
          </cell>
          <cell r="G1039">
            <v>222.6</v>
          </cell>
          <cell r="H1039" t="str">
            <v>S-SINAPI</v>
          </cell>
          <cell r="I1039">
            <v>289.38</v>
          </cell>
        </row>
        <row r="1040">
          <cell r="D1040" t="str">
            <v>74132/021</v>
          </cell>
          <cell r="E1040" t="str">
            <v xml:space="preserve">INSTALACAO CONJUNTO  5 PONTOS LUZ EQUIVALENTE  7 VARAS ELETRODUTO PVC RI    </v>
          </cell>
          <cell r="F1040" t="str">
            <v>UN</v>
          </cell>
          <cell r="G1040">
            <v>199.58</v>
          </cell>
          <cell r="H1040" t="str">
            <v>S-SINAPI</v>
          </cell>
          <cell r="I1040">
            <v>259.45</v>
          </cell>
        </row>
        <row r="1041">
          <cell r="D1041" t="str">
            <v>74132/022</v>
          </cell>
          <cell r="E1041" t="str">
            <v xml:space="preserve">INSTALACAO  1 CONJUNTO  6 PONTOS LUZ EQUIVALENTE  8 VARAS ELETRODUTO PVC      </v>
          </cell>
          <cell r="F1041" t="str">
            <v>UN</v>
          </cell>
          <cell r="G1041">
            <v>261.37</v>
          </cell>
          <cell r="H1041" t="str">
            <v>S-SINAPI</v>
          </cell>
          <cell r="I1041">
            <v>339.78</v>
          </cell>
        </row>
        <row r="1042">
          <cell r="D1042" t="str">
            <v>74132/023</v>
          </cell>
          <cell r="E1042" t="str">
            <v xml:space="preserve">INSTALACAO  1 CONJUNTO  6 PONTOS LUZ EQUIVALENTE  8 VARAS ELETRODUTO    PVC    </v>
          </cell>
          <cell r="F1042" t="str">
            <v>UN</v>
          </cell>
          <cell r="G1042">
            <v>232.03</v>
          </cell>
          <cell r="H1042" t="str">
            <v>S-SINAPI</v>
          </cell>
          <cell r="I1042">
            <v>301.63</v>
          </cell>
        </row>
        <row r="1043">
          <cell r="D1043" t="str">
            <v>74132/024</v>
          </cell>
          <cell r="E1043" t="str">
            <v xml:space="preserve">INSTALACAO  1 CONJUNTO  8 PONTOS LUZ EQUIVALENTE  9 VARAS ELETRODUTO    PVC    </v>
          </cell>
          <cell r="F1043" t="str">
            <v>UN</v>
          </cell>
          <cell r="G1043">
            <v>295.08999999999997</v>
          </cell>
          <cell r="H1043" t="str">
            <v>S-SINAPI</v>
          </cell>
          <cell r="I1043">
            <v>383.61</v>
          </cell>
        </row>
        <row r="1044">
          <cell r="D1044" t="str">
            <v>0178</v>
          </cell>
          <cell r="E1044" t="str">
            <v>GERADORES</v>
          </cell>
          <cell r="H1044" t="str">
            <v>S-SINAPI</v>
          </cell>
          <cell r="I1044">
            <v>0</v>
          </cell>
        </row>
        <row r="1045">
          <cell r="D1045" t="str">
            <v>74027/001</v>
          </cell>
          <cell r="E1045" t="str">
            <v>GRUPO GERADOR  150/170 KVA MOTOR DIESEL  - DEPRECIACAO</v>
          </cell>
          <cell r="F1045" t="str">
            <v>H</v>
          </cell>
          <cell r="G1045">
            <v>6.06</v>
          </cell>
          <cell r="H1045" t="str">
            <v>S-SINAPI</v>
          </cell>
          <cell r="I1045">
            <v>7.87</v>
          </cell>
        </row>
        <row r="1046">
          <cell r="D1046" t="str">
            <v>74027/002</v>
          </cell>
          <cell r="E1046" t="str">
            <v>GRUPO GERADOR  150/170 KVA MOTOR DIESEL  - JUROS</v>
          </cell>
          <cell r="F1046" t="str">
            <v>H</v>
          </cell>
          <cell r="G1046">
            <v>2.2799999999999998</v>
          </cell>
          <cell r="H1046" t="str">
            <v>S-SINAPI</v>
          </cell>
          <cell r="I1046">
            <v>2.96</v>
          </cell>
        </row>
        <row r="1047">
          <cell r="D1047" t="str">
            <v>74027/003</v>
          </cell>
          <cell r="E1047" t="str">
            <v>GRUPO GERADOR  150/170 KVA MOTOR DIESEL  - MANUTENCAO</v>
          </cell>
          <cell r="F1047" t="str">
            <v>H</v>
          </cell>
          <cell r="G1047">
            <v>3.03</v>
          </cell>
          <cell r="H1047" t="str">
            <v>S-SINAPI</v>
          </cell>
          <cell r="I1047">
            <v>3.93</v>
          </cell>
        </row>
        <row r="1048">
          <cell r="D1048" t="str">
            <v>74027/004</v>
          </cell>
          <cell r="E1048" t="str">
            <v>GRUPO GERADOR  150/170 KVA MOTOR DIESEL  - MATERIAL NA OPERACAO</v>
          </cell>
          <cell r="F1048" t="str">
            <v>H</v>
          </cell>
          <cell r="G1048">
            <v>60.78</v>
          </cell>
          <cell r="H1048" t="str">
            <v>S-SINAPI</v>
          </cell>
          <cell r="I1048">
            <v>79.010000000000005</v>
          </cell>
        </row>
        <row r="1049">
          <cell r="D1049" t="str">
            <v>74027/005</v>
          </cell>
          <cell r="E1049" t="str">
            <v>GRUPO GERADOR  150/170 KVA MOTOR DIESEL  - UTILIZACAO OPERATIVA</v>
          </cell>
          <cell r="F1049" t="str">
            <v>CHP</v>
          </cell>
          <cell r="G1049">
            <v>72.150000000000006</v>
          </cell>
          <cell r="H1049" t="str">
            <v>S-SINAPI</v>
          </cell>
          <cell r="I1049">
            <v>93.79</v>
          </cell>
        </row>
        <row r="1050">
          <cell r="D1050" t="str">
            <v>74028/001</v>
          </cell>
          <cell r="E1050" t="str">
            <v>GRUPO GERADOR  40 KVA MOTOR DIESEL  - DEPRECIACAO E JUROS</v>
          </cell>
          <cell r="F1050" t="str">
            <v>H</v>
          </cell>
          <cell r="G1050">
            <v>2.76</v>
          </cell>
          <cell r="H1050" t="str">
            <v>S-SINAPI</v>
          </cell>
          <cell r="I1050">
            <v>3.58</v>
          </cell>
        </row>
        <row r="1051">
          <cell r="D1051" t="str">
            <v>74028/002</v>
          </cell>
          <cell r="E1051" t="str">
            <v>GRUPO GERADOR  40 KVA MOTOR DIESEL  - MANUTENCAO</v>
          </cell>
          <cell r="F1051" t="str">
            <v>H</v>
          </cell>
          <cell r="G1051">
            <v>0.98</v>
          </cell>
          <cell r="H1051" t="str">
            <v>S-SINAPI</v>
          </cell>
          <cell r="I1051">
            <v>1.27</v>
          </cell>
        </row>
        <row r="1052">
          <cell r="D1052" t="str">
            <v>74028/003</v>
          </cell>
          <cell r="E1052" t="str">
            <v>GRUPO GERADOR  40 KVA MOTOR DIESEL  - MATERIAL NA OPERACAO</v>
          </cell>
          <cell r="F1052" t="str">
            <v>H</v>
          </cell>
          <cell r="G1052">
            <v>19.899999999999999</v>
          </cell>
          <cell r="H1052" t="str">
            <v>S-SINAPI</v>
          </cell>
          <cell r="I1052">
            <v>25.87</v>
          </cell>
        </row>
        <row r="1053">
          <cell r="D1053" t="str">
            <v>74028/004</v>
          </cell>
          <cell r="E1053" t="str">
            <v>GRUPO GERADOR  40 KVA MOTOR DIESEL  - UTILIZACAO OPERATIVA</v>
          </cell>
          <cell r="F1053" t="str">
            <v>CHP</v>
          </cell>
          <cell r="G1053">
            <v>23.64</v>
          </cell>
          <cell r="H1053" t="str">
            <v>S-SINAPI</v>
          </cell>
          <cell r="I1053">
            <v>30.73</v>
          </cell>
        </row>
        <row r="1054">
          <cell r="D1054" t="str">
            <v>0243</v>
          </cell>
          <cell r="E1054" t="str">
            <v>SISTEMAS DE PROTECAO/ATERRAMENTO</v>
          </cell>
          <cell r="H1054" t="str">
            <v>S-SINAPI</v>
          </cell>
          <cell r="I1054">
            <v>0</v>
          </cell>
        </row>
        <row r="1055">
          <cell r="D1055">
            <v>68069</v>
          </cell>
          <cell r="E1055" t="str">
            <v>HASTE COPPERWELD  5/8 X  3,0M COM CONECTOR U</v>
          </cell>
          <cell r="F1055" t="str">
            <v>N</v>
          </cell>
          <cell r="G1055">
            <v>34.65</v>
          </cell>
          <cell r="H1055" t="str">
            <v>S-SINAPI</v>
          </cell>
          <cell r="I1055">
            <v>45.04</v>
          </cell>
        </row>
        <row r="1056">
          <cell r="D1056">
            <v>68070</v>
          </cell>
          <cell r="E1056" t="str">
            <v>PARA-RAIOS TIPO FRANKLIN  - CABO E SUPORTE ISOLADOR</v>
          </cell>
          <cell r="F1056" t="str">
            <v>M</v>
          </cell>
          <cell r="G1056">
            <v>26.82</v>
          </cell>
          <cell r="H1056" t="str">
            <v>S-SINAPI</v>
          </cell>
          <cell r="I1056">
            <v>34.86</v>
          </cell>
        </row>
        <row r="1057">
          <cell r="D1057">
            <v>72927</v>
          </cell>
          <cell r="E1057" t="str">
            <v xml:space="preserve">CORDOALHA DE COBRE NU, INCLUSIVE ISOLADORES  -  16,00 MM2  - FORNECIMENTO    </v>
          </cell>
          <cell r="F1057" t="str">
            <v>M</v>
          </cell>
          <cell r="G1057">
            <v>16.52</v>
          </cell>
          <cell r="H1057" t="str">
            <v>S-SINAPI</v>
          </cell>
          <cell r="I1057">
            <v>21.47</v>
          </cell>
        </row>
        <row r="1058">
          <cell r="D1058">
            <v>72928</v>
          </cell>
          <cell r="E1058" t="str">
            <v xml:space="preserve">CORDOALHA DE COBRE NU, INCLUSIVE ISOLADORES  -  25,00 MM2  - FORNECIMENTO    </v>
          </cell>
          <cell r="F1058" t="str">
            <v>M</v>
          </cell>
          <cell r="G1058">
            <v>19.739999999999998</v>
          </cell>
          <cell r="H1058" t="str">
            <v>S-SINAPI</v>
          </cell>
          <cell r="I1058">
            <v>25.66</v>
          </cell>
        </row>
        <row r="1059">
          <cell r="D1059">
            <v>72929</v>
          </cell>
          <cell r="E1059" t="str">
            <v xml:space="preserve">CORDOALHA DE COBRE NU, INCLUSIVE ISOLADORES  -  35,00 MM2  - FORNECIMENTO    </v>
          </cell>
          <cell r="F1059" t="str">
            <v>M</v>
          </cell>
          <cell r="G1059">
            <v>22.4</v>
          </cell>
          <cell r="H1059" t="str">
            <v>S-SINAPI</v>
          </cell>
          <cell r="I1059">
            <v>29.12</v>
          </cell>
        </row>
        <row r="1060">
          <cell r="D1060">
            <v>72930</v>
          </cell>
          <cell r="E1060" t="str">
            <v xml:space="preserve">CORDOALHA DE COBRE NU, INCLUSIVE ISOLADORES  -  50,00 MM2  - FORNECIMENTO    </v>
          </cell>
          <cell r="F1060" t="str">
            <v>M</v>
          </cell>
          <cell r="G1060">
            <v>26.79</v>
          </cell>
          <cell r="H1060" t="str">
            <v>S-SINAPI</v>
          </cell>
          <cell r="I1060">
            <v>34.82</v>
          </cell>
        </row>
        <row r="1061">
          <cell r="D1061">
            <v>72931</v>
          </cell>
          <cell r="E1061" t="str">
            <v xml:space="preserve">CORDOALHA DE COBRE NU, INCLUSIVE ISOLADORES  -  70,00 MM2  - FORNECIMENTO    </v>
          </cell>
          <cell r="F1061" t="str">
            <v>M</v>
          </cell>
          <cell r="G1061">
            <v>32.840000000000003</v>
          </cell>
          <cell r="H1061" t="str">
            <v>S-SINAPI</v>
          </cell>
          <cell r="I1061">
            <v>42.69</v>
          </cell>
        </row>
        <row r="1062">
          <cell r="D1062">
            <v>72932</v>
          </cell>
          <cell r="E1062" t="str">
            <v xml:space="preserve">CORDOALHA DE COBRE NU, INCLUSIVE ISOLADORES  -  95,00 MM2  - FORNECIMENTO    </v>
          </cell>
          <cell r="F1062" t="str">
            <v>M</v>
          </cell>
          <cell r="G1062">
            <v>38.81</v>
          </cell>
          <cell r="H1062" t="str">
            <v>S-SINAPI</v>
          </cell>
          <cell r="I1062">
            <v>50.45</v>
          </cell>
        </row>
        <row r="1063">
          <cell r="D1063" t="str">
            <v>0244</v>
          </cell>
          <cell r="E1063" t="str">
            <v>SERVICOS DIVERSOS</v>
          </cell>
          <cell r="H1063" t="str">
            <v>S-SINAPI</v>
          </cell>
          <cell r="I1063">
            <v>0</v>
          </cell>
        </row>
        <row r="1064">
          <cell r="D1064">
            <v>9535</v>
          </cell>
          <cell r="E1064" t="str">
            <v xml:space="preserve">CHUVEIRO ELETRICO COMUM CORPO PLASTICO TIPO DUCHA, FORNECIMENTO E INST    </v>
          </cell>
          <cell r="F1064" t="str">
            <v>UN</v>
          </cell>
          <cell r="G1064">
            <v>31.19</v>
          </cell>
          <cell r="H1064" t="str">
            <v>S-SINAPI</v>
          </cell>
          <cell r="I1064">
            <v>40.54</v>
          </cell>
        </row>
        <row r="1065">
          <cell r="D1065">
            <v>9540</v>
          </cell>
          <cell r="E1065" t="str">
            <v>ENTRADA DE ENERGIA ELETRICA AEREA MONOFASICA  50A</v>
          </cell>
          <cell r="F1065" t="str">
            <v>UN</v>
          </cell>
          <cell r="G1065">
            <v>659.11</v>
          </cell>
          <cell r="H1065" t="str">
            <v>S-SINAPI</v>
          </cell>
          <cell r="I1065">
            <v>856.84</v>
          </cell>
        </row>
        <row r="1066">
          <cell r="D1066">
            <v>41598</v>
          </cell>
          <cell r="E1066" t="str">
            <v xml:space="preserve">ENTRADA PROVISORIA DE ENERGIA ELETRICA AEREA TRIFASICA  40A EM POSTE MA    </v>
          </cell>
          <cell r="F1066" t="str">
            <v>UN</v>
          </cell>
          <cell r="G1066">
            <v>599.63</v>
          </cell>
          <cell r="H1066" t="str">
            <v>S-SINAPI</v>
          </cell>
          <cell r="I1066">
            <v>779.51</v>
          </cell>
        </row>
        <row r="1067">
          <cell r="D1067">
            <v>72315</v>
          </cell>
          <cell r="E1067" t="str">
            <v>TERMINAL AÉREO EM AÇO GALVANIZADO COM BASE DE FIXAÇÃO H=30CM</v>
          </cell>
          <cell r="F1067" t="str">
            <v>UN</v>
          </cell>
          <cell r="G1067">
            <v>15.41</v>
          </cell>
          <cell r="H1067" t="str">
            <v>S-SINAPI</v>
          </cell>
          <cell r="I1067">
            <v>20.03</v>
          </cell>
        </row>
        <row r="1068">
          <cell r="D1068" t="str">
            <v>73781/001</v>
          </cell>
          <cell r="E1068" t="str">
            <v xml:space="preserve">MUFLA TERMINAL PRIMARIA UNIPOLAR USO INTERNO PARA CABO  35/120MM2, ISOL    </v>
          </cell>
          <cell r="F1068" t="str">
            <v>UN</v>
          </cell>
          <cell r="G1068">
            <v>331.06</v>
          </cell>
          <cell r="H1068" t="str">
            <v>S-SINAPI</v>
          </cell>
          <cell r="I1068">
            <v>430.37</v>
          </cell>
        </row>
        <row r="1069">
          <cell r="D1069" t="str">
            <v>73781/002</v>
          </cell>
          <cell r="E1069" t="str">
            <v xml:space="preserve">ISOLADOR DE PINO TP HI-POT CILINDRICO CLASSE  15KV. FORNECIMENTO E INST    </v>
          </cell>
          <cell r="F1069" t="str">
            <v>UN</v>
          </cell>
          <cell r="G1069">
            <v>17.739999999999998</v>
          </cell>
          <cell r="H1069" t="str">
            <v>S-SINAPI</v>
          </cell>
          <cell r="I1069">
            <v>23.06</v>
          </cell>
        </row>
        <row r="1070">
          <cell r="D1070" t="str">
            <v>73781/003</v>
          </cell>
          <cell r="E1070" t="str">
            <v xml:space="preserve">ISOLADOR DE SUSPENSAO  (DISCO) TP CAVILHA CLASSE  15KV  -  6''. FORNECIMEN    </v>
          </cell>
          <cell r="F1070" t="str">
            <v>UN</v>
          </cell>
          <cell r="G1070">
            <v>66.290000000000006</v>
          </cell>
          <cell r="H1070" t="str">
            <v>S-SINAPI</v>
          </cell>
          <cell r="I1070">
            <v>86.17</v>
          </cell>
        </row>
        <row r="1071">
          <cell r="D1071" t="str">
            <v>73781/004</v>
          </cell>
          <cell r="E1071" t="str">
            <v xml:space="preserve">CAIXA DE MEDICAO PADRAO    CONCESSIONARIA LOCAL ALTA TENSAO-FORNECIMENTO    </v>
          </cell>
          <cell r="F1071" t="str">
            <v>UN</v>
          </cell>
          <cell r="G1071">
            <v>518.74</v>
          </cell>
          <cell r="H1071" t="str">
            <v>S-SINAPI</v>
          </cell>
          <cell r="I1071">
            <v>674.36</v>
          </cell>
        </row>
        <row r="1072">
          <cell r="D1072" t="str">
            <v>73781/005</v>
          </cell>
          <cell r="E1072" t="str">
            <v xml:space="preserve">DISJUNTOR TRIFASICO A VOLUME REDUZIDO DE OLEO,INSTALACAO ABRIGADA,  15K    </v>
          </cell>
          <cell r="F1072" t="str">
            <v>UN</v>
          </cell>
          <cell r="G1072">
            <v>17154.689999999999</v>
          </cell>
          <cell r="H1072" t="str">
            <v>S-SINAPI</v>
          </cell>
          <cell r="I1072">
            <v>22301.09</v>
          </cell>
        </row>
        <row r="1073">
          <cell r="D1073" t="str">
            <v>73782/001</v>
          </cell>
          <cell r="E1073" t="str">
            <v xml:space="preserve">TERMINAL A PRESSAO REFORCADO PARA CONEXAO DE CABO DE COBRE A BARRA, CA    </v>
          </cell>
          <cell r="F1073" t="str">
            <v>UN</v>
          </cell>
          <cell r="G1073">
            <v>10.81</v>
          </cell>
          <cell r="H1073" t="str">
            <v>S-SINAPI</v>
          </cell>
          <cell r="I1073">
            <v>14.05</v>
          </cell>
        </row>
        <row r="1074">
          <cell r="D1074" t="str">
            <v>73782/002</v>
          </cell>
          <cell r="E1074" t="str">
            <v xml:space="preserve">TERMINAL A PRESSAO REFORCADO PARA CONEXAO DE CABO DE COBRE A BARRA, CA    </v>
          </cell>
          <cell r="F1074" t="str">
            <v>UN</v>
          </cell>
          <cell r="G1074">
            <v>17.25</v>
          </cell>
          <cell r="H1074" t="str">
            <v>S-SINAPI</v>
          </cell>
          <cell r="I1074">
            <v>22.42</v>
          </cell>
        </row>
        <row r="1075">
          <cell r="D1075" t="str">
            <v>73782/003</v>
          </cell>
          <cell r="E1075" t="str">
            <v xml:space="preserve">TERMINAL A PRESSAO REFORCADO PARA CONEXAO DE CABO DE COBRE A BARRA, CA    </v>
          </cell>
          <cell r="F1075" t="str">
            <v>UN</v>
          </cell>
          <cell r="G1075">
            <v>26.44</v>
          </cell>
          <cell r="H1075" t="str">
            <v>S-SINAPI</v>
          </cell>
          <cell r="I1075">
            <v>34.369999999999997</v>
          </cell>
        </row>
        <row r="1076">
          <cell r="D1076" t="str">
            <v>73782/004</v>
          </cell>
          <cell r="E1076" t="str">
            <v xml:space="preserve">TERMINAL A PRESSAO REFORCADO PARA CONEXAO DE CABO DE COBRE A BARRA, CA    </v>
          </cell>
          <cell r="F1076" t="str">
            <v>UN</v>
          </cell>
          <cell r="G1076">
            <v>32.11</v>
          </cell>
          <cell r="H1076" t="str">
            <v>S-SINAPI</v>
          </cell>
          <cell r="I1076">
            <v>41.74</v>
          </cell>
        </row>
        <row r="1077">
          <cell r="D1077" t="str">
            <v>73851/001</v>
          </cell>
          <cell r="E1077" t="str">
            <v xml:space="preserve">ARMACAO SECUNDARIA OU REX COMPLETA PARA DUAS LINHAS-FORNECIMENTO E INS    </v>
          </cell>
          <cell r="F1077" t="str">
            <v>UN</v>
          </cell>
          <cell r="G1077">
            <v>60.1</v>
          </cell>
          <cell r="H1077" t="str">
            <v>S-SINAPI</v>
          </cell>
          <cell r="I1077">
            <v>78.13</v>
          </cell>
        </row>
        <row r="1078">
          <cell r="D1078" t="str">
            <v>73851/002</v>
          </cell>
          <cell r="E1078" t="str">
            <v xml:space="preserve">ARMACAO SECUNDARIA OU REX COMPLETA PARA TRESLINHAS-FORNECIMENTO E INST    </v>
          </cell>
          <cell r="F1078" t="str">
            <v>UN</v>
          </cell>
          <cell r="G1078">
            <v>89.61</v>
          </cell>
          <cell r="H1078" t="str">
            <v>S-SINAPI</v>
          </cell>
          <cell r="I1078">
            <v>116.49</v>
          </cell>
        </row>
        <row r="1079">
          <cell r="D1079" t="str">
            <v>73851/003</v>
          </cell>
          <cell r="E1079" t="str">
            <v xml:space="preserve">ARMACAO SECUNDARIA OU REX COMPLETA PARA QUATRO LINHAS-FORNECIMENTO E I    </v>
          </cell>
          <cell r="F1079" t="str">
            <v>UN</v>
          </cell>
          <cell r="G1079">
            <v>104.12</v>
          </cell>
          <cell r="H1079" t="str">
            <v>S-SINAPI</v>
          </cell>
          <cell r="I1079">
            <v>135.35</v>
          </cell>
        </row>
        <row r="1080">
          <cell r="D1080" t="str">
            <v>0270</v>
          </cell>
          <cell r="E1080" t="str">
            <v>CHAVES EM GERAL/FUSIVEIS E CONECTORES</v>
          </cell>
          <cell r="H1080" t="str">
            <v>S-SINAPI</v>
          </cell>
          <cell r="I1080">
            <v>0</v>
          </cell>
        </row>
        <row r="1081">
          <cell r="D1081">
            <v>72322</v>
          </cell>
          <cell r="E1081" t="str">
            <v xml:space="preserve">CHAVE SECCIONADORA TRIPOLAR, ABERTURA SOB CARGA, COM FUSÍVEIS NH  -  100    </v>
          </cell>
          <cell r="F1081" t="str">
            <v>UN</v>
          </cell>
          <cell r="G1081">
            <v>221.19</v>
          </cell>
          <cell r="H1081" t="str">
            <v>S-SINAPI</v>
          </cell>
          <cell r="I1081">
            <v>287.54000000000002</v>
          </cell>
        </row>
        <row r="1082">
          <cell r="D1082">
            <v>72326</v>
          </cell>
          <cell r="E1082" t="str">
            <v xml:space="preserve">CHAVE SECCIONADORA TRIPOLAR, ABERTURA SOB CARGA, COM FUSÍVEIS NH  -  200    </v>
          </cell>
          <cell r="F1082" t="str">
            <v>UN</v>
          </cell>
          <cell r="G1082">
            <v>274.99</v>
          </cell>
          <cell r="H1082" t="str">
            <v>S-SINAPI</v>
          </cell>
          <cell r="I1082">
            <v>357.48</v>
          </cell>
        </row>
        <row r="1083">
          <cell r="D1083">
            <v>72327</v>
          </cell>
          <cell r="E1083" t="str">
            <v xml:space="preserve">FUSÍVEL TIPO "DIAZED", TIPO RÁPIDO OU RETARDADO  -  2/25A  - FORNECIMENTO    </v>
          </cell>
          <cell r="F1083" t="str">
            <v>UN</v>
          </cell>
          <cell r="G1083">
            <v>3.04</v>
          </cell>
          <cell r="H1083" t="str">
            <v>S-SINAPI</v>
          </cell>
          <cell r="I1083">
            <v>3.95</v>
          </cell>
        </row>
        <row r="1084">
          <cell r="D1084">
            <v>72328</v>
          </cell>
          <cell r="E1084" t="str">
            <v xml:space="preserve">FUSÍVEL TIPO "DIAZED", TIPO RÁPIDO OU RETARDADO  -  35/63A  - FORNECIMENT    </v>
          </cell>
          <cell r="F1084" t="str">
            <v>UN</v>
          </cell>
          <cell r="G1084">
            <v>3.34</v>
          </cell>
          <cell r="H1084" t="str">
            <v>S-SINAPI</v>
          </cell>
          <cell r="I1084">
            <v>4.34</v>
          </cell>
        </row>
        <row r="1085">
          <cell r="D1085">
            <v>72330</v>
          </cell>
          <cell r="E1085" t="str">
            <v>FUSÍVEL TIPO NH  -  100  /  200A  - FORNECIMENTO E INSTALACAO</v>
          </cell>
          <cell r="F1085" t="str">
            <v>UN</v>
          </cell>
          <cell r="G1085">
            <v>18.73</v>
          </cell>
          <cell r="H1085" t="str">
            <v>S-SINAPI</v>
          </cell>
          <cell r="I1085">
            <v>24.34</v>
          </cell>
        </row>
        <row r="1086">
          <cell r="D1086" t="str">
            <v>73780/001</v>
          </cell>
          <cell r="E1086" t="str">
            <v xml:space="preserve">CHAVE FUSIVEL UNIPOLAR,  15KV  -  100A, EQUIPADA COM COMANDO PARA HASTE D    </v>
          </cell>
          <cell r="F1086" t="str">
            <v>UN</v>
          </cell>
          <cell r="G1086">
            <v>184.74</v>
          </cell>
          <cell r="H1086" t="str">
            <v>S-SINAPI</v>
          </cell>
          <cell r="I1086">
            <v>240.16</v>
          </cell>
        </row>
        <row r="1087">
          <cell r="D1087" t="str">
            <v>73780/002</v>
          </cell>
          <cell r="E1087" t="str">
            <v>CHAVE BLINDADA TRIPOLAR  250V,  30A  - FORNECIMENTO E INSTALACAO</v>
          </cell>
          <cell r="F1087" t="str">
            <v>UN</v>
          </cell>
          <cell r="G1087">
            <v>116.42</v>
          </cell>
          <cell r="H1087" t="str">
            <v>S-SINAPI</v>
          </cell>
          <cell r="I1087">
            <v>151.34</v>
          </cell>
        </row>
        <row r="1088">
          <cell r="D1088" t="str">
            <v>73780/003</v>
          </cell>
          <cell r="E1088" t="str">
            <v>CHAVE BLINDADA TRIPOLAR  250V,  60A  - FORNECIMENTO E INSTALACAO</v>
          </cell>
          <cell r="F1088" t="str">
            <v>UN</v>
          </cell>
          <cell r="G1088">
            <v>185.81</v>
          </cell>
          <cell r="H1088" t="str">
            <v>S-SINAPI</v>
          </cell>
          <cell r="I1088">
            <v>241.55</v>
          </cell>
        </row>
        <row r="1089">
          <cell r="D1089" t="str">
            <v>73780/004</v>
          </cell>
          <cell r="E1089" t="str">
            <v>CHAVE BLINDADA TRIPOLAR  250V,  100A  - FORNECIMENTO E INSTALACAO</v>
          </cell>
          <cell r="F1089" t="str">
            <v>UN</v>
          </cell>
          <cell r="G1089">
            <v>418.73</v>
          </cell>
          <cell r="H1089" t="str">
            <v>S-SINAPI</v>
          </cell>
          <cell r="I1089">
            <v>544.34</v>
          </cell>
        </row>
        <row r="1090">
          <cell r="D1090" t="str">
            <v>INES</v>
          </cell>
          <cell r="E1090" t="str">
            <v>INSTALACOES ESPECIAIS</v>
          </cell>
          <cell r="H1090" t="str">
            <v>S-SINAPI</v>
          </cell>
          <cell r="I1090">
            <v>0</v>
          </cell>
        </row>
        <row r="1091">
          <cell r="D1091" t="str">
            <v>0186</v>
          </cell>
          <cell r="E1091" t="str">
            <v>INCENDIO</v>
          </cell>
          <cell r="H1091" t="str">
            <v>S-SINAPI</v>
          </cell>
          <cell r="I1091">
            <v>0</v>
          </cell>
        </row>
        <row r="1092">
          <cell r="D1092">
            <v>72283</v>
          </cell>
          <cell r="E1092" t="str">
            <v xml:space="preserve">ABRIGO PARA HIDRANTE,  75X45X17CM, COM REGISTRO GLOBO ANGULAR  45º  2.1/2    </v>
          </cell>
          <cell r="F1092" t="str">
            <v>UN</v>
          </cell>
          <cell r="G1092">
            <v>616.26</v>
          </cell>
          <cell r="H1092" t="str">
            <v>S-SINAPI</v>
          </cell>
          <cell r="I1092">
            <v>801.13</v>
          </cell>
        </row>
        <row r="1093">
          <cell r="D1093">
            <v>72284</v>
          </cell>
          <cell r="E1093" t="str">
            <v xml:space="preserve">ABRIGO PARA HIDRANTE,  90X60X17CM, COM REGISTRO GLOBO ANGULAR  45º  2.1/2    </v>
          </cell>
          <cell r="F1093" t="str">
            <v>UN</v>
          </cell>
          <cell r="G1093">
            <v>759.6</v>
          </cell>
          <cell r="H1093" t="str">
            <v>S-SINAPI</v>
          </cell>
          <cell r="I1093">
            <v>987.48</v>
          </cell>
        </row>
        <row r="1094">
          <cell r="D1094">
            <v>72287</v>
          </cell>
          <cell r="E1094" t="str">
            <v>CAIXA DE INCÊNDIO  45X75X17CM  - FORNECIMENTO E INSTALAÇÃO</v>
          </cell>
          <cell r="F1094" t="str">
            <v>UN</v>
          </cell>
          <cell r="G1094">
            <v>154.91999999999999</v>
          </cell>
          <cell r="H1094" t="str">
            <v>S-SINAPI</v>
          </cell>
          <cell r="I1094">
            <v>201.39</v>
          </cell>
        </row>
        <row r="1095">
          <cell r="D1095">
            <v>72288</v>
          </cell>
          <cell r="E1095" t="str">
            <v>CAIXA DE INCÊNDIO  60X75X17CM  - FORNECIMENTO E INSTALAÇÃO</v>
          </cell>
          <cell r="F1095" t="str">
            <v>UN</v>
          </cell>
          <cell r="G1095">
            <v>198.61</v>
          </cell>
          <cell r="H1095" t="str">
            <v>S-SINAPI</v>
          </cell>
          <cell r="I1095">
            <v>258.19</v>
          </cell>
        </row>
        <row r="1096">
          <cell r="D1096">
            <v>72554</v>
          </cell>
          <cell r="E1096" t="str">
            <v>EXTINTOR DE CO2  6KG  - FORNECIMENTO E INSTALACAO</v>
          </cell>
          <cell r="F1096" t="str">
            <v>UN</v>
          </cell>
          <cell r="G1096">
            <v>397.61</v>
          </cell>
          <cell r="H1096" t="str">
            <v>S-SINAPI</v>
          </cell>
          <cell r="I1096">
            <v>516.89</v>
          </cell>
        </row>
        <row r="1097">
          <cell r="D1097" t="str">
            <v>73775/001</v>
          </cell>
          <cell r="E1097" t="str">
            <v>EXTINTOR INCENDIO TP PO QUIMICO  4KG FORNECIMENTO E COLOCACAO</v>
          </cell>
          <cell r="F1097" t="str">
            <v>UN</v>
          </cell>
          <cell r="G1097">
            <v>104.76</v>
          </cell>
          <cell r="H1097" t="str">
            <v>S-SINAPI</v>
          </cell>
          <cell r="I1097">
            <v>136.18</v>
          </cell>
        </row>
        <row r="1098">
          <cell r="D1098" t="str">
            <v>73775/002</v>
          </cell>
          <cell r="E1098" t="str">
            <v>EXTINTOR INCENDIO AGUA-PRESSURIZADA  10L INCL SUPORTE PAREDE CARGA</v>
          </cell>
          <cell r="F1098" t="str">
            <v>UN</v>
          </cell>
          <cell r="G1098">
            <v>119.02</v>
          </cell>
          <cell r="H1098" t="str">
            <v>S-SINAPI</v>
          </cell>
          <cell r="I1098">
            <v>154.72</v>
          </cell>
        </row>
        <row r="1099">
          <cell r="D1099" t="str">
            <v>0187</v>
          </cell>
          <cell r="E1099" t="str">
            <v>TELEFONE</v>
          </cell>
          <cell r="H1099" t="str">
            <v>S-SINAPI</v>
          </cell>
          <cell r="I1099">
            <v>0</v>
          </cell>
        </row>
        <row r="1100">
          <cell r="D1100">
            <v>73662</v>
          </cell>
          <cell r="E1100" t="str">
            <v xml:space="preserve">PONTO DE TOMADA PARA TELEFONE, COM TOMADA PADRAO TELEBRAS EM CAIXA DE      </v>
          </cell>
          <cell r="F1100" t="str">
            <v>PT</v>
          </cell>
          <cell r="G1100">
            <v>88.05</v>
          </cell>
          <cell r="H1100" t="str">
            <v>S-SINAPI</v>
          </cell>
          <cell r="I1100">
            <v>114.46</v>
          </cell>
        </row>
        <row r="1101">
          <cell r="D1101" t="str">
            <v>73749/001</v>
          </cell>
          <cell r="E1101" t="str">
            <v xml:space="preserve">CAIXA ENTERRADA PARA INSTALACOES TELEFONICAS TIPO R1 MEDIDAS  0,60X0,35    </v>
          </cell>
          <cell r="F1101" t="str">
            <v>UN</v>
          </cell>
          <cell r="G1101">
            <v>113.24</v>
          </cell>
          <cell r="H1101" t="str">
            <v>S-SINAPI</v>
          </cell>
          <cell r="I1101">
            <v>147.21</v>
          </cell>
        </row>
        <row r="1102">
          <cell r="D1102" t="str">
            <v>73749/002</v>
          </cell>
          <cell r="E1102" t="str">
            <v xml:space="preserve">CAIXA ENTERRADA PARA INSTALACOES TELEFONICAS TIPO R2 MEDIDAS  1,07X0,52    </v>
          </cell>
          <cell r="F1102" t="str">
            <v>UN</v>
          </cell>
          <cell r="G1102">
            <v>206.81</v>
          </cell>
          <cell r="H1102" t="str">
            <v>S-SINAPI</v>
          </cell>
          <cell r="I1102">
            <v>268.85000000000002</v>
          </cell>
        </row>
        <row r="1103">
          <cell r="D1103" t="str">
            <v>73749/003</v>
          </cell>
          <cell r="E1103" t="str">
            <v xml:space="preserve">CAIXA ENTERRADA PARA INSTALACOES TELEFONICAS TIPO R3 MEDIDAS  1,30X1,20    </v>
          </cell>
          <cell r="F1103" t="str">
            <v>UN</v>
          </cell>
          <cell r="G1103">
            <v>688.79</v>
          </cell>
          <cell r="H1103" t="str">
            <v>S-SINAPI</v>
          </cell>
          <cell r="I1103">
            <v>895.42</v>
          </cell>
        </row>
        <row r="1104">
          <cell r="D1104" t="str">
            <v>73768/001</v>
          </cell>
          <cell r="E1104" t="str">
            <v xml:space="preserve">FIO TELEFONICO FI BITOLA  0,6MM  -  2 CONDUTORES  - FORNECIMENTO E INSTALA    </v>
          </cell>
          <cell r="F1104" t="str">
            <v>M</v>
          </cell>
          <cell r="G1104">
            <v>0.9</v>
          </cell>
          <cell r="H1104" t="str">
            <v>S-SINAPI</v>
          </cell>
          <cell r="I1104">
            <v>1.17</v>
          </cell>
        </row>
        <row r="1105">
          <cell r="D1105" t="str">
            <v>73768/002</v>
          </cell>
          <cell r="E1105" t="str">
            <v xml:space="preserve">CABO TELEFONICO FE BITOLA  1,0MM  -  2 CONDUTORES PARA USO EXTERNO  - FORN    </v>
          </cell>
          <cell r="F1105" t="str">
            <v>M</v>
          </cell>
          <cell r="G1105">
            <v>1.63</v>
          </cell>
          <cell r="H1105" t="str">
            <v>S-SINAPI</v>
          </cell>
          <cell r="I1105">
            <v>2.11</v>
          </cell>
        </row>
        <row r="1106">
          <cell r="D1106" t="str">
            <v>73768/003</v>
          </cell>
          <cell r="E1106" t="str">
            <v xml:space="preserve">CABO TELEFONICO CI-50  10 PARES  (USO INTERNO)  - FORNECIMENTO E INSTALAC    </v>
          </cell>
          <cell r="F1106" t="str">
            <v>M</v>
          </cell>
          <cell r="G1106">
            <v>3.2</v>
          </cell>
          <cell r="H1106" t="str">
            <v>S-SINAPI</v>
          </cell>
          <cell r="I1106">
            <v>4.16</v>
          </cell>
        </row>
        <row r="1107">
          <cell r="D1107" t="str">
            <v>73768/004</v>
          </cell>
          <cell r="E1107" t="str">
            <v xml:space="preserve">CABO TELEFONICO CI-50  20PARES  (USO INTERNO)  - FORNECIMENTO E INSTALACA    </v>
          </cell>
          <cell r="F1107" t="str">
            <v>M</v>
          </cell>
          <cell r="G1107">
            <v>4.72</v>
          </cell>
          <cell r="H1107" t="str">
            <v>S-SINAPI</v>
          </cell>
          <cell r="I1107">
            <v>6.13</v>
          </cell>
        </row>
        <row r="1108">
          <cell r="D1108" t="str">
            <v>73768/005</v>
          </cell>
          <cell r="E1108" t="str">
            <v xml:space="preserve">CABO TELEFONICO CI-50  30PARES  (USO INTERNO)  - FORNECIMENTO E INSTALACA    </v>
          </cell>
          <cell r="F1108" t="str">
            <v>M</v>
          </cell>
          <cell r="G1108">
            <v>6.3</v>
          </cell>
          <cell r="H1108" t="str">
            <v>S-SINAPI</v>
          </cell>
          <cell r="I1108">
            <v>8.19</v>
          </cell>
        </row>
        <row r="1109">
          <cell r="D1109" t="str">
            <v>73768/006</v>
          </cell>
          <cell r="E1109" t="str">
            <v xml:space="preserve">CABO TELEFONICO CI-50  50PARES  (USO INTERNO)  - FORNECIMENTO E INSTALACA    </v>
          </cell>
          <cell r="F1109" t="str">
            <v>M</v>
          </cell>
          <cell r="G1109">
            <v>10.36</v>
          </cell>
          <cell r="H1109" t="str">
            <v>S-SINAPI</v>
          </cell>
          <cell r="I1109">
            <v>13.46</v>
          </cell>
        </row>
        <row r="1110">
          <cell r="D1110" t="str">
            <v>73768/007</v>
          </cell>
          <cell r="E1110" t="str">
            <v xml:space="preserve">CABO TELEFONICO CI-50  75 PARES  (USO INTERNO)  - FORNECIMENTO E INSTALAC    </v>
          </cell>
          <cell r="F1110" t="str">
            <v>M</v>
          </cell>
          <cell r="G1110">
            <v>12.69</v>
          </cell>
          <cell r="H1110" t="str">
            <v>S-SINAPI</v>
          </cell>
          <cell r="I1110">
            <v>16.489999999999998</v>
          </cell>
        </row>
        <row r="1111">
          <cell r="D1111" t="str">
            <v>73768/008</v>
          </cell>
          <cell r="E1111" t="str">
            <v xml:space="preserve">CABO TELEFONICO CI-50  200 PARES  (USO INTERNO)  - FORNECIMENTO E INSTALA    </v>
          </cell>
          <cell r="F1111" t="str">
            <v>M</v>
          </cell>
          <cell r="G1111">
            <v>36.19</v>
          </cell>
          <cell r="H1111" t="str">
            <v>S-SINAPI</v>
          </cell>
          <cell r="I1111">
            <v>47.04</v>
          </cell>
        </row>
        <row r="1112">
          <cell r="D1112" t="str">
            <v>73768/009</v>
          </cell>
          <cell r="E1112" t="str">
            <v xml:space="preserve">CABO TELEFONICO CCI-50  1 PAR  (USO INTERNO)  - FORNECIMENTO E INSTALACAO    </v>
          </cell>
          <cell r="F1112" t="str">
            <v>M</v>
          </cell>
          <cell r="G1112">
            <v>0.62</v>
          </cell>
          <cell r="H1112" t="str">
            <v>S-SINAPI</v>
          </cell>
          <cell r="I1112">
            <v>0.8</v>
          </cell>
        </row>
        <row r="1113">
          <cell r="D1113" t="str">
            <v>73768/010</v>
          </cell>
          <cell r="E1113" t="str">
            <v xml:space="preserve">CABO TELEFONICO CCI-50  2 PARES  (USO INTERNO)  - FORNECIMENTO E INSTALAC    </v>
          </cell>
          <cell r="F1113" t="str">
            <v>M</v>
          </cell>
          <cell r="G1113">
            <v>0.81</v>
          </cell>
          <cell r="H1113" t="str">
            <v>S-SINAPI</v>
          </cell>
          <cell r="I1113">
            <v>1.05</v>
          </cell>
        </row>
        <row r="1114">
          <cell r="D1114" t="str">
            <v>73768/011</v>
          </cell>
          <cell r="E1114" t="str">
            <v xml:space="preserve">CABO TELEFONICO CCI-50  3 PARES  (USO INTERNO)  - FORNECIMENTO E INSTALAC    </v>
          </cell>
          <cell r="F1114" t="str">
            <v>M</v>
          </cell>
          <cell r="G1114">
            <v>1.04</v>
          </cell>
          <cell r="H1114" t="str">
            <v>S-SINAPI</v>
          </cell>
          <cell r="I1114">
            <v>1.35</v>
          </cell>
        </row>
        <row r="1115">
          <cell r="D1115" t="str">
            <v>73768/012</v>
          </cell>
          <cell r="E1115" t="str">
            <v xml:space="preserve">CABO TELEFONICO CCI-50  4 PARES  (USO INTERNO)  - FORNECIMENTO E INSTALAC    </v>
          </cell>
          <cell r="F1115" t="str">
            <v>M</v>
          </cell>
          <cell r="G1115">
            <v>1.22</v>
          </cell>
          <cell r="H1115" t="str">
            <v>S-SINAPI</v>
          </cell>
          <cell r="I1115">
            <v>1.58</v>
          </cell>
        </row>
        <row r="1116">
          <cell r="D1116" t="str">
            <v>73768/013</v>
          </cell>
          <cell r="E1116" t="str">
            <v xml:space="preserve">CABO TELEFONICO CCI-50  5 PARES  (USO INTERNO)  - FORNECIMENTO E INSTALAC    </v>
          </cell>
          <cell r="F1116" t="str">
            <v>M</v>
          </cell>
          <cell r="G1116">
            <v>1.44</v>
          </cell>
          <cell r="H1116" t="str">
            <v>S-SINAPI</v>
          </cell>
          <cell r="I1116">
            <v>1.87</v>
          </cell>
        </row>
        <row r="1117">
          <cell r="D1117" t="str">
            <v>73768/014</v>
          </cell>
          <cell r="E1117" t="str">
            <v xml:space="preserve">CABO TELEFONICO CCI-50  6 PARES (USO INTERNO)  - FORNECIMENTO E INSTALA    </v>
          </cell>
          <cell r="F1117" t="str">
            <v>M</v>
          </cell>
          <cell r="G1117">
            <v>1.99</v>
          </cell>
          <cell r="H1117" t="str">
            <v>S-SINAPI</v>
          </cell>
          <cell r="I1117">
            <v>2.58</v>
          </cell>
        </row>
        <row r="1118">
          <cell r="D1118" t="str">
            <v>74002/001</v>
          </cell>
          <cell r="E1118" t="str">
            <v>INSTALACOES TELEFONICAS P/ EDIFICIO RESIDENCIAL C/  4 PAVTOS  16 UNID.</v>
          </cell>
          <cell r="F1118" t="str">
            <v>UN</v>
          </cell>
          <cell r="G1118">
            <v>2748.53</v>
          </cell>
          <cell r="H1118" t="str">
            <v>S-SINAPI</v>
          </cell>
          <cell r="I1118">
            <v>3573.08</v>
          </cell>
        </row>
        <row r="1119">
          <cell r="D1119" t="str">
            <v>0274</v>
          </cell>
          <cell r="E1119" t="str">
            <v>GAS</v>
          </cell>
          <cell r="H1119" t="str">
            <v>S-SINAPI</v>
          </cell>
          <cell r="I1119">
            <v>0</v>
          </cell>
        </row>
        <row r="1120">
          <cell r="D1120" t="str">
            <v>74003/001</v>
          </cell>
          <cell r="E1120" t="str">
            <v>INSTALACOES GAS CENTRAL P/ EDIFICIO RESIDENCIAL C/  4 PAVTOS  16 UNID.</v>
          </cell>
          <cell r="F1120" t="str">
            <v>UN</v>
          </cell>
          <cell r="G1120">
            <v>3311</v>
          </cell>
          <cell r="H1120" t="str">
            <v>S-SINAPI</v>
          </cell>
          <cell r="I1120">
            <v>4304.3</v>
          </cell>
        </row>
        <row r="1121">
          <cell r="D1121" t="str">
            <v>INHI</v>
          </cell>
          <cell r="E1121" t="str">
            <v>INSTALACOES HIDRO SANITARIAS</v>
          </cell>
          <cell r="H1121" t="str">
            <v>S-SINAPI</v>
          </cell>
          <cell r="I1121">
            <v>0</v>
          </cell>
        </row>
        <row r="1122">
          <cell r="D1122" t="str">
            <v>0179</v>
          </cell>
          <cell r="E1122" t="str">
            <v>FORNEC. E ASSENTAMENTO DE TUBOS P/INSTALACAO DOMICILIAR</v>
          </cell>
          <cell r="H1122" t="str">
            <v>S-SINAPI</v>
          </cell>
          <cell r="I1122">
            <v>0</v>
          </cell>
        </row>
        <row r="1123">
          <cell r="D1123" t="str">
            <v>73777/001</v>
          </cell>
          <cell r="E1123" t="str">
            <v>TUBO DE PVC BRANCO ROSQUEÁVEL  1/2"  - FORNECIMENTO E INSTALAÇÃO</v>
          </cell>
          <cell r="F1123" t="str">
            <v>M</v>
          </cell>
          <cell r="G1123">
            <v>4.72</v>
          </cell>
          <cell r="H1123" t="str">
            <v>S-SINAPI</v>
          </cell>
          <cell r="I1123">
            <v>6.13</v>
          </cell>
        </row>
        <row r="1124">
          <cell r="D1124" t="str">
            <v>73777/002</v>
          </cell>
          <cell r="E1124" t="str">
            <v>TUBO DE PVC BRANCO ROSQUEÁVEL  3/4"  - FORNECIMENTO E INSTALAÇÃO</v>
          </cell>
          <cell r="F1124" t="str">
            <v>M</v>
          </cell>
          <cell r="G1124">
            <v>6.14</v>
          </cell>
          <cell r="H1124" t="str">
            <v>S-SINAPI</v>
          </cell>
          <cell r="I1124">
            <v>7.98</v>
          </cell>
        </row>
        <row r="1125">
          <cell r="D1125" t="str">
            <v>73777/003</v>
          </cell>
          <cell r="E1125" t="str">
            <v>TUBO DE PVC BRANCO ROSQUEÁVEL  1"  - FORNECIMENTO E INSTALAÇÃO</v>
          </cell>
          <cell r="F1125" t="str">
            <v>M</v>
          </cell>
          <cell r="G1125">
            <v>10.49</v>
          </cell>
          <cell r="H1125" t="str">
            <v>S-SINAPI</v>
          </cell>
          <cell r="I1125">
            <v>13.63</v>
          </cell>
        </row>
        <row r="1126">
          <cell r="D1126" t="str">
            <v>73777/004</v>
          </cell>
          <cell r="E1126" t="str">
            <v>TUBO DE PVC BRANCO ROSQUEÁVEL  1.1/2"  - FORNECIMENTO E INSTALAÇÃO</v>
          </cell>
          <cell r="F1126" t="str">
            <v>M</v>
          </cell>
          <cell r="G1126">
            <v>15.57</v>
          </cell>
          <cell r="H1126" t="str">
            <v>S-SINAPI</v>
          </cell>
          <cell r="I1126">
            <v>20.239999999999998</v>
          </cell>
        </row>
        <row r="1127">
          <cell r="D1127" t="str">
            <v>73777/005</v>
          </cell>
          <cell r="E1127" t="str">
            <v>TUBO DE PVC BRANCO ROSQUEÁVEL  2"  - FORNECIMENTO E INSTALAÇÃO</v>
          </cell>
          <cell r="F1127" t="str">
            <v>M</v>
          </cell>
          <cell r="G1127">
            <v>22.64</v>
          </cell>
          <cell r="H1127" t="str">
            <v>S-SINAPI</v>
          </cell>
          <cell r="I1127">
            <v>29.43</v>
          </cell>
        </row>
        <row r="1128">
          <cell r="D1128" t="str">
            <v>73777/006</v>
          </cell>
          <cell r="E1128" t="str">
            <v>TUBO DE PVC BRANCO ROSQUEÁVEL  2.1/2"  - FORNECIMENTO E INSTALAÇÃO</v>
          </cell>
          <cell r="F1128" t="str">
            <v>M</v>
          </cell>
          <cell r="G1128">
            <v>42.43</v>
          </cell>
          <cell r="H1128" t="str">
            <v>S-SINAPI</v>
          </cell>
          <cell r="I1128">
            <v>55.15</v>
          </cell>
        </row>
        <row r="1129">
          <cell r="D1129" t="str">
            <v>73777/007</v>
          </cell>
          <cell r="E1129" t="str">
            <v>TUBO DE PVC BRANCO ROSQUEÁVEL  3"  - FORNECIMENTO E INSTALAÇÃO</v>
          </cell>
          <cell r="F1129" t="str">
            <v>M</v>
          </cell>
          <cell r="G1129">
            <v>54.4</v>
          </cell>
          <cell r="H1129" t="str">
            <v>S-SINAPI</v>
          </cell>
          <cell r="I1129">
            <v>70.72</v>
          </cell>
        </row>
        <row r="1130">
          <cell r="D1130" t="str">
            <v>73777/008</v>
          </cell>
          <cell r="E1130" t="str">
            <v>TUBO DE PVC BRANCO ROSQUEÁVEL  4"  - FORNECIMENTO E INSTALAÇÃO</v>
          </cell>
          <cell r="F1130" t="str">
            <v>M</v>
          </cell>
          <cell r="G1130">
            <v>64.17</v>
          </cell>
          <cell r="H1130" t="str">
            <v>S-SINAPI</v>
          </cell>
          <cell r="I1130">
            <v>83.42</v>
          </cell>
        </row>
        <row r="1131">
          <cell r="D1131" t="str">
            <v>73779/001</v>
          </cell>
          <cell r="E1131" t="str">
            <v xml:space="preserve">TUBO DE PVC BRANCO, SEM CONEXÕES, PONTA E BOLSA SOLDÁVEL  40MM  - FORNEC    </v>
          </cell>
          <cell r="F1131" t="str">
            <v>M</v>
          </cell>
          <cell r="G1131">
            <v>5.85</v>
          </cell>
          <cell r="H1131" t="str">
            <v>S-SINAPI</v>
          </cell>
          <cell r="I1131">
            <v>7.6</v>
          </cell>
        </row>
        <row r="1132">
          <cell r="D1132" t="str">
            <v>73779/002</v>
          </cell>
          <cell r="E1132" t="str">
            <v xml:space="preserve">TUBO DE PVC BRANCO, SEM CONEXÕES, PONTA, BOLSA E VIROLA  50MM  - FORNECI    </v>
          </cell>
          <cell r="F1132" t="str">
            <v>M</v>
          </cell>
          <cell r="G1132">
            <v>8.91</v>
          </cell>
          <cell r="H1132" t="str">
            <v>S-SINAPI</v>
          </cell>
          <cell r="I1132">
            <v>11.58</v>
          </cell>
        </row>
        <row r="1133">
          <cell r="D1133" t="str">
            <v>73779/003</v>
          </cell>
          <cell r="E1133" t="str">
            <v xml:space="preserve">TUBO DE PVC BRANCO, SEM CONEXÕES, PONTA, BOLSA E VIROLA  75MM  - FORNECI    </v>
          </cell>
          <cell r="F1133" t="str">
            <v>M</v>
          </cell>
          <cell r="G1133">
            <v>11.67</v>
          </cell>
          <cell r="H1133" t="str">
            <v>S-SINAPI</v>
          </cell>
          <cell r="I1133">
            <v>15.17</v>
          </cell>
        </row>
        <row r="1134">
          <cell r="D1134" t="str">
            <v>73786/001</v>
          </cell>
          <cell r="E1134" t="str">
            <v xml:space="preserve">TUBO DE AÇO GALVANIZADO, SEM CONEXÕES COM COSTURA Ø20MM  (3/4")  - FORNE    </v>
          </cell>
          <cell r="F1134" t="str">
            <v>M</v>
          </cell>
          <cell r="G1134">
            <v>15.25</v>
          </cell>
          <cell r="H1134" t="str">
            <v>S-SINAPI</v>
          </cell>
          <cell r="I1134">
            <v>19.82</v>
          </cell>
        </row>
        <row r="1135">
          <cell r="D1135" t="str">
            <v>73786/002</v>
          </cell>
          <cell r="E1135" t="str">
            <v xml:space="preserve">TUBO DE AÇO GALVANIZADO, SEM CONEXÕES COM COSTURA Ø25MM  (1")  - FORNECI    </v>
          </cell>
          <cell r="F1135" t="str">
            <v>M</v>
          </cell>
          <cell r="G1135">
            <v>19.48</v>
          </cell>
          <cell r="H1135" t="str">
            <v>S-SINAPI</v>
          </cell>
          <cell r="I1135">
            <v>25.32</v>
          </cell>
        </row>
        <row r="1136">
          <cell r="D1136" t="str">
            <v>73786/003</v>
          </cell>
          <cell r="E1136" t="str">
            <v xml:space="preserve">TUBO DE AÇO GALVANIZADO, SEM CONEXÕES COM COSTURA Ø32MM  (1.1/4")  - FOR    </v>
          </cell>
          <cell r="F1136" t="str">
            <v>M</v>
          </cell>
          <cell r="G1136">
            <v>28.35</v>
          </cell>
          <cell r="H1136" t="str">
            <v>S-SINAPI</v>
          </cell>
          <cell r="I1136">
            <v>36.85</v>
          </cell>
        </row>
        <row r="1137">
          <cell r="D1137" t="str">
            <v>73786/004</v>
          </cell>
          <cell r="E1137" t="str">
            <v xml:space="preserve">TUBO DE AÇO GALVANIZADO, SEM CONEXÕES COM COSTURA Ø40MM  (1.1/2")  - FOR    </v>
          </cell>
          <cell r="F1137" t="str">
            <v>M</v>
          </cell>
          <cell r="G1137">
            <v>31.49</v>
          </cell>
          <cell r="H1137" t="str">
            <v>S-SINAPI</v>
          </cell>
          <cell r="I1137">
            <v>40.93</v>
          </cell>
        </row>
        <row r="1138">
          <cell r="D1138" t="str">
            <v>73786/005</v>
          </cell>
          <cell r="E1138" t="str">
            <v xml:space="preserve">TUBO DE AÇO GALVANIZADO, SEM CONEXÕES COM COSTURA Ø50MM  (2")  - FORNECI    </v>
          </cell>
          <cell r="F1138" t="str">
            <v>M</v>
          </cell>
          <cell r="G1138">
            <v>43.29</v>
          </cell>
          <cell r="H1138" t="str">
            <v>S-SINAPI</v>
          </cell>
          <cell r="I1138">
            <v>56.27</v>
          </cell>
        </row>
        <row r="1139">
          <cell r="D1139" t="str">
            <v>73786/006</v>
          </cell>
          <cell r="E1139" t="str">
            <v xml:space="preserve">TUBO DE AÇO GALVANIZADO, SEM CONEXÕES COM COSTURA Ø65MM  (2.1/2")  - FOR    </v>
          </cell>
          <cell r="F1139" t="str">
            <v>M</v>
          </cell>
          <cell r="G1139">
            <v>56.45</v>
          </cell>
          <cell r="H1139" t="str">
            <v>S-SINAPI</v>
          </cell>
          <cell r="I1139">
            <v>73.38</v>
          </cell>
        </row>
        <row r="1140">
          <cell r="D1140" t="str">
            <v>73786/007</v>
          </cell>
          <cell r="E1140" t="str">
            <v xml:space="preserve">TUBO DE AÇO GALVANIZADO, SEM CONEXÕES COM COSTURA Ø80MM  (3")  - FORNECI    </v>
          </cell>
          <cell r="F1140" t="str">
            <v>M</v>
          </cell>
          <cell r="G1140">
            <v>63.7</v>
          </cell>
          <cell r="H1140" t="str">
            <v>S-SINAPI</v>
          </cell>
          <cell r="I1140">
            <v>82.81</v>
          </cell>
        </row>
        <row r="1141">
          <cell r="D1141" t="str">
            <v>73786/008</v>
          </cell>
          <cell r="E1141" t="str">
            <v xml:space="preserve">TUBO DE AÇO GALVANIZADO, SEM CONEXÕES COM COSTURA Ø100MM  (4")  - FORNEC    </v>
          </cell>
          <cell r="F1141" t="str">
            <v>M</v>
          </cell>
          <cell r="G1141">
            <v>100.86</v>
          </cell>
          <cell r="H1141" t="str">
            <v>S-SINAPI</v>
          </cell>
          <cell r="I1141">
            <v>131.11000000000001</v>
          </cell>
        </row>
        <row r="1142">
          <cell r="D1142" t="str">
            <v>73786/011</v>
          </cell>
          <cell r="E1142" t="str">
            <v xml:space="preserve">TUBO ACO GALVANIZADO, C/ COSTURA S/ CONEXÕES  15MM  (1/2")  - FORNECIMENT    </v>
          </cell>
          <cell r="F1142" t="str">
            <v>M</v>
          </cell>
          <cell r="G1142">
            <v>13.32</v>
          </cell>
          <cell r="H1142" t="str">
            <v>S-SINAPI</v>
          </cell>
          <cell r="I1142">
            <v>17.309999999999999</v>
          </cell>
        </row>
        <row r="1143">
          <cell r="D1143" t="str">
            <v>73976/002</v>
          </cell>
          <cell r="E1143" t="str">
            <v xml:space="preserve">TUBO DE AÇO GALVANIZADO COM COSTURA  1/2"  (15MM), INCLUSIVE CONEXÕES -    </v>
          </cell>
          <cell r="F1143" t="str">
            <v>M</v>
          </cell>
          <cell r="G1143">
            <v>12.34</v>
          </cell>
          <cell r="H1143" t="str">
            <v>S-SINAPI</v>
          </cell>
          <cell r="I1143">
            <v>16.04</v>
          </cell>
        </row>
        <row r="1144">
          <cell r="D1144" t="str">
            <v>73976/003</v>
          </cell>
          <cell r="E1144" t="str">
            <v xml:space="preserve">TUBO DE AÇO GALVANIZADO COM COSTURA  3/4"  (20MM), INCLUSIVE CONEXÕES  -      </v>
          </cell>
          <cell r="F1144" t="str">
            <v>M</v>
          </cell>
          <cell r="G1144">
            <v>16.55</v>
          </cell>
          <cell r="H1144" t="str">
            <v>S-SINAPI</v>
          </cell>
          <cell r="I1144">
            <v>21.51</v>
          </cell>
        </row>
        <row r="1145">
          <cell r="D1145" t="str">
            <v>73976/004</v>
          </cell>
          <cell r="E1145" t="str">
            <v xml:space="preserve">TUBO DE AÇO GALVANIZADO COM COSTURA  1"  (25MM), INCLUSIVE CONEXOES  - FO    </v>
          </cell>
          <cell r="F1145" t="str">
            <v>M</v>
          </cell>
          <cell r="G1145">
            <v>41.56</v>
          </cell>
          <cell r="H1145" t="str">
            <v>S-SINAPI</v>
          </cell>
          <cell r="I1145">
            <v>54.02</v>
          </cell>
        </row>
        <row r="1146">
          <cell r="D1146" t="str">
            <v>73976/005</v>
          </cell>
          <cell r="E1146" t="str">
            <v xml:space="preserve">TUBO DE AÇO GALVANIZADO COM COSTURA  1.1/4"  (32MM), INCLUSIVE CONEXOES      </v>
          </cell>
          <cell r="F1146" t="str">
            <v>M</v>
          </cell>
          <cell r="G1146">
            <v>54.91</v>
          </cell>
          <cell r="H1146" t="str">
            <v>S-SINAPI</v>
          </cell>
          <cell r="I1146">
            <v>71.38</v>
          </cell>
        </row>
        <row r="1147">
          <cell r="D1147" t="str">
            <v>73976/006</v>
          </cell>
          <cell r="E1147" t="str">
            <v xml:space="preserve">TUBO DE AÇO GALVANIZADO COM COSTURA  1.1/2"  (40MM), INCLUSIVE CONEXOES      </v>
          </cell>
          <cell r="F1147" t="str">
            <v>M</v>
          </cell>
          <cell r="G1147">
            <v>59.35</v>
          </cell>
          <cell r="H1147" t="str">
            <v>S-SINAPI</v>
          </cell>
          <cell r="I1147">
            <v>77.150000000000006</v>
          </cell>
        </row>
        <row r="1148">
          <cell r="D1148" t="str">
            <v>73976/007</v>
          </cell>
          <cell r="E1148" t="str">
            <v xml:space="preserve">TUBO DE AÇO GALVANIZADO COM COSTURA  2"  (50MM), INCLUSIVE CONEXOES  - FO    </v>
          </cell>
          <cell r="F1148" t="str">
            <v>M</v>
          </cell>
          <cell r="G1148">
            <v>76.92</v>
          </cell>
          <cell r="H1148" t="str">
            <v>S-SINAPI</v>
          </cell>
          <cell r="I1148">
            <v>99.99</v>
          </cell>
        </row>
        <row r="1149">
          <cell r="D1149" t="str">
            <v>73976/008</v>
          </cell>
          <cell r="E1149" t="str">
            <v xml:space="preserve">TUBO DE AÇO GALVANIZADO COM COSTURA  2.1/2"  (65MM), INCLUSIVE CONEXOES      </v>
          </cell>
          <cell r="F1149" t="str">
            <v>M</v>
          </cell>
          <cell r="G1149">
            <v>96.46</v>
          </cell>
          <cell r="H1149" t="str">
            <v>S-SINAPI</v>
          </cell>
          <cell r="I1149">
            <v>125.39</v>
          </cell>
        </row>
        <row r="1150">
          <cell r="D1150" t="str">
            <v>73976/009</v>
          </cell>
          <cell r="E1150" t="str">
            <v xml:space="preserve">TUBO DE AÇO GALVANIZADO COM COSTURA  3"  (80MM), INCLUSIVE CONEXOES  - FO    </v>
          </cell>
          <cell r="F1150" t="str">
            <v>M</v>
          </cell>
          <cell r="G1150">
            <v>103.31</v>
          </cell>
          <cell r="H1150" t="str">
            <v>S-SINAPI</v>
          </cell>
          <cell r="I1150">
            <v>134.30000000000001</v>
          </cell>
        </row>
        <row r="1151">
          <cell r="D1151" t="str">
            <v>73976/010</v>
          </cell>
          <cell r="E1151" t="str">
            <v xml:space="preserve">TUBO DE AÇO GALVANIZADO COM COSTURA  4"  (100MM), INCLUSIVE CONEXOES  - F    </v>
          </cell>
          <cell r="F1151" t="str">
            <v>M</v>
          </cell>
          <cell r="G1151">
            <v>149.69</v>
          </cell>
          <cell r="H1151" t="str">
            <v>S-SINAPI</v>
          </cell>
          <cell r="I1151">
            <v>194.59</v>
          </cell>
        </row>
        <row r="1152">
          <cell r="D1152" t="str">
            <v>73976/011</v>
          </cell>
          <cell r="E1152" t="str">
            <v xml:space="preserve">TUBO DE AÇO GALVANIZADO COM COSTURA  6"  (150MM), INCLUSIVE CONEXÕES  - I    </v>
          </cell>
          <cell r="F1152" t="str">
            <v>M</v>
          </cell>
          <cell r="G1152">
            <v>219.17</v>
          </cell>
          <cell r="H1152" t="str">
            <v>S-SINAPI</v>
          </cell>
          <cell r="I1152">
            <v>284.92</v>
          </cell>
        </row>
        <row r="1153">
          <cell r="D1153" t="str">
            <v>74061/001</v>
          </cell>
          <cell r="E1153" t="str">
            <v>TUBO DE COBRE CLASSE "E"  15MM  - FORNECIMENTO E INSTALACAO</v>
          </cell>
          <cell r="F1153" t="str">
            <v>M</v>
          </cell>
          <cell r="G1153">
            <v>13.85</v>
          </cell>
          <cell r="H1153" t="str">
            <v>S-SINAPI</v>
          </cell>
          <cell r="I1153">
            <v>18</v>
          </cell>
        </row>
        <row r="1154">
          <cell r="D1154" t="str">
            <v>74061/002</v>
          </cell>
          <cell r="E1154" t="str">
            <v>TUBO DE COBRE CLASSE "E"  22MM  - FORNECIMENTO E INSTALACAO</v>
          </cell>
          <cell r="F1154" t="str">
            <v>M</v>
          </cell>
          <cell r="G1154">
            <v>18.649999999999999</v>
          </cell>
          <cell r="H1154" t="str">
            <v>S-SINAPI</v>
          </cell>
          <cell r="I1154">
            <v>24.24</v>
          </cell>
        </row>
        <row r="1155">
          <cell r="D1155" t="str">
            <v>74061/003</v>
          </cell>
          <cell r="E1155" t="str">
            <v>TUBO DE COBRE CLASSE "E"  28MM  - FORNECIMENTO E INSTALACAO</v>
          </cell>
          <cell r="F1155" t="str">
            <v>M</v>
          </cell>
          <cell r="G1155">
            <v>22.26</v>
          </cell>
          <cell r="H1155" t="str">
            <v>S-SINAPI</v>
          </cell>
          <cell r="I1155">
            <v>28.93</v>
          </cell>
        </row>
        <row r="1156">
          <cell r="D1156" t="str">
            <v>74061/004</v>
          </cell>
          <cell r="E1156" t="str">
            <v>TUBO DE COBRE CLASSE "E"  35MM  - FORNECIMENTO E INSTALACAO</v>
          </cell>
          <cell r="F1156" t="str">
            <v>M</v>
          </cell>
          <cell r="G1156">
            <v>32.22</v>
          </cell>
          <cell r="H1156" t="str">
            <v>S-SINAPI</v>
          </cell>
          <cell r="I1156">
            <v>41.88</v>
          </cell>
        </row>
        <row r="1157">
          <cell r="D1157" t="str">
            <v>74061/005</v>
          </cell>
          <cell r="E1157" t="str">
            <v>TUBO DE COBRE CLASSE "E"  42MM  - FORNECIMENTO E INSTALACAO</v>
          </cell>
          <cell r="F1157" t="str">
            <v>M</v>
          </cell>
          <cell r="G1157">
            <v>50.96</v>
          </cell>
          <cell r="H1157" t="str">
            <v>S-SINAPI</v>
          </cell>
          <cell r="I1157">
            <v>66.239999999999995</v>
          </cell>
        </row>
        <row r="1158">
          <cell r="D1158" t="str">
            <v>74061/006</v>
          </cell>
          <cell r="E1158" t="str">
            <v>TUBO DE COBRE CLASSE "E"  54MM  - FORNECIMENTO E INSTALACAO</v>
          </cell>
          <cell r="F1158" t="str">
            <v>M</v>
          </cell>
          <cell r="G1158">
            <v>62.76</v>
          </cell>
          <cell r="H1158" t="str">
            <v>S-SINAPI</v>
          </cell>
          <cell r="I1158">
            <v>81.58</v>
          </cell>
        </row>
        <row r="1159">
          <cell r="D1159" t="str">
            <v>74061/007</v>
          </cell>
          <cell r="E1159" t="str">
            <v>TUBO DE COBRE CLASSE "E"  66MM  - FORNECIMENTO E INSTALACAO</v>
          </cell>
          <cell r="F1159" t="str">
            <v>M</v>
          </cell>
          <cell r="G1159">
            <v>87.26</v>
          </cell>
          <cell r="H1159" t="str">
            <v>S-SINAPI</v>
          </cell>
          <cell r="I1159">
            <v>113.43</v>
          </cell>
        </row>
        <row r="1160">
          <cell r="D1160" t="str">
            <v>74061/008</v>
          </cell>
          <cell r="E1160" t="str">
            <v>TUBO DE COBRE CLASSE "E"  79MM  - FORNECIMENTO E INSTALACAO</v>
          </cell>
          <cell r="F1160" t="str">
            <v>M</v>
          </cell>
          <cell r="G1160">
            <v>123.43</v>
          </cell>
          <cell r="H1160" t="str">
            <v>S-SINAPI</v>
          </cell>
          <cell r="I1160">
            <v>160.44999999999999</v>
          </cell>
        </row>
        <row r="1161">
          <cell r="D1161" t="str">
            <v>74061/009</v>
          </cell>
          <cell r="E1161" t="str">
            <v>TUBO DE COBRE CLASSE "E"  104MM  - FORNECIMENTO E INSTALACAO</v>
          </cell>
          <cell r="F1161" t="str">
            <v>M</v>
          </cell>
          <cell r="G1161">
            <v>176.17</v>
          </cell>
          <cell r="H1161" t="str">
            <v>S-SINAPI</v>
          </cell>
          <cell r="I1161">
            <v>229.02</v>
          </cell>
        </row>
        <row r="1162">
          <cell r="D1162" t="str">
            <v>74089/001</v>
          </cell>
          <cell r="E1162" t="str">
            <v xml:space="preserve">TUBO PVC ESGOTO SÉRIE R DN  100MM JUNTA SOLDADA  - FORNECIMENTO E INSTAL    </v>
          </cell>
          <cell r="F1162" t="str">
            <v>M</v>
          </cell>
          <cell r="G1162">
            <v>19.010000000000002</v>
          </cell>
          <cell r="H1162" t="str">
            <v>S-SINAPI</v>
          </cell>
          <cell r="I1162">
            <v>24.71</v>
          </cell>
        </row>
        <row r="1163">
          <cell r="D1163" t="str">
            <v>74090/001</v>
          </cell>
          <cell r="E1163" t="str">
            <v xml:space="preserve">TUBO PVC ROSCÁVEL ÁGUA FRIA  3"  (75MM), INCLUSIVE CONEXÕES  - FORNECIMEN    </v>
          </cell>
          <cell r="F1163" t="str">
            <v>M</v>
          </cell>
          <cell r="G1163">
            <v>75.11</v>
          </cell>
          <cell r="H1163" t="str">
            <v>S-SINAPI</v>
          </cell>
          <cell r="I1163">
            <v>97.64</v>
          </cell>
        </row>
        <row r="1164">
          <cell r="D1164" t="str">
            <v>74090/002</v>
          </cell>
          <cell r="E1164" t="str">
            <v xml:space="preserve">TUBO PVC ROSCÁVEL AGUA FRIA  1"  (25MM), INCLUSIVE CONEXOES  - FORNECIMEN    </v>
          </cell>
          <cell r="F1164" t="str">
            <v>M</v>
          </cell>
          <cell r="G1164">
            <v>11.31</v>
          </cell>
          <cell r="H1164" t="str">
            <v>S-SINAPI</v>
          </cell>
          <cell r="I1164">
            <v>14.7</v>
          </cell>
        </row>
        <row r="1165">
          <cell r="D1165" t="str">
            <v>74165/001</v>
          </cell>
          <cell r="E1165" t="str">
            <v xml:space="preserve">TUBO PVC ESGOTO JS PREDIAL DN  40MM, INCLUSIVE CONEXOES  - FORNECIMENTO      </v>
          </cell>
          <cell r="F1165" t="str">
            <v>M</v>
          </cell>
          <cell r="G1165">
            <v>13.85</v>
          </cell>
          <cell r="H1165" t="str">
            <v>S-SINAPI</v>
          </cell>
          <cell r="I1165">
            <v>18</v>
          </cell>
        </row>
        <row r="1166">
          <cell r="D1166" t="str">
            <v>74165/002</v>
          </cell>
          <cell r="E1166" t="str">
            <v xml:space="preserve">TUBO PVC ESGOTO PREDIAL DN  50MM, INCLUSIVE CONEXOES  - FORNECIMENTO E I    </v>
          </cell>
          <cell r="F1166" t="str">
            <v>M</v>
          </cell>
          <cell r="G1166">
            <v>18.91</v>
          </cell>
          <cell r="H1166" t="str">
            <v>S-SINAPI</v>
          </cell>
          <cell r="I1166">
            <v>24.58</v>
          </cell>
        </row>
        <row r="1167">
          <cell r="D1167" t="str">
            <v>74165/003</v>
          </cell>
          <cell r="E1167" t="str">
            <v xml:space="preserve">TUBO PVC ESGOTO PREDIAL DN  75MM, INCLUSIVE CONEXOES  - FORNECIMENTO E I    </v>
          </cell>
          <cell r="F1167" t="str">
            <v>M</v>
          </cell>
          <cell r="G1167">
            <v>25.76</v>
          </cell>
          <cell r="H1167" t="str">
            <v>S-SINAPI</v>
          </cell>
          <cell r="I1167">
            <v>33.479999999999997</v>
          </cell>
        </row>
        <row r="1168">
          <cell r="D1168" t="str">
            <v>74165/004</v>
          </cell>
          <cell r="E1168" t="str">
            <v xml:space="preserve">TUBO PVC ESGOTO PREDIAL DN  100MM, INCLUSIVE CONEXOES  - FORNECIMENTO E      </v>
          </cell>
          <cell r="F1168" t="str">
            <v>M</v>
          </cell>
          <cell r="G1168">
            <v>27.57</v>
          </cell>
          <cell r="H1168" t="str">
            <v>S-SINAPI</v>
          </cell>
          <cell r="I1168">
            <v>35.840000000000003</v>
          </cell>
        </row>
        <row r="1169">
          <cell r="D1169" t="str">
            <v>74168/001</v>
          </cell>
          <cell r="E1169" t="str">
            <v xml:space="preserve">TUBO PVC ESGOTO SERIE R DN  150MM C/ ANEL DE BORRACHA  - FORNECIMENTO E      </v>
          </cell>
          <cell r="F1169" t="str">
            <v>M</v>
          </cell>
          <cell r="G1169">
            <v>42.48</v>
          </cell>
          <cell r="H1169" t="str">
            <v>S-SINAPI</v>
          </cell>
          <cell r="I1169">
            <v>55.22</v>
          </cell>
        </row>
        <row r="1170">
          <cell r="D1170" t="str">
            <v>74168/002</v>
          </cell>
          <cell r="E1170" t="str">
            <v xml:space="preserve">TUBO PVC ESGOTO SERIE R DN  100MM C/ ANEL DE BORRACHA  - FORNECIMENTO E      </v>
          </cell>
          <cell r="F1170" t="str">
            <v>M</v>
          </cell>
          <cell r="G1170">
            <v>19.46</v>
          </cell>
          <cell r="H1170" t="str">
            <v>S-SINAPI</v>
          </cell>
          <cell r="I1170">
            <v>25.29</v>
          </cell>
        </row>
        <row r="1171">
          <cell r="D1171" t="str">
            <v>75027/001</v>
          </cell>
          <cell r="E1171" t="str">
            <v xml:space="preserve">TUBO DE AÇO PRETO  2" SEM COSTURA SCHEDULE  40/NBR  5590, INCLUSIVE CONEX    </v>
          </cell>
          <cell r="F1171" t="str">
            <v>M</v>
          </cell>
          <cell r="G1171">
            <v>102.32</v>
          </cell>
          <cell r="H1171" t="str">
            <v>S-SINAPI</v>
          </cell>
          <cell r="I1171">
            <v>133.01</v>
          </cell>
        </row>
        <row r="1172">
          <cell r="D1172" t="str">
            <v>75027/002</v>
          </cell>
          <cell r="E1172" t="str">
            <v xml:space="preserve">TUBO DE AÇO PRETO  2.1/2" SEM COSTURA SCHEDULE  40/NBR  5590, INCLUSIVE C    </v>
          </cell>
          <cell r="F1172" t="str">
            <v>M</v>
          </cell>
          <cell r="G1172">
            <v>112.98</v>
          </cell>
          <cell r="H1172" t="str">
            <v>S-SINAPI</v>
          </cell>
          <cell r="I1172">
            <v>146.87</v>
          </cell>
        </row>
        <row r="1173">
          <cell r="D1173" t="str">
            <v>75027/003</v>
          </cell>
          <cell r="E1173" t="str">
            <v xml:space="preserve">TUBO DE AÇO PRETO  3" SEM COSTURA SCHEDULE  40/NBR  5590, INCLUSIVE CONEX    </v>
          </cell>
          <cell r="F1173" t="str">
            <v>M</v>
          </cell>
          <cell r="G1173">
            <v>126.7</v>
          </cell>
          <cell r="H1173" t="str">
            <v>S-SINAPI</v>
          </cell>
          <cell r="I1173">
            <v>164.71</v>
          </cell>
        </row>
        <row r="1174">
          <cell r="D1174" t="str">
            <v>75027/004</v>
          </cell>
          <cell r="E1174" t="str">
            <v xml:space="preserve">TUBO DE AÇO PRETO  4" SEM COSTURA SCHEDULE  40/NBR  5590, INCLUSIVE CONEX    </v>
          </cell>
          <cell r="F1174" t="str">
            <v>M</v>
          </cell>
          <cell r="G1174">
            <v>184.35</v>
          </cell>
          <cell r="H1174" t="str">
            <v>S-SINAPI</v>
          </cell>
          <cell r="I1174">
            <v>239.65</v>
          </cell>
        </row>
        <row r="1175">
          <cell r="D1175" t="str">
            <v>75027/005</v>
          </cell>
          <cell r="E1175" t="str">
            <v xml:space="preserve">TUBO DE AÇO PRETO  6" SEM COSTURA SCHEDULE  40/NBR  5590, INCLUSIVE CONEX    </v>
          </cell>
          <cell r="F1175" t="str">
            <v>M</v>
          </cell>
          <cell r="G1175">
            <v>287.05</v>
          </cell>
          <cell r="H1175" t="str">
            <v>S-SINAPI</v>
          </cell>
          <cell r="I1175">
            <v>373.16</v>
          </cell>
        </row>
        <row r="1176">
          <cell r="D1176" t="str">
            <v>75028/001</v>
          </cell>
          <cell r="E1176" t="str">
            <v xml:space="preserve">TUBO CERAMICO  75MM REJUNTADO COM ARGAMASSA DE CIMENTO E AREIA TRACO  1:    </v>
          </cell>
          <cell r="F1176" t="str">
            <v>M</v>
          </cell>
          <cell r="G1176">
            <v>13.36</v>
          </cell>
          <cell r="H1176" t="str">
            <v>S-SINAPI</v>
          </cell>
          <cell r="I1176">
            <v>17.36</v>
          </cell>
        </row>
        <row r="1177">
          <cell r="D1177" t="str">
            <v>75028/002</v>
          </cell>
          <cell r="E1177" t="str">
            <v xml:space="preserve">TUBO CERÂMICO  100MM REJUNTADO COM ARGAMASSA DE CIMENTO E AREIA TRACO  1    </v>
          </cell>
          <cell r="F1177" t="str">
            <v>M</v>
          </cell>
          <cell r="G1177">
            <v>13.64</v>
          </cell>
          <cell r="H1177" t="str">
            <v>S-SINAPI</v>
          </cell>
          <cell r="I1177">
            <v>17.73</v>
          </cell>
        </row>
        <row r="1178">
          <cell r="D1178" t="str">
            <v>75028/003</v>
          </cell>
          <cell r="E1178" t="str">
            <v xml:space="preserve">TUBO CERÂMICO  150MM REJUNTADO COM ARGAMASSA DE CIMENTO E AREIA TRACO  1    </v>
          </cell>
          <cell r="F1178" t="str">
            <v>M</v>
          </cell>
          <cell r="G1178">
            <v>17.36</v>
          </cell>
          <cell r="H1178" t="str">
            <v>S-SINAPI</v>
          </cell>
          <cell r="I1178">
            <v>22.56</v>
          </cell>
        </row>
        <row r="1179">
          <cell r="D1179" t="str">
            <v>75028/004</v>
          </cell>
          <cell r="E1179" t="str">
            <v xml:space="preserve">TUBO CERÂMICO  200MM REJUNTADO COM ARGAMASSA DE CIMENTO E AREIA TRACO  1    </v>
          </cell>
          <cell r="F1179" t="str">
            <v>M</v>
          </cell>
          <cell r="G1179">
            <v>26.33</v>
          </cell>
          <cell r="H1179" t="str">
            <v>S-SINAPI</v>
          </cell>
          <cell r="I1179">
            <v>34.22</v>
          </cell>
        </row>
        <row r="1180">
          <cell r="D1180" t="str">
            <v>75028/005</v>
          </cell>
          <cell r="E1180" t="str">
            <v xml:space="preserve">TUBO CERAMICO  250MM REJUNTADO COM ARGAMASSA DE CIMENTO E AREIA TRACO  1    </v>
          </cell>
          <cell r="F1180" t="str">
            <v>M</v>
          </cell>
          <cell r="G1180">
            <v>42.36</v>
          </cell>
          <cell r="H1180" t="str">
            <v>S-SINAPI</v>
          </cell>
          <cell r="I1180">
            <v>55.06</v>
          </cell>
        </row>
        <row r="1181">
          <cell r="D1181" t="str">
            <v>75028/006</v>
          </cell>
          <cell r="E1181" t="str">
            <v xml:space="preserve">TUBO CERAMICO  300MM REJUNTADO COM ARGAMASSA DE CIMENTO E AREIA TRACO  1    </v>
          </cell>
          <cell r="F1181" t="str">
            <v>M</v>
          </cell>
          <cell r="G1181">
            <v>61.99</v>
          </cell>
          <cell r="H1181" t="str">
            <v>S-SINAPI</v>
          </cell>
          <cell r="I1181">
            <v>80.58</v>
          </cell>
        </row>
        <row r="1182">
          <cell r="D1182" t="str">
            <v>75030/001</v>
          </cell>
          <cell r="E1182" t="str">
            <v xml:space="preserve">TUBO PVC SOLDAVEL AGUA FRIA DN  25MM, INCLUSIVE CONEXOES  - FORNECIMENTO    </v>
          </cell>
          <cell r="F1182" t="str">
            <v>M</v>
          </cell>
          <cell r="G1182">
            <v>9.86</v>
          </cell>
          <cell r="H1182" t="str">
            <v>S-SINAPI</v>
          </cell>
          <cell r="I1182">
            <v>12.81</v>
          </cell>
        </row>
        <row r="1183">
          <cell r="D1183" t="str">
            <v>75030/002</v>
          </cell>
          <cell r="E1183" t="str">
            <v xml:space="preserve">TUBO PVC SOLDAVEL AGUA FRIA DN  32MM, INCLUSIVE CONEXOES  - FORNECIMENTO    </v>
          </cell>
          <cell r="F1183" t="str">
            <v>M</v>
          </cell>
          <cell r="G1183">
            <v>14.29</v>
          </cell>
          <cell r="H1183" t="str">
            <v>S-SINAPI</v>
          </cell>
          <cell r="I1183">
            <v>18.57</v>
          </cell>
        </row>
        <row r="1184">
          <cell r="D1184" t="str">
            <v>75030/003</v>
          </cell>
          <cell r="E1184" t="str">
            <v xml:space="preserve">TUBO PVC SOLDAVEL AGUA FRIA DN  40MM, INCLUSIVE CONEXOES  - FORNECIMENTO    </v>
          </cell>
          <cell r="F1184" t="str">
            <v>M</v>
          </cell>
          <cell r="G1184">
            <v>17.57</v>
          </cell>
          <cell r="H1184" t="str">
            <v>S-SINAPI</v>
          </cell>
          <cell r="I1184">
            <v>22.84</v>
          </cell>
        </row>
        <row r="1185">
          <cell r="D1185" t="str">
            <v>75030/004</v>
          </cell>
          <cell r="E1185" t="str">
            <v xml:space="preserve">TUBO PVC SOLDAVEL AGUA FRIA DN  50MM, INCLUSIVE CONEXOES  - FORNECIMENTO    </v>
          </cell>
          <cell r="F1185" t="str">
            <v>M</v>
          </cell>
          <cell r="G1185">
            <v>20.13</v>
          </cell>
          <cell r="H1185" t="str">
            <v>S-SINAPI</v>
          </cell>
          <cell r="I1185">
            <v>26.16</v>
          </cell>
        </row>
        <row r="1186">
          <cell r="D1186" t="str">
            <v>75030/005</v>
          </cell>
          <cell r="E1186" t="str">
            <v xml:space="preserve">TUBO PVC SOLDAVEL AGUA FRIA DN  60MM, INCLUSIVE CONEXOES  - FORNECIMENTO    </v>
          </cell>
          <cell r="F1186" t="str">
            <v>M</v>
          </cell>
          <cell r="G1186">
            <v>30.44</v>
          </cell>
          <cell r="H1186" t="str">
            <v>S-SINAPI</v>
          </cell>
          <cell r="I1186">
            <v>39.57</v>
          </cell>
        </row>
        <row r="1187">
          <cell r="D1187" t="str">
            <v>75030/006</v>
          </cell>
          <cell r="E1187" t="str">
            <v xml:space="preserve">TUBO PVC SOLDAVEL AGUA FRIA DN  75MM, INCLUSIVE CONEXOES  - FORNECIMENTO    </v>
          </cell>
          <cell r="F1187" t="str">
            <v>M</v>
          </cell>
          <cell r="G1187">
            <v>46.89</v>
          </cell>
          <cell r="H1187" t="str">
            <v>S-SINAPI</v>
          </cell>
          <cell r="I1187">
            <v>60.95</v>
          </cell>
        </row>
        <row r="1188">
          <cell r="D1188" t="str">
            <v>75030/007</v>
          </cell>
          <cell r="E1188" t="str">
            <v xml:space="preserve">TUBO PVC SOLDAVEL AGUA FRIA DN  85MM, INCLUSIVE CONEXOES  - FORNECIMENTO    </v>
          </cell>
          <cell r="F1188" t="str">
            <v>M</v>
          </cell>
          <cell r="G1188">
            <v>52.62</v>
          </cell>
          <cell r="H1188" t="str">
            <v>S-SINAPI</v>
          </cell>
          <cell r="I1188">
            <v>68.400000000000006</v>
          </cell>
        </row>
        <row r="1189">
          <cell r="D1189" t="str">
            <v>75031/001</v>
          </cell>
          <cell r="E1189" t="str">
            <v>TUBO CPVC  15MM  - FORNECIMENTO E INSTALACAO</v>
          </cell>
          <cell r="F1189" t="str">
            <v>M</v>
          </cell>
          <cell r="G1189">
            <v>7.38</v>
          </cell>
          <cell r="H1189" t="str">
            <v>S-SINAPI</v>
          </cell>
          <cell r="I1189">
            <v>9.59</v>
          </cell>
        </row>
        <row r="1190">
          <cell r="D1190" t="str">
            <v>75031/002</v>
          </cell>
          <cell r="E1190" t="str">
            <v>TUBO CPVC  22MM  - FORNECIMENTO E INSTALACAO</v>
          </cell>
          <cell r="F1190" t="str">
            <v>M</v>
          </cell>
          <cell r="G1190">
            <v>11.98</v>
          </cell>
          <cell r="H1190" t="str">
            <v>S-SINAPI</v>
          </cell>
          <cell r="I1190">
            <v>15.57</v>
          </cell>
        </row>
        <row r="1191">
          <cell r="D1191" t="str">
            <v>75031/003</v>
          </cell>
          <cell r="E1191" t="str">
            <v>TUBO CPVC  28MM  - FORNECIMENTO E INSTALACAO</v>
          </cell>
          <cell r="F1191" t="str">
            <v>M</v>
          </cell>
          <cell r="G1191">
            <v>18.3</v>
          </cell>
          <cell r="H1191" t="str">
            <v>S-SINAPI</v>
          </cell>
          <cell r="I1191">
            <v>23.79</v>
          </cell>
        </row>
        <row r="1192">
          <cell r="D1192" t="str">
            <v>75051/001</v>
          </cell>
          <cell r="E1192" t="str">
            <v>TUBO DE PVC SOLDAVEL, SEM CONEXOES  20MM  - FORNECIMENTO E INSTALACAO</v>
          </cell>
          <cell r="F1192" t="str">
            <v>M</v>
          </cell>
          <cell r="G1192">
            <v>3.05</v>
          </cell>
          <cell r="H1192" t="str">
            <v>S-SINAPI</v>
          </cell>
          <cell r="I1192">
            <v>3.96</v>
          </cell>
        </row>
        <row r="1193">
          <cell r="D1193" t="str">
            <v>75051/002</v>
          </cell>
          <cell r="E1193" t="str">
            <v>TUBO DE PVC SOLDAVEL, SEM CONEXOES  25MM  - FORNECIMENTO E INSTALACAO</v>
          </cell>
          <cell r="F1193" t="str">
            <v>M</v>
          </cell>
          <cell r="G1193">
            <v>3.9</v>
          </cell>
          <cell r="H1193" t="str">
            <v>S-SINAPI</v>
          </cell>
          <cell r="I1193">
            <v>5.07</v>
          </cell>
        </row>
        <row r="1194">
          <cell r="D1194" t="str">
            <v>75051/003</v>
          </cell>
          <cell r="E1194" t="str">
            <v>TUBO DE PVC SOLDAVEL, SEM CONEXOES  32MM  - FORNECIMENTO E INSTALACAO</v>
          </cell>
          <cell r="F1194" t="str">
            <v>M</v>
          </cell>
          <cell r="G1194">
            <v>6.57</v>
          </cell>
          <cell r="H1194" t="str">
            <v>S-SINAPI</v>
          </cell>
          <cell r="I1194">
            <v>8.5399999999999991</v>
          </cell>
        </row>
        <row r="1195">
          <cell r="D1195" t="str">
            <v>75051/004</v>
          </cell>
          <cell r="E1195" t="str">
            <v>TUBO DE PVC SOLDAVEL, SEM CONEXOES  40MM  - FORNECIMENTO E INSTALACAO</v>
          </cell>
          <cell r="F1195" t="str">
            <v>M</v>
          </cell>
          <cell r="G1195">
            <v>9.33</v>
          </cell>
          <cell r="H1195" t="str">
            <v>S-SINAPI</v>
          </cell>
          <cell r="I1195">
            <v>12.12</v>
          </cell>
        </row>
        <row r="1196">
          <cell r="D1196" t="str">
            <v>75051/005</v>
          </cell>
          <cell r="E1196" t="str">
            <v>TUBO DE PVC SOLDAVEL, SEM CONEXOES  50MM  - FORNECIMENTO E INSTALACAO</v>
          </cell>
          <cell r="F1196" t="str">
            <v>M</v>
          </cell>
          <cell r="G1196">
            <v>11.03</v>
          </cell>
          <cell r="H1196" t="str">
            <v>S-SINAPI</v>
          </cell>
          <cell r="I1196">
            <v>14.33</v>
          </cell>
        </row>
        <row r="1197">
          <cell r="D1197" t="str">
            <v>75051/006</v>
          </cell>
          <cell r="E1197" t="str">
            <v>TUBO DE PVC SOLDAVEL, SEM CONEXOES  60MM  - FORNECIMENTO E INSTALACAO</v>
          </cell>
          <cell r="F1197" t="str">
            <v>M</v>
          </cell>
          <cell r="G1197">
            <v>18.149999999999999</v>
          </cell>
          <cell r="H1197" t="str">
            <v>S-SINAPI</v>
          </cell>
          <cell r="I1197">
            <v>23.59</v>
          </cell>
        </row>
        <row r="1198">
          <cell r="D1198" t="str">
            <v>75051/007</v>
          </cell>
          <cell r="E1198" t="str">
            <v>TUBO DE PVC SOLDAVEL, SEM CONEXOES  85MM  - FORNECIMENTO E INSTALACAO</v>
          </cell>
          <cell r="F1198" t="str">
            <v>M</v>
          </cell>
          <cell r="G1198">
            <v>35.24</v>
          </cell>
          <cell r="H1198" t="str">
            <v>S-SINAPI</v>
          </cell>
          <cell r="I1198">
            <v>45.81</v>
          </cell>
        </row>
        <row r="1199">
          <cell r="D1199" t="str">
            <v>0180</v>
          </cell>
          <cell r="E1199" t="str">
            <v>CONEXOES</v>
          </cell>
          <cell r="H1199" t="str">
            <v>S-SINAPI</v>
          </cell>
          <cell r="I1199">
            <v>0</v>
          </cell>
        </row>
        <row r="1200">
          <cell r="D1200">
            <v>72291</v>
          </cell>
          <cell r="E1200" t="str">
            <v xml:space="preserve">CAIXA SIFONADA EM PVC  150X185X75MM SIMPLES  - FORNECIMENTO E INSTALAÇÃO    </v>
          </cell>
          <cell r="F1200" t="str">
            <v>UN</v>
          </cell>
          <cell r="G1200">
            <v>32.53</v>
          </cell>
          <cell r="H1200" t="str">
            <v>S-SINAPI</v>
          </cell>
          <cell r="I1200">
            <v>42.28</v>
          </cell>
        </row>
        <row r="1201">
          <cell r="D1201">
            <v>72293</v>
          </cell>
          <cell r="E1201" t="str">
            <v>CAP PVC ESGOTO  50MM  (TAMPÃO)  - FORNECIMENTO E INSTALAÇÃO</v>
          </cell>
          <cell r="F1201" t="str">
            <v>UN</v>
          </cell>
          <cell r="G1201">
            <v>3.61</v>
          </cell>
          <cell r="H1201" t="str">
            <v>S-SINAPI</v>
          </cell>
          <cell r="I1201">
            <v>4.6900000000000004</v>
          </cell>
        </row>
        <row r="1202">
          <cell r="D1202">
            <v>72294</v>
          </cell>
          <cell r="E1202" t="str">
            <v>CAP PVC ESGOTO  75MM  (TAMPÃO)  - FORNECIMENTO E INSTALAÇÃO</v>
          </cell>
          <cell r="F1202" t="str">
            <v>UN</v>
          </cell>
          <cell r="G1202">
            <v>5.66</v>
          </cell>
          <cell r="H1202" t="str">
            <v>S-SINAPI</v>
          </cell>
          <cell r="I1202">
            <v>7.35</v>
          </cell>
        </row>
        <row r="1203">
          <cell r="D1203">
            <v>72295</v>
          </cell>
          <cell r="E1203" t="str">
            <v>CAP PVC ESGOTO  100MM  (TAMPÃO)  - FORNECIMENTO E INSTALAÇÃO</v>
          </cell>
          <cell r="F1203" t="str">
            <v>UN</v>
          </cell>
          <cell r="G1203">
            <v>7.69</v>
          </cell>
          <cell r="H1203" t="str">
            <v>S-SINAPI</v>
          </cell>
          <cell r="I1203">
            <v>9.99</v>
          </cell>
        </row>
        <row r="1204">
          <cell r="D1204">
            <v>72297</v>
          </cell>
          <cell r="E1204" t="str">
            <v>COTOVELO DE AÇO GALVANIZADO  1.1/2"  - FORNECIMENTO E INSTALAÇÃO</v>
          </cell>
          <cell r="F1204" t="str">
            <v>UN</v>
          </cell>
          <cell r="G1204">
            <v>23.67</v>
          </cell>
          <cell r="H1204" t="str">
            <v>S-SINAPI</v>
          </cell>
          <cell r="I1204">
            <v>30.77</v>
          </cell>
        </row>
        <row r="1205">
          <cell r="D1205">
            <v>72298</v>
          </cell>
          <cell r="E1205" t="str">
            <v>COTOVELO DE AÇO GALVANIZADO  1.1/4"  - FORNECIMENTO E INSTALAÇÃO</v>
          </cell>
          <cell r="F1205" t="str">
            <v>UN</v>
          </cell>
          <cell r="G1205">
            <v>18.89</v>
          </cell>
          <cell r="H1205" t="str">
            <v>S-SINAPI</v>
          </cell>
          <cell r="I1205">
            <v>24.55</v>
          </cell>
        </row>
        <row r="1206">
          <cell r="D1206">
            <v>72300</v>
          </cell>
          <cell r="E1206" t="str">
            <v>COTOVELO DE AÇO GALVANIZADO  1"  - FORNECIMENTO E INSTALAÇÃO</v>
          </cell>
          <cell r="F1206" t="str">
            <v>UN</v>
          </cell>
          <cell r="G1206">
            <v>12.14</v>
          </cell>
          <cell r="H1206" t="str">
            <v>S-SINAPI</v>
          </cell>
          <cell r="I1206">
            <v>15.78</v>
          </cell>
        </row>
        <row r="1207">
          <cell r="D1207">
            <v>72301</v>
          </cell>
          <cell r="E1207" t="str">
            <v>COTOVELO DE AÇO GALVANIZADO  1/2"  - FORNECIMENTO E INSTALAÇÃO</v>
          </cell>
          <cell r="F1207" t="str">
            <v>UN</v>
          </cell>
          <cell r="G1207">
            <v>9.5500000000000007</v>
          </cell>
          <cell r="H1207" t="str">
            <v>S-SINAPI</v>
          </cell>
          <cell r="I1207">
            <v>12.41</v>
          </cell>
        </row>
        <row r="1208">
          <cell r="D1208">
            <v>72302</v>
          </cell>
          <cell r="E1208" t="str">
            <v>COTOVELO DE AÇO GALVANIZADO  2.1/2"</v>
          </cell>
          <cell r="F1208" t="str">
            <v>UN</v>
          </cell>
          <cell r="G1208">
            <v>51.1</v>
          </cell>
          <cell r="H1208" t="str">
            <v>S-SINAPI</v>
          </cell>
          <cell r="I1208">
            <v>66.430000000000007</v>
          </cell>
        </row>
        <row r="1209">
          <cell r="D1209">
            <v>72303</v>
          </cell>
          <cell r="E1209" t="str">
            <v>COTOVELO DE AÇO GALVANIZADO  2.1/2"  - FORNECIMENTO E INSTALAÇÃO</v>
          </cell>
          <cell r="F1209" t="str">
            <v>UN</v>
          </cell>
          <cell r="G1209">
            <v>31.51</v>
          </cell>
          <cell r="H1209" t="str">
            <v>S-SINAPI</v>
          </cell>
          <cell r="I1209">
            <v>40.96</v>
          </cell>
        </row>
        <row r="1210">
          <cell r="D1210">
            <v>72304</v>
          </cell>
          <cell r="E1210" t="str">
            <v>COTOVELO DE AÇO GALVANIZADO  3"  - FORNECIMENTO E INSTALAÇÃO</v>
          </cell>
          <cell r="F1210" t="str">
            <v>UN</v>
          </cell>
          <cell r="G1210">
            <v>65.83</v>
          </cell>
          <cell r="H1210" t="str">
            <v>S-SINAPI</v>
          </cell>
          <cell r="I1210">
            <v>85.57</v>
          </cell>
        </row>
        <row r="1211">
          <cell r="D1211">
            <v>72305</v>
          </cell>
          <cell r="E1211" t="str">
            <v>COTOVELO DE AÇO GALVANIZADO  3/4"  - FORNECIMENTO E INSTALAÇÃO</v>
          </cell>
          <cell r="F1211" t="str">
            <v>UN</v>
          </cell>
          <cell r="G1211">
            <v>10.220000000000001</v>
          </cell>
          <cell r="H1211" t="str">
            <v>S-SINAPI</v>
          </cell>
          <cell r="I1211">
            <v>13.28</v>
          </cell>
        </row>
        <row r="1212">
          <cell r="D1212">
            <v>72306</v>
          </cell>
          <cell r="E1212" t="str">
            <v>COTOVELO DE AÇO GALVANIZADO  4"  - FORNECIMENTO E INSTALAÇÃO</v>
          </cell>
          <cell r="F1212" t="str">
            <v>UN</v>
          </cell>
          <cell r="G1212">
            <v>108.46</v>
          </cell>
          <cell r="H1212" t="str">
            <v>S-SINAPI</v>
          </cell>
          <cell r="I1212">
            <v>140.99</v>
          </cell>
        </row>
        <row r="1213">
          <cell r="D1213">
            <v>72307</v>
          </cell>
          <cell r="E1213" t="str">
            <v>COTOVELO DE AÇO GALVANIZADO  5"  - FORNECIMENTO E INSTALAÇÃO</v>
          </cell>
          <cell r="F1213" t="str">
            <v>UN</v>
          </cell>
          <cell r="G1213">
            <v>252.71</v>
          </cell>
          <cell r="H1213" t="str">
            <v>S-SINAPI</v>
          </cell>
          <cell r="I1213">
            <v>328.52</v>
          </cell>
        </row>
        <row r="1214">
          <cell r="D1214">
            <v>72313</v>
          </cell>
          <cell r="E1214" t="str">
            <v>COTOVELO DE AÇO GALVANIZADO  6"  - FORNECIMENTO E INSTALAÇÃO</v>
          </cell>
          <cell r="F1214" t="str">
            <v>UN</v>
          </cell>
          <cell r="G1214">
            <v>313</v>
          </cell>
          <cell r="H1214" t="str">
            <v>S-SINAPI</v>
          </cell>
          <cell r="I1214">
            <v>406.9</v>
          </cell>
        </row>
        <row r="1215">
          <cell r="D1215">
            <v>72314</v>
          </cell>
          <cell r="E1215" t="str">
            <v>COTOVELO DE COBRE  42MM, LIGAÇÃO SOLDADA  - FORNECIMENTO E INSTALAÇÃO</v>
          </cell>
          <cell r="F1215" t="str">
            <v>UN</v>
          </cell>
          <cell r="G1215">
            <v>37.81</v>
          </cell>
          <cell r="H1215" t="str">
            <v>S-SINAPI</v>
          </cell>
          <cell r="I1215">
            <v>49.15</v>
          </cell>
        </row>
        <row r="1216">
          <cell r="D1216">
            <v>72317</v>
          </cell>
          <cell r="E1216" t="str">
            <v>COTOVELO DE COBRE  54MM, LIGAÇÃO SOLDADA  - FORNECIMENTO E INSTALAÇÃO</v>
          </cell>
          <cell r="F1216" t="str">
            <v>UN</v>
          </cell>
          <cell r="G1216">
            <v>53.92</v>
          </cell>
          <cell r="H1216" t="str">
            <v>S-SINAPI</v>
          </cell>
          <cell r="I1216">
            <v>70.09</v>
          </cell>
        </row>
        <row r="1217">
          <cell r="D1217">
            <v>72318</v>
          </cell>
          <cell r="E1217" t="str">
            <v>COTOVELO DE COBRE  66MM, LIGAÇÃO SOLDADA  - FORNECIMENTO E INSTALAÇÃO</v>
          </cell>
          <cell r="F1217" t="str">
            <v>UN</v>
          </cell>
          <cell r="G1217">
            <v>150.86000000000001</v>
          </cell>
          <cell r="H1217" t="str">
            <v>S-SINAPI</v>
          </cell>
          <cell r="I1217">
            <v>196.11</v>
          </cell>
        </row>
        <row r="1218">
          <cell r="D1218">
            <v>72320</v>
          </cell>
          <cell r="E1218" t="str">
            <v>COTOVELO DE COBRE  79MM, LIGAÇÃO SOLDADA  - FORNECIMENTO E INSTALAÇÃO</v>
          </cell>
          <cell r="F1218" t="str">
            <v>UN</v>
          </cell>
          <cell r="G1218">
            <v>179.46</v>
          </cell>
          <cell r="H1218" t="str">
            <v>S-SINAPI</v>
          </cell>
          <cell r="I1218">
            <v>233.29</v>
          </cell>
        </row>
        <row r="1219">
          <cell r="D1219">
            <v>72431</v>
          </cell>
          <cell r="E1219" t="str">
            <v>TE DE PVC ROSQUEAVEL AGUA FRIA  1.1/2"  - FORNECIMENTO E INSTALACAO</v>
          </cell>
          <cell r="F1219" t="str">
            <v>UN</v>
          </cell>
          <cell r="G1219">
            <v>16.28</v>
          </cell>
          <cell r="H1219" t="str">
            <v>S-SINAPI</v>
          </cell>
          <cell r="I1219">
            <v>21.16</v>
          </cell>
        </row>
        <row r="1220">
          <cell r="D1220">
            <v>72432</v>
          </cell>
          <cell r="E1220" t="str">
            <v>TE DE PVC ROSQUEAVEL AGUA FRIA  1.1/4"  - FORNECIMENTO E INSTALACAO</v>
          </cell>
          <cell r="F1220" t="str">
            <v>UN</v>
          </cell>
          <cell r="G1220">
            <v>14.98</v>
          </cell>
          <cell r="H1220" t="str">
            <v>S-SINAPI</v>
          </cell>
          <cell r="I1220">
            <v>19.47</v>
          </cell>
        </row>
        <row r="1221">
          <cell r="D1221">
            <v>72433</v>
          </cell>
          <cell r="E1221" t="str">
            <v>TE DE PVC ROSQUEAVEL AGUA FRIA  1"  - FORNECIMENTO E INSTALACAO</v>
          </cell>
          <cell r="F1221" t="str">
            <v>UN</v>
          </cell>
          <cell r="G1221">
            <v>8.5399999999999991</v>
          </cell>
          <cell r="H1221" t="str">
            <v>S-SINAPI</v>
          </cell>
          <cell r="I1221">
            <v>11.1</v>
          </cell>
        </row>
        <row r="1222">
          <cell r="D1222">
            <v>72434</v>
          </cell>
          <cell r="E1222" t="str">
            <v>TE DE PVC ROSQUEAVEL AGUA FRIA  1/2"  - FORNECIMENTO E INSTALACAO</v>
          </cell>
          <cell r="F1222" t="str">
            <v>UN</v>
          </cell>
          <cell r="G1222">
            <v>4.43</v>
          </cell>
          <cell r="H1222" t="str">
            <v>S-SINAPI</v>
          </cell>
          <cell r="I1222">
            <v>5.75</v>
          </cell>
        </row>
        <row r="1223">
          <cell r="D1223">
            <v>72435</v>
          </cell>
          <cell r="E1223" t="str">
            <v>TE DE PVC ROSQUEAVEL AGUA FRIA  2"  - FORNECIMENTO E INSTALACAO</v>
          </cell>
          <cell r="F1223" t="str">
            <v>UN</v>
          </cell>
          <cell r="G1223">
            <v>26.02</v>
          </cell>
          <cell r="H1223" t="str">
            <v>S-SINAPI</v>
          </cell>
          <cell r="I1223">
            <v>33.82</v>
          </cell>
        </row>
        <row r="1224">
          <cell r="D1224">
            <v>72436</v>
          </cell>
          <cell r="E1224" t="str">
            <v>TE DE PVC ROSQUEAVEL AGUA FRIA  3/4"  - FORNECIMENTO E INSTALACAO</v>
          </cell>
          <cell r="F1224" t="str">
            <v>UN</v>
          </cell>
          <cell r="G1224">
            <v>5.03</v>
          </cell>
          <cell r="H1224" t="str">
            <v>S-SINAPI</v>
          </cell>
          <cell r="I1224">
            <v>6.53</v>
          </cell>
        </row>
        <row r="1225">
          <cell r="D1225">
            <v>72437</v>
          </cell>
          <cell r="E1225" t="str">
            <v>TE DE PVC SOLDAVEL AGUA FRIA  110MM  - FORNECIMENTO E INSTALACAO</v>
          </cell>
          <cell r="F1225" t="str">
            <v>UN</v>
          </cell>
          <cell r="G1225">
            <v>104.67</v>
          </cell>
          <cell r="H1225" t="str">
            <v>S-SINAPI</v>
          </cell>
          <cell r="I1225">
            <v>136.07</v>
          </cell>
        </row>
        <row r="1226">
          <cell r="D1226">
            <v>72438</v>
          </cell>
          <cell r="E1226" t="str">
            <v>TE DE PVC SOLDAVEL AGUA FRIA  20MM  - FORNECIMENTO E INSTALACAO</v>
          </cell>
          <cell r="F1226" t="str">
            <v>UN</v>
          </cell>
          <cell r="G1226">
            <v>3.56</v>
          </cell>
          <cell r="H1226" t="str">
            <v>S-SINAPI</v>
          </cell>
          <cell r="I1226">
            <v>4.62</v>
          </cell>
        </row>
        <row r="1227">
          <cell r="D1227">
            <v>72439</v>
          </cell>
          <cell r="E1227" t="str">
            <v>TE DE PVC SOLDAVEL AGUA FRIA  25MM  - FORNECIMENTO E INSTALACAO</v>
          </cell>
          <cell r="F1227" t="str">
            <v>UN</v>
          </cell>
          <cell r="G1227">
            <v>3.87</v>
          </cell>
          <cell r="H1227" t="str">
            <v>S-SINAPI</v>
          </cell>
          <cell r="I1227">
            <v>5.03</v>
          </cell>
        </row>
        <row r="1228">
          <cell r="D1228">
            <v>72440</v>
          </cell>
          <cell r="E1228" t="str">
            <v>TE DE PVC SOLDAVEL AGUA FRIA  32MM  - FORNECIMENTO E INSTALACAO</v>
          </cell>
          <cell r="F1228" t="str">
            <v>UN</v>
          </cell>
          <cell r="G1228">
            <v>5.38</v>
          </cell>
          <cell r="H1228" t="str">
            <v>S-SINAPI</v>
          </cell>
          <cell r="I1228">
            <v>6.99</v>
          </cell>
        </row>
        <row r="1229">
          <cell r="D1229">
            <v>72441</v>
          </cell>
          <cell r="E1229" t="str">
            <v>TE DE PVC SOLDAVEL AGUA FRIA  40MM  - FORNECIMENTO E INSTALACAO</v>
          </cell>
          <cell r="F1229" t="str">
            <v>UN</v>
          </cell>
          <cell r="G1229">
            <v>9.1999999999999993</v>
          </cell>
          <cell r="H1229" t="str">
            <v>S-SINAPI</v>
          </cell>
          <cell r="I1229">
            <v>11.96</v>
          </cell>
        </row>
        <row r="1230">
          <cell r="D1230">
            <v>72442</v>
          </cell>
          <cell r="E1230" t="str">
            <v>TE DE PVC SOLDAVEL AGUA FRIA  50MM  - FORNECIMENTO E INSTALACAO</v>
          </cell>
          <cell r="F1230" t="str">
            <v>UN</v>
          </cell>
          <cell r="G1230">
            <v>10.24</v>
          </cell>
          <cell r="H1230" t="str">
            <v>S-SINAPI</v>
          </cell>
          <cell r="I1230">
            <v>13.31</v>
          </cell>
        </row>
        <row r="1231">
          <cell r="D1231">
            <v>72443</v>
          </cell>
          <cell r="E1231" t="str">
            <v>TE DE PVC SOLDAVEL AGUA FRIA  60MM  - FORNECIMENTO E INSTALACAO</v>
          </cell>
          <cell r="F1231" t="str">
            <v>UN</v>
          </cell>
          <cell r="G1231">
            <v>25.78</v>
          </cell>
          <cell r="H1231" t="str">
            <v>S-SINAPI</v>
          </cell>
          <cell r="I1231">
            <v>33.51</v>
          </cell>
        </row>
        <row r="1232">
          <cell r="D1232">
            <v>72444</v>
          </cell>
          <cell r="E1232" t="str">
            <v>TE DE PVC SOLDAVEL AGUA FRIA  75MM  - FORNECIMENTO E INSTALACAO</v>
          </cell>
          <cell r="F1232" t="str">
            <v>UN</v>
          </cell>
          <cell r="G1232">
            <v>40.479999999999997</v>
          </cell>
          <cell r="H1232" t="str">
            <v>S-SINAPI</v>
          </cell>
          <cell r="I1232">
            <v>52.62</v>
          </cell>
        </row>
        <row r="1233">
          <cell r="D1233">
            <v>72445</v>
          </cell>
          <cell r="E1233" t="str">
            <v>TE DE PVC SOLDAVEL AGUA FRIA  85MM  - FORNECIMENTO E INSTALACAO</v>
          </cell>
          <cell r="F1233" t="str">
            <v>UN</v>
          </cell>
          <cell r="G1233">
            <v>54.14</v>
          </cell>
          <cell r="H1233" t="str">
            <v>S-SINAPI</v>
          </cell>
          <cell r="I1233">
            <v>70.38</v>
          </cell>
        </row>
        <row r="1234">
          <cell r="D1234">
            <v>72446</v>
          </cell>
          <cell r="E1234" t="str">
            <v xml:space="preserve">TE REDUÇÃO PVC ROSQUEAVEL AGUA FRIA  1.1/2X3/4"  - FORNECIMENTO E INSTAL    </v>
          </cell>
          <cell r="F1234" t="str">
            <v>UN</v>
          </cell>
          <cell r="G1234">
            <v>14.11</v>
          </cell>
          <cell r="H1234" t="str">
            <v>S-SINAPI</v>
          </cell>
          <cell r="I1234">
            <v>18.34</v>
          </cell>
        </row>
        <row r="1235">
          <cell r="D1235">
            <v>72447</v>
          </cell>
          <cell r="E1235" t="str">
            <v xml:space="preserve">TE REDUÇÃO PVC ROSQUEAVEL AGUA FRIA  1X3/4"  - FORNECIMENTO E INSTALACAO    </v>
          </cell>
          <cell r="F1235" t="str">
            <v>UN</v>
          </cell>
          <cell r="G1235">
            <v>8.0299999999999994</v>
          </cell>
          <cell r="H1235" t="str">
            <v>S-SINAPI</v>
          </cell>
          <cell r="I1235">
            <v>10.43</v>
          </cell>
        </row>
        <row r="1236">
          <cell r="D1236">
            <v>72448</v>
          </cell>
          <cell r="E1236" t="str">
            <v xml:space="preserve">TE REDUÇÃO PVC ROSQUEAVEL AGUA FRIA  3/4X1/2"  - FORNECIMENTO E INSTALAC    </v>
          </cell>
          <cell r="F1236" t="str">
            <v>UN</v>
          </cell>
          <cell r="G1236">
            <v>6.03</v>
          </cell>
          <cell r="H1236" t="str">
            <v>S-SINAPI</v>
          </cell>
          <cell r="I1236">
            <v>7.83</v>
          </cell>
        </row>
        <row r="1237">
          <cell r="D1237">
            <v>72449</v>
          </cell>
          <cell r="E1237" t="str">
            <v xml:space="preserve">TE REDUÇÃO PVC SOLDAVEL AGUA FRIA  110X60MM  - FORNECIMENTO E INSTALACAO    </v>
          </cell>
          <cell r="F1237" t="str">
            <v>UN</v>
          </cell>
          <cell r="G1237">
            <v>70.39</v>
          </cell>
          <cell r="H1237" t="str">
            <v>S-SINAPI</v>
          </cell>
          <cell r="I1237">
            <v>91.5</v>
          </cell>
        </row>
        <row r="1238">
          <cell r="D1238">
            <v>72450</v>
          </cell>
          <cell r="E1238" t="str">
            <v xml:space="preserve">TE REDUÇÃO PVC SOLDAVEL AGUA FRIA  25X20MM  - FORNECIMENTO E INSTALACAO      </v>
          </cell>
          <cell r="F1238" t="str">
            <v>UN</v>
          </cell>
          <cell r="G1238">
            <v>4.74</v>
          </cell>
          <cell r="H1238" t="str">
            <v>S-SINAPI</v>
          </cell>
          <cell r="I1238">
            <v>6.16</v>
          </cell>
        </row>
        <row r="1239">
          <cell r="D1239">
            <v>72451</v>
          </cell>
          <cell r="E1239" t="str">
            <v xml:space="preserve">TE REDUÇÃO PVC SOLDAVEL AGUA FRIA  32X25MM  - FORNECIMENTO E INSTALACAO      </v>
          </cell>
          <cell r="F1239" t="str">
            <v>UN</v>
          </cell>
          <cell r="G1239">
            <v>6.95</v>
          </cell>
          <cell r="H1239" t="str">
            <v>S-SINAPI</v>
          </cell>
          <cell r="I1239">
            <v>9.0299999999999994</v>
          </cell>
        </row>
        <row r="1240">
          <cell r="D1240">
            <v>72452</v>
          </cell>
          <cell r="E1240" t="str">
            <v xml:space="preserve">TE REDUÇÃO PVC SOLDAVEL AGUA FRIA  40X32MM  - FORNECIMENTO E INSTALACAO      </v>
          </cell>
          <cell r="F1240" t="str">
            <v>UN</v>
          </cell>
          <cell r="G1240">
            <v>8.33</v>
          </cell>
          <cell r="H1240" t="str">
            <v>S-SINAPI</v>
          </cell>
          <cell r="I1240">
            <v>10.82</v>
          </cell>
        </row>
        <row r="1241">
          <cell r="D1241">
            <v>72453</v>
          </cell>
          <cell r="E1241" t="str">
            <v xml:space="preserve">TE REDUÇÃO PVC SOLDAVEL AGUA FRIA  50X20MM  - FORNECIMENTO E INSTALACAO      </v>
          </cell>
          <cell r="F1241" t="str">
            <v>UN</v>
          </cell>
          <cell r="G1241">
            <v>10.51</v>
          </cell>
          <cell r="H1241" t="str">
            <v>S-SINAPI</v>
          </cell>
          <cell r="I1241">
            <v>13.66</v>
          </cell>
        </row>
        <row r="1242">
          <cell r="D1242">
            <v>72454</v>
          </cell>
          <cell r="E1242" t="str">
            <v xml:space="preserve">TE REDUÇÃO PVC SOLDAVEL AGUA FRIA  50X25MM  - FORNECIMENTO E INSTALACAO      </v>
          </cell>
          <cell r="F1242" t="str">
            <v>UN</v>
          </cell>
          <cell r="G1242">
            <v>10.54</v>
          </cell>
          <cell r="H1242" t="str">
            <v>S-SINAPI</v>
          </cell>
          <cell r="I1242">
            <v>13.7</v>
          </cell>
        </row>
        <row r="1243">
          <cell r="D1243">
            <v>72455</v>
          </cell>
          <cell r="E1243" t="str">
            <v>TE REDUÇÃO PVC SOLDAVEL AGUA FRIA  50X32MM  - FORNECIMENTO E INSTALACAO</v>
          </cell>
          <cell r="F1243" t="str">
            <v>UN</v>
          </cell>
          <cell r="G1243">
            <v>13.78</v>
          </cell>
          <cell r="H1243" t="str">
            <v>S-SINAPI</v>
          </cell>
          <cell r="I1243">
            <v>17.91</v>
          </cell>
        </row>
        <row r="1244">
          <cell r="D1244">
            <v>72456</v>
          </cell>
          <cell r="E1244" t="str">
            <v>TE REDUÇÃO PVC SOLDAVEL AGUA FRIA  50X40MM  - FORNECIMENTO E INSTALACAO</v>
          </cell>
          <cell r="F1244" t="str">
            <v>UN</v>
          </cell>
          <cell r="G1244">
            <v>16.18</v>
          </cell>
          <cell r="H1244" t="str">
            <v>S-SINAPI</v>
          </cell>
          <cell r="I1244">
            <v>21.03</v>
          </cell>
        </row>
        <row r="1245">
          <cell r="D1245">
            <v>72457</v>
          </cell>
          <cell r="E1245" t="str">
            <v>TE REDUCAO PVC SOLDAVEL AGUA FRIA  75X50MM  - FORNECIMENTO E INSTALACAO</v>
          </cell>
          <cell r="F1245" t="str">
            <v>UN</v>
          </cell>
          <cell r="G1245">
            <v>29.85</v>
          </cell>
          <cell r="H1245" t="str">
            <v>S-SINAPI</v>
          </cell>
          <cell r="I1245">
            <v>38.799999999999997</v>
          </cell>
        </row>
        <row r="1246">
          <cell r="D1246">
            <v>72458</v>
          </cell>
          <cell r="E1246" t="str">
            <v>TE REDUCAO PVC SOLDAVEL AGUA FRIA  85X60MM  - FORNECIMENTO E INSTALACAO</v>
          </cell>
          <cell r="F1246" t="str">
            <v>UN</v>
          </cell>
          <cell r="G1246">
            <v>57.42</v>
          </cell>
          <cell r="H1246" t="str">
            <v>S-SINAPI</v>
          </cell>
          <cell r="I1246">
            <v>74.64</v>
          </cell>
        </row>
        <row r="1247">
          <cell r="D1247">
            <v>72459</v>
          </cell>
          <cell r="E1247" t="str">
            <v>TE SANITARIO  100X100MM, JUNTA SOLDADA  - FORNECIMENTO E INSTALACAO</v>
          </cell>
          <cell r="F1247" t="str">
            <v>UN</v>
          </cell>
          <cell r="G1247">
            <v>18.690000000000001</v>
          </cell>
          <cell r="H1247" t="str">
            <v>S-SINAPI</v>
          </cell>
          <cell r="I1247">
            <v>24.29</v>
          </cell>
        </row>
        <row r="1248">
          <cell r="D1248">
            <v>72460</v>
          </cell>
          <cell r="E1248" t="str">
            <v>TE SANITARIO  100X100MM, COM ANEIS  - FORNECIMENTO E INSTALACAO</v>
          </cell>
          <cell r="F1248" t="str">
            <v>UN</v>
          </cell>
          <cell r="G1248">
            <v>22.59</v>
          </cell>
          <cell r="H1248" t="str">
            <v>S-SINAPI</v>
          </cell>
          <cell r="I1248">
            <v>29.36</v>
          </cell>
        </row>
        <row r="1249">
          <cell r="D1249">
            <v>72461</v>
          </cell>
          <cell r="E1249" t="str">
            <v>TE SANITARIO  100X50MM, COM ANÉIS  - FORNECIMENTO E INSTALACAO</v>
          </cell>
          <cell r="F1249" t="str">
            <v>UN</v>
          </cell>
          <cell r="G1249">
            <v>19.98</v>
          </cell>
          <cell r="H1249" t="str">
            <v>S-SINAPI</v>
          </cell>
          <cell r="I1249">
            <v>25.97</v>
          </cell>
        </row>
        <row r="1250">
          <cell r="D1250">
            <v>72462</v>
          </cell>
          <cell r="E1250" t="str">
            <v>TE SANITARIO  100X75MM, COM ANÉIS  - FORNECIMENTO E INSTALACAO</v>
          </cell>
          <cell r="F1250" t="str">
            <v>UN</v>
          </cell>
          <cell r="G1250">
            <v>20.27</v>
          </cell>
          <cell r="H1250" t="str">
            <v>S-SINAPI</v>
          </cell>
          <cell r="I1250">
            <v>26.35</v>
          </cell>
        </row>
        <row r="1251">
          <cell r="D1251">
            <v>72463</v>
          </cell>
          <cell r="E1251" t="str">
            <v>TE SANITARIO  50X50MM, JUNTA SOLDADA  - FORNECIMENTO E INSTALACAO</v>
          </cell>
          <cell r="F1251" t="str">
            <v>UN</v>
          </cell>
          <cell r="G1251">
            <v>9.3699999999999992</v>
          </cell>
          <cell r="H1251" t="str">
            <v>S-SINAPI</v>
          </cell>
          <cell r="I1251">
            <v>12.18</v>
          </cell>
        </row>
        <row r="1252">
          <cell r="D1252">
            <v>72464</v>
          </cell>
          <cell r="E1252" t="str">
            <v>TE SANITARIO  50X50MM, COM ANÉIS  - FORNECIMENTO E INSTALACAO</v>
          </cell>
          <cell r="F1252" t="str">
            <v>UN</v>
          </cell>
          <cell r="G1252">
            <v>11.48</v>
          </cell>
          <cell r="H1252" t="str">
            <v>S-SINAPI</v>
          </cell>
          <cell r="I1252">
            <v>14.92</v>
          </cell>
        </row>
        <row r="1253">
          <cell r="D1253">
            <v>72465</v>
          </cell>
          <cell r="E1253" t="str">
            <v>TE SANITARIO  75X50MM, COM ANÉIS  - FORNECIMENTO E INSTALACAO</v>
          </cell>
          <cell r="F1253" t="str">
            <v>UN</v>
          </cell>
          <cell r="G1253">
            <v>16.02</v>
          </cell>
          <cell r="H1253" t="str">
            <v>S-SINAPI</v>
          </cell>
          <cell r="I1253">
            <v>20.82</v>
          </cell>
        </row>
        <row r="1254">
          <cell r="D1254">
            <v>72466</v>
          </cell>
          <cell r="E1254" t="str">
            <v>TE SANITARIO  75X75MM, JUNTA SOLDADA  - FORNECIMENTO E INSTALACAO</v>
          </cell>
          <cell r="F1254" t="str">
            <v>UN</v>
          </cell>
          <cell r="G1254">
            <v>16.850000000000001</v>
          </cell>
          <cell r="H1254" t="str">
            <v>S-SINAPI</v>
          </cell>
          <cell r="I1254">
            <v>21.9</v>
          </cell>
        </row>
        <row r="1255">
          <cell r="D1255">
            <v>72467</v>
          </cell>
          <cell r="E1255" t="str">
            <v>TE SANITARIO  75X75MM, COM ANEIS  - FORNECIMENTO E INSTALACAO</v>
          </cell>
          <cell r="F1255" t="str">
            <v>UN</v>
          </cell>
          <cell r="G1255">
            <v>20.78</v>
          </cell>
          <cell r="H1255" t="str">
            <v>S-SINAPI</v>
          </cell>
          <cell r="I1255">
            <v>27.01</v>
          </cell>
        </row>
        <row r="1256">
          <cell r="D1256">
            <v>72474</v>
          </cell>
          <cell r="E1256" t="str">
            <v>UNIAO DE ACO GALVANIZADO  1.1/2"  - FORNECIMENTO E INSTALACAO</v>
          </cell>
          <cell r="F1256" t="str">
            <v>UN</v>
          </cell>
          <cell r="G1256">
            <v>36.44</v>
          </cell>
          <cell r="H1256" t="str">
            <v>S-SINAPI</v>
          </cell>
          <cell r="I1256">
            <v>47.37</v>
          </cell>
        </row>
        <row r="1257">
          <cell r="D1257">
            <v>72475</v>
          </cell>
          <cell r="E1257" t="str">
            <v>UNIAO DE ACO GALVANIZADO  1.1/4"  - FORNECIMENTO E INSTALACAO</v>
          </cell>
          <cell r="F1257" t="str">
            <v>UN</v>
          </cell>
          <cell r="G1257">
            <v>31.85</v>
          </cell>
          <cell r="H1257" t="str">
            <v>S-SINAPI</v>
          </cell>
          <cell r="I1257">
            <v>41.4</v>
          </cell>
        </row>
        <row r="1258">
          <cell r="D1258">
            <v>72476</v>
          </cell>
          <cell r="E1258" t="str">
            <v>UNIAO DE ACO GALVANIZADO  1"  - FORNECIMENTO E INSTALACAO</v>
          </cell>
          <cell r="F1258" t="str">
            <v>UN</v>
          </cell>
          <cell r="G1258">
            <v>22.7</v>
          </cell>
          <cell r="H1258" t="str">
            <v>S-SINAPI</v>
          </cell>
          <cell r="I1258">
            <v>29.51</v>
          </cell>
        </row>
        <row r="1259">
          <cell r="D1259">
            <v>72477</v>
          </cell>
          <cell r="E1259" t="str">
            <v>UNIAO DE ACO GALVANIZADO  1/2"  - FORNECIMENTO E INSTALACAO</v>
          </cell>
          <cell r="F1259" t="str">
            <v>UN</v>
          </cell>
          <cell r="G1259">
            <v>15.99</v>
          </cell>
          <cell r="H1259" t="str">
            <v>S-SINAPI</v>
          </cell>
          <cell r="I1259">
            <v>20.78</v>
          </cell>
        </row>
        <row r="1260">
          <cell r="D1260">
            <v>72478</v>
          </cell>
          <cell r="E1260" t="str">
            <v>UNIAO DE ACO GALVANIZADO  2.1/2"  - FORNECIMENTO E INSTALACAO</v>
          </cell>
          <cell r="F1260" t="str">
            <v>UN</v>
          </cell>
          <cell r="G1260">
            <v>78.040000000000006</v>
          </cell>
          <cell r="H1260" t="str">
            <v>S-SINAPI</v>
          </cell>
          <cell r="I1260">
            <v>101.45</v>
          </cell>
        </row>
        <row r="1261">
          <cell r="D1261">
            <v>72479</v>
          </cell>
          <cell r="E1261" t="str">
            <v>UNIAO DE ACO GALVANIZADO  2"  - FORNECIMENTO E INSTALACAO</v>
          </cell>
          <cell r="F1261" t="str">
            <v>UN</v>
          </cell>
          <cell r="G1261">
            <v>52.34</v>
          </cell>
          <cell r="H1261" t="str">
            <v>S-SINAPI</v>
          </cell>
          <cell r="I1261">
            <v>68.040000000000006</v>
          </cell>
        </row>
        <row r="1262">
          <cell r="D1262">
            <v>72480</v>
          </cell>
          <cell r="E1262" t="str">
            <v>UNIAO DE ACO GALVANIZADO  3"  - FORNECIMENTO E INSTALACAO</v>
          </cell>
          <cell r="F1262" t="str">
            <v>UN</v>
          </cell>
          <cell r="G1262">
            <v>112.75</v>
          </cell>
          <cell r="H1262" t="str">
            <v>S-SINAPI</v>
          </cell>
          <cell r="I1262">
            <v>146.57</v>
          </cell>
        </row>
        <row r="1263">
          <cell r="D1263">
            <v>72481</v>
          </cell>
          <cell r="E1263" t="str">
            <v>UNIAO DE ACO GALVANIZADO  3/4"  - FORNECIMENTO E INSTALACAO</v>
          </cell>
          <cell r="F1263" t="str">
            <v>UN</v>
          </cell>
          <cell r="G1263">
            <v>20.420000000000002</v>
          </cell>
          <cell r="H1263" t="str">
            <v>S-SINAPI</v>
          </cell>
          <cell r="I1263">
            <v>26.54</v>
          </cell>
        </row>
        <row r="1264">
          <cell r="D1264">
            <v>72482</v>
          </cell>
          <cell r="E1264" t="str">
            <v>UNIAO DE ACO GALVANIZADO  4"  - FORNECIMENTO E INSTALACAO</v>
          </cell>
          <cell r="F1264" t="str">
            <v>UN</v>
          </cell>
          <cell r="G1264">
            <v>149.41999999999999</v>
          </cell>
          <cell r="H1264" t="str">
            <v>S-SINAPI</v>
          </cell>
          <cell r="I1264">
            <v>194.24</v>
          </cell>
        </row>
        <row r="1265">
          <cell r="D1265">
            <v>72539</v>
          </cell>
          <cell r="E1265" t="str">
            <v>CURVA PVC  90º ESGOTO  100X50MM COM VISITA  - FORNECIMENTO E INSTALACAO</v>
          </cell>
          <cell r="F1265" t="str">
            <v>UN</v>
          </cell>
          <cell r="G1265">
            <v>14.52</v>
          </cell>
          <cell r="H1265" t="str">
            <v>S-SINAPI</v>
          </cell>
          <cell r="I1265">
            <v>18.87</v>
          </cell>
        </row>
        <row r="1266">
          <cell r="D1266">
            <v>72540</v>
          </cell>
          <cell r="E1266" t="str">
            <v>CURVA PVC  90º ESGOTO  100X75MM COM VISITA  - FORNECIMENTO E INSTALACAO</v>
          </cell>
          <cell r="F1266" t="str">
            <v>UN</v>
          </cell>
          <cell r="G1266">
            <v>31.75</v>
          </cell>
          <cell r="H1266" t="str">
            <v>S-SINAPI</v>
          </cell>
          <cell r="I1266">
            <v>41.27</v>
          </cell>
        </row>
        <row r="1267">
          <cell r="D1267">
            <v>72541</v>
          </cell>
          <cell r="E1267" t="str">
            <v>CURVA PVC CURTA  90º ESGOTO  100MM  - FORNECIMENTO E INSTALACAO</v>
          </cell>
          <cell r="F1267" t="str">
            <v>UN</v>
          </cell>
          <cell r="G1267">
            <v>16.62</v>
          </cell>
          <cell r="H1267" t="str">
            <v>S-SINAPI</v>
          </cell>
          <cell r="I1267">
            <v>21.6</v>
          </cell>
        </row>
        <row r="1268">
          <cell r="D1268">
            <v>72542</v>
          </cell>
          <cell r="E1268" t="str">
            <v>CURVA PVC LONGA  90º ESGOTO  100MM  - FORNECIMENTO E INSTALACAO</v>
          </cell>
          <cell r="F1268" t="str">
            <v>UN</v>
          </cell>
          <cell r="G1268">
            <v>27.37</v>
          </cell>
          <cell r="H1268" t="str">
            <v>S-SINAPI</v>
          </cell>
          <cell r="I1268">
            <v>35.58</v>
          </cell>
        </row>
        <row r="1269">
          <cell r="D1269">
            <v>72543</v>
          </cell>
          <cell r="E1269" t="str">
            <v>CURVA PVC LONGA  45º ESGOTO  100MM  - FORNECIMENTO E INSTALACAO</v>
          </cell>
          <cell r="F1269" t="str">
            <v>UN</v>
          </cell>
          <cell r="G1269">
            <v>27.8</v>
          </cell>
          <cell r="H1269" t="str">
            <v>S-SINAPI</v>
          </cell>
          <cell r="I1269">
            <v>36.14</v>
          </cell>
        </row>
        <row r="1270">
          <cell r="D1270">
            <v>72544</v>
          </cell>
          <cell r="E1270" t="str">
            <v>CURVA PVC CURTA  90º ESGOTO  50MM  - FORNECIMENTO E INSTALACAO</v>
          </cell>
          <cell r="F1270" t="str">
            <v>UN</v>
          </cell>
          <cell r="G1270">
            <v>8.67</v>
          </cell>
          <cell r="H1270" t="str">
            <v>S-SINAPI</v>
          </cell>
          <cell r="I1270">
            <v>11.27</v>
          </cell>
        </row>
        <row r="1271">
          <cell r="D1271">
            <v>72545</v>
          </cell>
          <cell r="E1271" t="str">
            <v>CURVA PVC LONGA  90º ESGOTO  50MM  - FORNECIMENTO E INSTALACAO</v>
          </cell>
          <cell r="F1271" t="str">
            <v>UN</v>
          </cell>
          <cell r="G1271">
            <v>7.31</v>
          </cell>
          <cell r="H1271" t="str">
            <v>S-SINAPI</v>
          </cell>
          <cell r="I1271">
            <v>9.5</v>
          </cell>
        </row>
        <row r="1272">
          <cell r="D1272">
            <v>72546</v>
          </cell>
          <cell r="E1272" t="str">
            <v>CURVA PVC LONGA  45º ESGOTO  50MM  - FORNECIMENTO E INSTALACAO</v>
          </cell>
          <cell r="F1272" t="str">
            <v>UN</v>
          </cell>
          <cell r="G1272">
            <v>12.51</v>
          </cell>
          <cell r="H1272" t="str">
            <v>S-SINAPI</v>
          </cell>
          <cell r="I1272">
            <v>16.260000000000002</v>
          </cell>
        </row>
        <row r="1273">
          <cell r="D1273">
            <v>72547</v>
          </cell>
          <cell r="E1273" t="str">
            <v>CURVA PVC CURTA  90º ESGOTO  40MM  - FORNECIMENTO E INSTALACAO</v>
          </cell>
          <cell r="F1273" t="str">
            <v>UN</v>
          </cell>
          <cell r="G1273">
            <v>4.2699999999999996</v>
          </cell>
          <cell r="H1273" t="str">
            <v>S-SINAPI</v>
          </cell>
          <cell r="I1273">
            <v>5.55</v>
          </cell>
        </row>
        <row r="1274">
          <cell r="D1274">
            <v>72548</v>
          </cell>
          <cell r="E1274" t="str">
            <v>CURVA PVC LONGA  90º ESGOTO  40MM  - FORNECIMENTO E INSTALACAO</v>
          </cell>
          <cell r="F1274" t="str">
            <v>UN</v>
          </cell>
          <cell r="G1274">
            <v>4.7699999999999996</v>
          </cell>
          <cell r="H1274" t="str">
            <v>S-SINAPI</v>
          </cell>
          <cell r="I1274">
            <v>6.2</v>
          </cell>
        </row>
        <row r="1275">
          <cell r="D1275">
            <v>72550</v>
          </cell>
          <cell r="E1275" t="str">
            <v>CURVA PVC CURTA  90º ESGOTO  75MM  - FORNECIMENTO E INSTALACAO</v>
          </cell>
          <cell r="F1275" t="str">
            <v>UN</v>
          </cell>
          <cell r="G1275">
            <v>14.62</v>
          </cell>
          <cell r="H1275" t="str">
            <v>S-SINAPI</v>
          </cell>
          <cell r="I1275">
            <v>19</v>
          </cell>
        </row>
        <row r="1276">
          <cell r="D1276">
            <v>72551</v>
          </cell>
          <cell r="E1276" t="str">
            <v>CURVA PVC LONGA  90º ESGOTO  75MM  - FORNECIMENTO E INSTALACAO</v>
          </cell>
          <cell r="F1276" t="str">
            <v>UN</v>
          </cell>
          <cell r="G1276">
            <v>17.48</v>
          </cell>
          <cell r="H1276" t="str">
            <v>S-SINAPI</v>
          </cell>
          <cell r="I1276">
            <v>22.72</v>
          </cell>
        </row>
        <row r="1277">
          <cell r="D1277">
            <v>72552</v>
          </cell>
          <cell r="E1277" t="str">
            <v>CURVA PVC LONGA  45º ESGOTO  75MM  - FORNECIMENTO E INSTALACAO</v>
          </cell>
          <cell r="F1277" t="str">
            <v>UN</v>
          </cell>
          <cell r="G1277">
            <v>25.41</v>
          </cell>
          <cell r="H1277" t="str">
            <v>S-SINAPI</v>
          </cell>
          <cell r="I1277">
            <v>33.03</v>
          </cell>
        </row>
        <row r="1278">
          <cell r="D1278">
            <v>72556</v>
          </cell>
          <cell r="E1278" t="str">
            <v>JOELHO PVC  90º ESGOTO  100MM  - FORNECIMENTO E INSTALACAO</v>
          </cell>
          <cell r="F1278" t="str">
            <v>UN</v>
          </cell>
          <cell r="G1278">
            <v>13.09</v>
          </cell>
          <cell r="H1278" t="str">
            <v>S-SINAPI</v>
          </cell>
          <cell r="I1278">
            <v>17.010000000000002</v>
          </cell>
        </row>
        <row r="1279">
          <cell r="D1279">
            <v>72557</v>
          </cell>
          <cell r="E1279" t="str">
            <v>JOELHO PVC  45º ESGOTO  100MM  - FORNECIMENTO E INSTALACAO</v>
          </cell>
          <cell r="F1279" t="str">
            <v>UN</v>
          </cell>
          <cell r="G1279">
            <v>12.72</v>
          </cell>
          <cell r="H1279" t="str">
            <v>S-SINAPI</v>
          </cell>
          <cell r="I1279">
            <v>16.53</v>
          </cell>
        </row>
        <row r="1280">
          <cell r="D1280">
            <v>72558</v>
          </cell>
          <cell r="E1280" t="str">
            <v>JOELHO PVC  90º ESGOTO  40MM  - FORNECIMENTO E INSTALACAO</v>
          </cell>
          <cell r="F1280" t="str">
            <v>UN</v>
          </cell>
          <cell r="G1280">
            <v>5.34</v>
          </cell>
          <cell r="H1280" t="str">
            <v>S-SINAPI</v>
          </cell>
          <cell r="I1280">
            <v>6.94</v>
          </cell>
        </row>
        <row r="1281">
          <cell r="D1281">
            <v>72559</v>
          </cell>
          <cell r="E1281" t="str">
            <v>JOELHO PVC  45º ESGOTO  40MM  - FORNECIMENTO E INSTALACAO</v>
          </cell>
          <cell r="F1281" t="str">
            <v>UN</v>
          </cell>
          <cell r="G1281">
            <v>5.5</v>
          </cell>
          <cell r="H1281" t="str">
            <v>S-SINAPI</v>
          </cell>
          <cell r="I1281">
            <v>7.15</v>
          </cell>
        </row>
        <row r="1282">
          <cell r="D1282">
            <v>72560</v>
          </cell>
          <cell r="E1282" t="str">
            <v>JOELHO PVC  90º ESGOTO  50MM  - FORNECIMENTO E INSTALACAO</v>
          </cell>
          <cell r="F1282" t="str">
            <v>UN</v>
          </cell>
          <cell r="G1282">
            <v>6.33</v>
          </cell>
          <cell r="H1282" t="str">
            <v>S-SINAPI</v>
          </cell>
          <cell r="I1282">
            <v>8.2200000000000006</v>
          </cell>
        </row>
        <row r="1283">
          <cell r="D1283">
            <v>72561</v>
          </cell>
          <cell r="E1283" t="str">
            <v>JOELHO PVC  45º ESGOTO  50MM  - FORNECIMENTO E INSTALACAO</v>
          </cell>
          <cell r="F1283" t="str">
            <v>UN</v>
          </cell>
          <cell r="G1283">
            <v>6.74</v>
          </cell>
          <cell r="H1283" t="str">
            <v>S-SINAPI</v>
          </cell>
          <cell r="I1283">
            <v>8.76</v>
          </cell>
        </row>
        <row r="1284">
          <cell r="D1284">
            <v>72562</v>
          </cell>
          <cell r="E1284" t="str">
            <v>JOELHO PVC  90º ESGOTO  75MM  - FORNECIMENTO E INSTALACAO</v>
          </cell>
          <cell r="F1284" t="str">
            <v>UN</v>
          </cell>
          <cell r="G1284">
            <v>10.09</v>
          </cell>
          <cell r="H1284" t="str">
            <v>S-SINAPI</v>
          </cell>
          <cell r="I1284">
            <v>13.11</v>
          </cell>
        </row>
        <row r="1285">
          <cell r="D1285">
            <v>72563</v>
          </cell>
          <cell r="E1285" t="str">
            <v>JOELHO PVC SOLDAVEL  90º AGUA FRIA  110MM  - FORNECIMENTO E INSTALACAO</v>
          </cell>
          <cell r="F1285" t="str">
            <v>UN</v>
          </cell>
          <cell r="G1285">
            <v>125.57</v>
          </cell>
          <cell r="H1285" t="str">
            <v>S-SINAPI</v>
          </cell>
          <cell r="I1285">
            <v>163.24</v>
          </cell>
        </row>
        <row r="1286">
          <cell r="D1286">
            <v>72564</v>
          </cell>
          <cell r="E1286" t="str">
            <v>JOELHO PVC  45º ESGOTO  75MM  - FORNECIMENTO E INSTALACAO</v>
          </cell>
          <cell r="F1286" t="str">
            <v>UN</v>
          </cell>
          <cell r="G1286">
            <v>10.62</v>
          </cell>
          <cell r="H1286" t="str">
            <v>S-SINAPI</v>
          </cell>
          <cell r="I1286">
            <v>13.8</v>
          </cell>
        </row>
        <row r="1287">
          <cell r="D1287">
            <v>72570</v>
          </cell>
          <cell r="E1287" t="str">
            <v>JOELHO PVC SOLDAVEL  45º AGUA FRIA  110MM  - FORNECIMENTO E INSTALACAO</v>
          </cell>
          <cell r="F1287" t="str">
            <v>UN</v>
          </cell>
          <cell r="G1287">
            <v>115.45</v>
          </cell>
          <cell r="H1287" t="str">
            <v>S-SINAPI</v>
          </cell>
          <cell r="I1287">
            <v>150.08000000000001</v>
          </cell>
        </row>
        <row r="1288">
          <cell r="D1288">
            <v>72571</v>
          </cell>
          <cell r="E1288" t="str">
            <v>JOELHO PVC SOLDAVEL  90º AGUA FRIA  20MM  - FORNECIMENTO E INSTALACAO</v>
          </cell>
          <cell r="F1288" t="str">
            <v>UN</v>
          </cell>
          <cell r="G1288">
            <v>3.24</v>
          </cell>
          <cell r="H1288" t="str">
            <v>S-SINAPI</v>
          </cell>
          <cell r="I1288">
            <v>4.21</v>
          </cell>
        </row>
        <row r="1289">
          <cell r="D1289">
            <v>72572</v>
          </cell>
          <cell r="E1289" t="str">
            <v>JOELHO PVC SOLDAVEL  45º AGUA FRIA  20MM  - FORNECIMENTO E INSTALACAO</v>
          </cell>
          <cell r="F1289" t="str">
            <v>UN</v>
          </cell>
          <cell r="G1289">
            <v>3.36</v>
          </cell>
          <cell r="H1289" t="str">
            <v>S-SINAPI</v>
          </cell>
          <cell r="I1289">
            <v>4.3600000000000003</v>
          </cell>
        </row>
        <row r="1290">
          <cell r="D1290">
            <v>72573</v>
          </cell>
          <cell r="E1290" t="str">
            <v>JOELHO PVC SOLDAVEL  90º AGUA FRIA  25MM  - FORNECIMENTO E INSTALACAO</v>
          </cell>
          <cell r="F1290" t="str">
            <v>UN</v>
          </cell>
          <cell r="G1290">
            <v>3.52</v>
          </cell>
          <cell r="H1290" t="str">
            <v>S-SINAPI</v>
          </cell>
          <cell r="I1290">
            <v>4.57</v>
          </cell>
        </row>
        <row r="1291">
          <cell r="D1291">
            <v>72574</v>
          </cell>
          <cell r="E1291" t="str">
            <v>JOELHO PVC SOLDAVEL  45º AGUA FRIA  25MM  - FORNECIMENTO E INSTALACAO</v>
          </cell>
          <cell r="F1291" t="str">
            <v>UN</v>
          </cell>
          <cell r="G1291">
            <v>3.97</v>
          </cell>
          <cell r="H1291" t="str">
            <v>S-SINAPI</v>
          </cell>
          <cell r="I1291">
            <v>5.16</v>
          </cell>
        </row>
        <row r="1292">
          <cell r="D1292">
            <v>72575</v>
          </cell>
          <cell r="E1292" t="str">
            <v>JOELHO PVC SOLDAVEL  90º AGUA FRIA  32MM  - FORNECIMENTO E INSTALACAO</v>
          </cell>
          <cell r="F1292" t="str">
            <v>UN</v>
          </cell>
          <cell r="G1292">
            <v>4.2300000000000004</v>
          </cell>
          <cell r="H1292" t="str">
            <v>S-SINAPI</v>
          </cell>
          <cell r="I1292">
            <v>5.49</v>
          </cell>
        </row>
        <row r="1293">
          <cell r="D1293">
            <v>72576</v>
          </cell>
          <cell r="E1293" t="str">
            <v>JOELHO PVC SOLDAVEL  45º AGUA FRIA  32MM  - FORNECIMENTO E INSTALACAO</v>
          </cell>
          <cell r="F1293" t="str">
            <v>UN</v>
          </cell>
          <cell r="G1293">
            <v>5.25</v>
          </cell>
          <cell r="H1293" t="str">
            <v>S-SINAPI</v>
          </cell>
          <cell r="I1293">
            <v>6.82</v>
          </cell>
        </row>
        <row r="1294">
          <cell r="D1294">
            <v>72577</v>
          </cell>
          <cell r="E1294" t="str">
            <v>JOELHO PVC SOLDAVEL  90º AGUA FRIA  40MM  - FORNECIMENTO E INSTALACAO</v>
          </cell>
          <cell r="F1294" t="str">
            <v>UN</v>
          </cell>
          <cell r="G1294">
            <v>6.66</v>
          </cell>
          <cell r="H1294" t="str">
            <v>S-SINAPI</v>
          </cell>
          <cell r="I1294">
            <v>8.65</v>
          </cell>
        </row>
        <row r="1295">
          <cell r="D1295">
            <v>72578</v>
          </cell>
          <cell r="E1295" t="str">
            <v>JOELHO PVC SOLDAVEL  45º AGUA FRIA  40MM  - FORNECIMENTO E INSTALACAO</v>
          </cell>
          <cell r="F1295" t="str">
            <v>UN</v>
          </cell>
          <cell r="G1295">
            <v>7.27</v>
          </cell>
          <cell r="H1295" t="str">
            <v>S-SINAPI</v>
          </cell>
          <cell r="I1295">
            <v>9.4499999999999993</v>
          </cell>
        </row>
        <row r="1296">
          <cell r="D1296">
            <v>72579</v>
          </cell>
          <cell r="E1296" t="str">
            <v>JOELHO PVC SOLDAVEL  90º AGUA FRIA  50MM  - FORNECIMENTO E INSTALACAO</v>
          </cell>
          <cell r="F1296" t="str">
            <v>UN</v>
          </cell>
          <cell r="G1296">
            <v>7.23</v>
          </cell>
          <cell r="H1296" t="str">
            <v>S-SINAPI</v>
          </cell>
          <cell r="I1296">
            <v>9.39</v>
          </cell>
        </row>
        <row r="1297">
          <cell r="D1297">
            <v>72580</v>
          </cell>
          <cell r="E1297" t="str">
            <v>JOELHO PVC SOLDAVEL  45º AGUA FRIA  50MM  - FORNECIMENTO E INSTALACAO</v>
          </cell>
          <cell r="F1297" t="str">
            <v>UN</v>
          </cell>
          <cell r="G1297">
            <v>8.25</v>
          </cell>
          <cell r="H1297" t="str">
            <v>S-SINAPI</v>
          </cell>
          <cell r="I1297">
            <v>10.72</v>
          </cell>
        </row>
        <row r="1298">
          <cell r="D1298">
            <v>72581</v>
          </cell>
          <cell r="E1298" t="str">
            <v>JOELHO PVC SOLDAVEL  90º AGUA FRIA  60MM  - FORNECIMENTO E INSTALACAO</v>
          </cell>
          <cell r="F1298" t="str">
            <v>UN</v>
          </cell>
          <cell r="G1298">
            <v>19.13</v>
          </cell>
          <cell r="H1298" t="str">
            <v>S-SINAPI</v>
          </cell>
          <cell r="I1298">
            <v>24.86</v>
          </cell>
        </row>
        <row r="1299">
          <cell r="D1299">
            <v>72582</v>
          </cell>
          <cell r="E1299" t="str">
            <v>JOELHO PVC SOLDAVEL  45º AGUA FRIA  60MM  - FORNECIMENTO E INSTALACAO</v>
          </cell>
          <cell r="F1299" t="str">
            <v>UN</v>
          </cell>
          <cell r="G1299">
            <v>18.8</v>
          </cell>
          <cell r="H1299" t="str">
            <v>S-SINAPI</v>
          </cell>
          <cell r="I1299">
            <v>24.44</v>
          </cell>
        </row>
        <row r="1300">
          <cell r="D1300">
            <v>72583</v>
          </cell>
          <cell r="E1300" t="str">
            <v>JOELHO PVC SOLDAVEL  90º AGUA FRIA  75MM  - FORNECIMENTO E INSTALACAO</v>
          </cell>
          <cell r="F1300" t="str">
            <v>UN</v>
          </cell>
          <cell r="G1300">
            <v>50.88</v>
          </cell>
          <cell r="H1300" t="str">
            <v>S-SINAPI</v>
          </cell>
          <cell r="I1300">
            <v>66.14</v>
          </cell>
        </row>
        <row r="1301">
          <cell r="D1301">
            <v>72584</v>
          </cell>
          <cell r="E1301" t="str">
            <v>JOELHO PVC SOLDAVEL  45º AGUA FRIA  75MM  - FORNECIMENTO E INSTALACAO</v>
          </cell>
          <cell r="F1301" t="str">
            <v>UN</v>
          </cell>
          <cell r="G1301">
            <v>39.090000000000003</v>
          </cell>
          <cell r="H1301" t="str">
            <v>S-SINAPI</v>
          </cell>
          <cell r="I1301">
            <v>50.81</v>
          </cell>
        </row>
        <row r="1302">
          <cell r="D1302">
            <v>72585</v>
          </cell>
          <cell r="E1302" t="str">
            <v>JOELHO PVC SOLDAVEL  90º AGUA FRIA  85MM  - FORNECIMENTO E INSTALACAO</v>
          </cell>
          <cell r="F1302" t="str">
            <v>UN</v>
          </cell>
          <cell r="G1302">
            <v>57.39</v>
          </cell>
          <cell r="H1302" t="str">
            <v>S-SINAPI</v>
          </cell>
          <cell r="I1302">
            <v>74.599999999999994</v>
          </cell>
        </row>
        <row r="1303">
          <cell r="D1303">
            <v>72586</v>
          </cell>
          <cell r="E1303" t="str">
            <v>JOELHO PVC SOLDAVEL  45º AGUA FRIA  85MM  - FORNECIMENTO E INSTALACAO</v>
          </cell>
          <cell r="F1303" t="str">
            <v>UN</v>
          </cell>
          <cell r="G1303">
            <v>44.34</v>
          </cell>
          <cell r="H1303" t="str">
            <v>S-SINAPI</v>
          </cell>
          <cell r="I1303">
            <v>57.64</v>
          </cell>
        </row>
        <row r="1304">
          <cell r="D1304">
            <v>72587</v>
          </cell>
          <cell r="E1304" t="str">
            <v xml:space="preserve">JOELHO PVC ROSQUEAVEL  90º AGUA FRIA  1.1/2"  - FORNECIMENTO E INSTALACAO    </v>
          </cell>
          <cell r="F1304" t="str">
            <v>UN</v>
          </cell>
          <cell r="G1304">
            <v>12.43</v>
          </cell>
          <cell r="H1304" t="str">
            <v>S-SINAPI</v>
          </cell>
          <cell r="I1304">
            <v>16.149999999999999</v>
          </cell>
        </row>
        <row r="1305">
          <cell r="D1305">
            <v>72588</v>
          </cell>
          <cell r="E1305" t="str">
            <v xml:space="preserve">JOELHO PVC ROSQUEAVEL  45º AGUA FRIA  1.1/2"  - FORNECIMENTO E INSTALACAO    </v>
          </cell>
          <cell r="F1305" t="str">
            <v>UN</v>
          </cell>
          <cell r="G1305">
            <v>13.99</v>
          </cell>
          <cell r="H1305" t="str">
            <v>S-SINAPI</v>
          </cell>
          <cell r="I1305">
            <v>18.18</v>
          </cell>
        </row>
        <row r="1306">
          <cell r="D1306">
            <v>72589</v>
          </cell>
          <cell r="E1306" t="str">
            <v xml:space="preserve">JOELHO PVC ROSQUEAVEL  90º AGUA FRIA  1.1/4"  - FORNECIMENTO E INSTALACAO    </v>
          </cell>
          <cell r="F1306" t="str">
            <v>UN</v>
          </cell>
          <cell r="G1306">
            <v>11.6</v>
          </cell>
          <cell r="H1306" t="str">
            <v>S-SINAPI</v>
          </cell>
          <cell r="I1306">
            <v>15.08</v>
          </cell>
        </row>
        <row r="1307">
          <cell r="D1307">
            <v>72590</v>
          </cell>
          <cell r="E1307" t="str">
            <v xml:space="preserve">JOELHO PVC ROSQUEAVEL  45º AGUA FRIA  1.1/4"  - FORNECIMENTO E INSTALACAO    </v>
          </cell>
          <cell r="F1307" t="str">
            <v>UN</v>
          </cell>
          <cell r="G1307">
            <v>10.130000000000001</v>
          </cell>
          <cell r="H1307" t="str">
            <v>S-SINAPI</v>
          </cell>
          <cell r="I1307">
            <v>13.16</v>
          </cell>
        </row>
        <row r="1308">
          <cell r="D1308">
            <v>72591</v>
          </cell>
          <cell r="E1308" t="str">
            <v>JOELHO PVC ROSQUEAVEL  90º AGUA FRIA  1"  - FORNECIMENTO E INSTALACAO</v>
          </cell>
          <cell r="F1308" t="str">
            <v>UN</v>
          </cell>
          <cell r="G1308">
            <v>5.97</v>
          </cell>
          <cell r="H1308" t="str">
            <v>S-SINAPI</v>
          </cell>
          <cell r="I1308">
            <v>7.76</v>
          </cell>
        </row>
        <row r="1309">
          <cell r="D1309">
            <v>72592</v>
          </cell>
          <cell r="E1309" t="str">
            <v>JOELHO PVC ROSQUEAVEL  45º AGUA FRIA  1"  - FORNECIMENTO E INSTALACAO</v>
          </cell>
          <cell r="F1309" t="str">
            <v>UN</v>
          </cell>
          <cell r="G1309">
            <v>8.66</v>
          </cell>
          <cell r="H1309" t="str">
            <v>S-SINAPI</v>
          </cell>
          <cell r="I1309">
            <v>11.25</v>
          </cell>
        </row>
        <row r="1310">
          <cell r="D1310">
            <v>72593</v>
          </cell>
          <cell r="E1310" t="str">
            <v>JOELHO PVC ROSQUEAVEL  90º AGUA FRIA  1/2"  - FORNECIMENTO E INSTALACAO</v>
          </cell>
          <cell r="F1310" t="str">
            <v>UN</v>
          </cell>
          <cell r="G1310">
            <v>3.91</v>
          </cell>
          <cell r="H1310" t="str">
            <v>S-SINAPI</v>
          </cell>
          <cell r="I1310">
            <v>5.08</v>
          </cell>
        </row>
        <row r="1311">
          <cell r="D1311">
            <v>72594</v>
          </cell>
          <cell r="E1311" t="str">
            <v>JOELHO PVC ROSQUEAVEL  45º AGUA FRIA  1/2"  - FORNECIMENTO E INSTALACAO</v>
          </cell>
          <cell r="F1311" t="str">
            <v>UN</v>
          </cell>
          <cell r="G1311">
            <v>4.5199999999999996</v>
          </cell>
          <cell r="H1311" t="str">
            <v>S-SINAPI</v>
          </cell>
          <cell r="I1311">
            <v>5.87</v>
          </cell>
        </row>
        <row r="1312">
          <cell r="D1312">
            <v>72595</v>
          </cell>
          <cell r="E1312" t="str">
            <v>JOELHO PVC ROSQUEAVEL  90º AGUA FRIA  2"  - FORNECIMENTO E INSTALACAO</v>
          </cell>
          <cell r="F1312" t="str">
            <v>UN</v>
          </cell>
          <cell r="G1312">
            <v>21.5</v>
          </cell>
          <cell r="H1312" t="str">
            <v>S-SINAPI</v>
          </cell>
          <cell r="I1312">
            <v>27.95</v>
          </cell>
        </row>
        <row r="1313">
          <cell r="D1313">
            <v>72596</v>
          </cell>
          <cell r="E1313" t="str">
            <v>JOELHO PVC ROSQUEAVEL  45º AGUA FRIA  2"  - FORNECIMENTO E INSTALACAO</v>
          </cell>
          <cell r="F1313" t="str">
            <v>UN</v>
          </cell>
          <cell r="G1313">
            <v>18.84</v>
          </cell>
          <cell r="H1313" t="str">
            <v>S-SINAPI</v>
          </cell>
          <cell r="I1313">
            <v>24.49</v>
          </cell>
        </row>
        <row r="1314">
          <cell r="D1314">
            <v>72597</v>
          </cell>
          <cell r="E1314" t="str">
            <v>JOELHO PVC ROSQUEAVEL  90º AGUA FRIA  3/4"  - FORNECIMENTO E INSTALACAO</v>
          </cell>
          <cell r="F1314" t="str">
            <v>UN</v>
          </cell>
          <cell r="G1314">
            <v>4.6100000000000003</v>
          </cell>
          <cell r="H1314" t="str">
            <v>S-SINAPI</v>
          </cell>
          <cell r="I1314">
            <v>5.99</v>
          </cell>
        </row>
        <row r="1315">
          <cell r="D1315">
            <v>72598</v>
          </cell>
          <cell r="E1315" t="str">
            <v>JOELHO PVC ROSQUEAVEL  45º AGUA FRIA  3/4"  - FORNECIMENTO E INSTALACAO</v>
          </cell>
          <cell r="F1315" t="str">
            <v>UN</v>
          </cell>
          <cell r="G1315">
            <v>5.3</v>
          </cell>
          <cell r="H1315" t="str">
            <v>S-SINAPI</v>
          </cell>
          <cell r="I1315">
            <v>6.89</v>
          </cell>
        </row>
        <row r="1316">
          <cell r="D1316">
            <v>72599</v>
          </cell>
          <cell r="E1316" t="str">
            <v xml:space="preserve">JOELHO REDUCAO PVC ROSQUEAVEL  90º AGUA FRIA  1X3/4"  - FORNECIMENTO E IN    </v>
          </cell>
          <cell r="F1316" t="str">
            <v>UN</v>
          </cell>
          <cell r="G1316">
            <v>5.99</v>
          </cell>
          <cell r="H1316" t="str">
            <v>S-SINAPI</v>
          </cell>
          <cell r="I1316">
            <v>7.78</v>
          </cell>
        </row>
        <row r="1317">
          <cell r="D1317">
            <v>72600</v>
          </cell>
          <cell r="E1317" t="str">
            <v xml:space="preserve">JOELHO REDUCAO PVC ROSQUEAVEL  90º AGUA FRIA  3/4X1/2"  - FORNECIMENTO E      </v>
          </cell>
          <cell r="F1317" t="str">
            <v>UN</v>
          </cell>
          <cell r="G1317">
            <v>4.76</v>
          </cell>
          <cell r="H1317" t="str">
            <v>S-SINAPI</v>
          </cell>
          <cell r="I1317">
            <v>6.18</v>
          </cell>
        </row>
        <row r="1318">
          <cell r="D1318">
            <v>72601</v>
          </cell>
          <cell r="E1318" t="str">
            <v xml:space="preserve">JOELHO REDUCAO PVC SOLDAVEL  90º AGUA FRIA  25X20MM  - FORNECIMENTO E INS    </v>
          </cell>
          <cell r="F1318" t="str">
            <v>UN</v>
          </cell>
          <cell r="G1318">
            <v>4.25</v>
          </cell>
          <cell r="H1318" t="str">
            <v>S-SINAPI</v>
          </cell>
          <cell r="I1318">
            <v>5.52</v>
          </cell>
        </row>
        <row r="1319">
          <cell r="D1319">
            <v>72602</v>
          </cell>
          <cell r="E1319" t="str">
            <v xml:space="preserve">JOELHO REDUCAO PVC SOLDAVEL  90º AGUA FRIA  32X25MM  - FORNECIMENTO E INS    </v>
          </cell>
          <cell r="F1319" t="str">
            <v>UN</v>
          </cell>
          <cell r="G1319">
            <v>5.01</v>
          </cell>
          <cell r="H1319" t="str">
            <v>S-SINAPI</v>
          </cell>
          <cell r="I1319">
            <v>6.51</v>
          </cell>
        </row>
        <row r="1320">
          <cell r="D1320">
            <v>72603</v>
          </cell>
          <cell r="E1320" t="str">
            <v>JUNCAO PVC ESGOTO  100X100MM  - FORNECIMENTO E INSTALACAO</v>
          </cell>
          <cell r="F1320" t="str">
            <v>UN</v>
          </cell>
          <cell r="G1320">
            <v>19.940000000000001</v>
          </cell>
          <cell r="H1320" t="str">
            <v>S-SINAPI</v>
          </cell>
          <cell r="I1320">
            <v>25.92</v>
          </cell>
        </row>
        <row r="1321">
          <cell r="D1321">
            <v>72604</v>
          </cell>
          <cell r="E1321" t="str">
            <v>JUNCAO PVC ESGOTO  50X50MM  - FORNECIMENTO E INSTALACAO</v>
          </cell>
          <cell r="F1321" t="str">
            <v>UN</v>
          </cell>
          <cell r="G1321">
            <v>8.7799999999999994</v>
          </cell>
          <cell r="H1321" t="str">
            <v>S-SINAPI</v>
          </cell>
          <cell r="I1321">
            <v>11.41</v>
          </cell>
        </row>
        <row r="1322">
          <cell r="D1322">
            <v>72605</v>
          </cell>
          <cell r="E1322" t="str">
            <v>JUNCAO PVC ESGOTO  75X75MM  - FORNECIMENTO E INSTALACAO</v>
          </cell>
          <cell r="F1322" t="str">
            <v>UN</v>
          </cell>
          <cell r="G1322">
            <v>15.54</v>
          </cell>
          <cell r="H1322" t="str">
            <v>S-SINAPI</v>
          </cell>
          <cell r="I1322">
            <v>20.2</v>
          </cell>
        </row>
        <row r="1323">
          <cell r="D1323">
            <v>72609</v>
          </cell>
          <cell r="E1323" t="str">
            <v>JUNCAO DUPLA PVC ESGOTO  100X100X100MM  - FORNECIMENTO E INSTALACAO</v>
          </cell>
          <cell r="F1323" t="str">
            <v>UN</v>
          </cell>
          <cell r="G1323">
            <v>29.88</v>
          </cell>
          <cell r="H1323" t="str">
            <v>S-SINAPI</v>
          </cell>
          <cell r="I1323">
            <v>38.840000000000003</v>
          </cell>
        </row>
        <row r="1324">
          <cell r="D1324">
            <v>72610</v>
          </cell>
          <cell r="E1324" t="str">
            <v>JUNCAO DUPLA PVC ESGOTO  75X75X75MM  - FORNECIMENTO E INSTALACAO</v>
          </cell>
          <cell r="F1324" t="str">
            <v>UN</v>
          </cell>
          <cell r="G1324">
            <v>17.760000000000002</v>
          </cell>
          <cell r="H1324" t="str">
            <v>S-SINAPI</v>
          </cell>
          <cell r="I1324">
            <v>23.08</v>
          </cell>
        </row>
        <row r="1325">
          <cell r="D1325">
            <v>72611</v>
          </cell>
          <cell r="E1325" t="str">
            <v>LUVA DE ACO GALVANIZADO  1.1/2"  - FORNECIMENTO E INSTALACAO</v>
          </cell>
          <cell r="F1325" t="str">
            <v>UN</v>
          </cell>
          <cell r="G1325">
            <v>14.62</v>
          </cell>
          <cell r="H1325" t="str">
            <v>S-SINAPI</v>
          </cell>
          <cell r="I1325">
            <v>19</v>
          </cell>
        </row>
        <row r="1326">
          <cell r="D1326">
            <v>72612</v>
          </cell>
          <cell r="E1326" t="str">
            <v>LUVA DE ACO GALVANIZADO  1.1/4"  - FORNECIMENTO E INSTALACAO</v>
          </cell>
          <cell r="F1326" t="str">
            <v>UN</v>
          </cell>
          <cell r="G1326">
            <v>11.86</v>
          </cell>
          <cell r="H1326" t="str">
            <v>S-SINAPI</v>
          </cell>
          <cell r="I1326">
            <v>15.41</v>
          </cell>
        </row>
        <row r="1327">
          <cell r="D1327">
            <v>72613</v>
          </cell>
          <cell r="E1327" t="str">
            <v>LUVA DE ACO GALVANIZADO  1"  - FORNECIMENTO E INSTALACAO</v>
          </cell>
          <cell r="F1327" t="str">
            <v>UN</v>
          </cell>
          <cell r="G1327">
            <v>9.4700000000000006</v>
          </cell>
          <cell r="H1327" t="str">
            <v>S-SINAPI</v>
          </cell>
          <cell r="I1327">
            <v>12.31</v>
          </cell>
        </row>
        <row r="1328">
          <cell r="D1328">
            <v>72614</v>
          </cell>
          <cell r="E1328" t="str">
            <v>LUVA DE ACO GALVANIZADO  1/2"  - FORNECIMENTO E INSTALACAO</v>
          </cell>
          <cell r="F1328" t="str">
            <v>UN</v>
          </cell>
          <cell r="G1328">
            <v>6.17</v>
          </cell>
          <cell r="H1328" t="str">
            <v>S-SINAPI</v>
          </cell>
          <cell r="I1328">
            <v>8.02</v>
          </cell>
        </row>
        <row r="1329">
          <cell r="D1329">
            <v>72615</v>
          </cell>
          <cell r="E1329" t="str">
            <v>LUVA DE ACO GALVANIZADO  2.1/2"  - FORNECIMENTO E INSTALACAO</v>
          </cell>
          <cell r="F1329" t="str">
            <v>UN</v>
          </cell>
          <cell r="G1329">
            <v>33.1</v>
          </cell>
          <cell r="H1329" t="str">
            <v>S-SINAPI</v>
          </cell>
          <cell r="I1329">
            <v>43.03</v>
          </cell>
        </row>
        <row r="1330">
          <cell r="D1330">
            <v>72616</v>
          </cell>
          <cell r="E1330" t="str">
            <v>LUVA DE ACO GALVANIZADO  2"  - FORNECIMENTO E INSTALACAO</v>
          </cell>
          <cell r="F1330" t="str">
            <v>UN</v>
          </cell>
          <cell r="G1330">
            <v>19.73</v>
          </cell>
          <cell r="H1330" t="str">
            <v>S-SINAPI</v>
          </cell>
          <cell r="I1330">
            <v>25.64</v>
          </cell>
        </row>
        <row r="1331">
          <cell r="D1331">
            <v>72617</v>
          </cell>
          <cell r="E1331" t="str">
            <v>LUVA DE ACO GALVANIZADO  3"  - FORNECIMENTO E INSTALACAO</v>
          </cell>
          <cell r="F1331" t="str">
            <v>UN</v>
          </cell>
          <cell r="G1331">
            <v>46.42</v>
          </cell>
          <cell r="H1331" t="str">
            <v>S-SINAPI</v>
          </cell>
          <cell r="I1331">
            <v>60.34</v>
          </cell>
        </row>
        <row r="1332">
          <cell r="D1332">
            <v>72618</v>
          </cell>
          <cell r="E1332" t="str">
            <v>LUVA DE ACO GALVANIZADO  3/4"  - FORNECIMENTO E INSTALACAO</v>
          </cell>
          <cell r="F1332" t="str">
            <v>UN</v>
          </cell>
          <cell r="G1332">
            <v>7.55</v>
          </cell>
          <cell r="H1332" t="str">
            <v>S-SINAPI</v>
          </cell>
          <cell r="I1332">
            <v>9.81</v>
          </cell>
        </row>
        <row r="1333">
          <cell r="D1333">
            <v>72619</v>
          </cell>
          <cell r="E1333" t="str">
            <v>LUVA DE ACO GALVANIZADO  4"  - FORNECIMENTO E INSTALACAO</v>
          </cell>
          <cell r="F1333" t="str">
            <v>UN</v>
          </cell>
          <cell r="G1333">
            <v>66.11</v>
          </cell>
          <cell r="H1333" t="str">
            <v>S-SINAPI</v>
          </cell>
          <cell r="I1333">
            <v>85.94</v>
          </cell>
        </row>
        <row r="1334">
          <cell r="D1334">
            <v>72620</v>
          </cell>
          <cell r="E1334" t="str">
            <v>LUVA DE ACO GALVANIZADO  5"  - FORNECIMENTO E INSTALACAO</v>
          </cell>
          <cell r="F1334" t="str">
            <v>UN</v>
          </cell>
          <cell r="G1334">
            <v>125.19</v>
          </cell>
          <cell r="H1334" t="str">
            <v>S-SINAPI</v>
          </cell>
          <cell r="I1334">
            <v>162.74</v>
          </cell>
        </row>
        <row r="1335">
          <cell r="D1335">
            <v>72621</v>
          </cell>
          <cell r="E1335" t="str">
            <v>LUVA DE ACO GALVANIZADO  6"  - FORNECIMENTO E INSTALACAO</v>
          </cell>
          <cell r="F1335" t="str">
            <v>UN</v>
          </cell>
          <cell r="G1335">
            <v>176.88</v>
          </cell>
          <cell r="H1335" t="str">
            <v>S-SINAPI</v>
          </cell>
          <cell r="I1335">
            <v>229.94</v>
          </cell>
        </row>
        <row r="1336">
          <cell r="D1336">
            <v>72622</v>
          </cell>
          <cell r="E1336" t="str">
            <v>LUVA DE COBRE SEM ANEL SOLDA  15MM  - FORNECIMENTO E INSTALACAO</v>
          </cell>
          <cell r="F1336" t="str">
            <v>UN</v>
          </cell>
          <cell r="G1336">
            <v>3.72</v>
          </cell>
          <cell r="H1336" t="str">
            <v>S-SINAPI</v>
          </cell>
          <cell r="I1336">
            <v>4.83</v>
          </cell>
        </row>
        <row r="1337">
          <cell r="D1337">
            <v>72623</v>
          </cell>
          <cell r="E1337" t="str">
            <v>LUVA DE COBRE SEM ANEL SOLDA  28MM  - FORNECIMENTO E INSTALACAO</v>
          </cell>
          <cell r="F1337" t="str">
            <v>UN</v>
          </cell>
          <cell r="G1337">
            <v>8.01</v>
          </cell>
          <cell r="H1337" t="str">
            <v>S-SINAPI</v>
          </cell>
          <cell r="I1337">
            <v>10.41</v>
          </cell>
        </row>
        <row r="1338">
          <cell r="D1338">
            <v>72624</v>
          </cell>
          <cell r="E1338" t="str">
            <v>LUVA DE COBRE SEM ANEL SOLDA  42MM  - FORNECIMENTO E INSTALACAO</v>
          </cell>
          <cell r="F1338" t="str">
            <v>UN</v>
          </cell>
          <cell r="G1338">
            <v>21.31</v>
          </cell>
          <cell r="H1338" t="str">
            <v>S-SINAPI</v>
          </cell>
          <cell r="I1338">
            <v>27.7</v>
          </cell>
        </row>
        <row r="1339">
          <cell r="D1339">
            <v>72625</v>
          </cell>
          <cell r="E1339" t="str">
            <v>LUVA DE COBRE SEM ANEL SOLDA  54MM  - FORNECIMENTO E INSTALACAO</v>
          </cell>
          <cell r="F1339" t="str">
            <v>UN</v>
          </cell>
          <cell r="G1339">
            <v>31.27</v>
          </cell>
          <cell r="H1339" t="str">
            <v>S-SINAPI</v>
          </cell>
          <cell r="I1339">
            <v>40.65</v>
          </cell>
        </row>
        <row r="1340">
          <cell r="D1340">
            <v>72626</v>
          </cell>
          <cell r="E1340" t="str">
            <v>LUVA DE COBRE SEM ANEL SOLDA  66MM  - FORNECIMENTO E INSTALACAO</v>
          </cell>
          <cell r="F1340" t="str">
            <v>UN</v>
          </cell>
          <cell r="G1340">
            <v>83.78</v>
          </cell>
          <cell r="H1340" t="str">
            <v>S-SINAPI</v>
          </cell>
          <cell r="I1340">
            <v>108.91</v>
          </cell>
        </row>
        <row r="1341">
          <cell r="D1341">
            <v>72627</v>
          </cell>
          <cell r="E1341" t="str">
            <v>LUVA DE COBRE SEM ANEL SOLDA  79MM  - FORNECIMENTO E INSTALACAO</v>
          </cell>
          <cell r="F1341" t="str">
            <v>UN</v>
          </cell>
          <cell r="G1341">
            <v>113.75</v>
          </cell>
          <cell r="H1341" t="str">
            <v>S-SINAPI</v>
          </cell>
          <cell r="I1341">
            <v>147.87</v>
          </cell>
        </row>
        <row r="1342">
          <cell r="D1342">
            <v>72628</v>
          </cell>
          <cell r="E1342" t="str">
            <v>LUVA PVC ESGOTO  100MM  - FORNECIMENTO E INSTALACAO</v>
          </cell>
          <cell r="F1342" t="str">
            <v>UN</v>
          </cell>
          <cell r="G1342">
            <v>8.2100000000000009</v>
          </cell>
          <cell r="H1342" t="str">
            <v>S-SINAPI</v>
          </cell>
          <cell r="I1342">
            <v>10.67</v>
          </cell>
        </row>
        <row r="1343">
          <cell r="D1343">
            <v>72629</v>
          </cell>
          <cell r="E1343" t="str">
            <v>LUVA PVC ESGOTO  40MM  - FORNECIMENTO E INSTALACAO</v>
          </cell>
          <cell r="F1343" t="str">
            <v>UN</v>
          </cell>
          <cell r="G1343">
            <v>3.04</v>
          </cell>
          <cell r="H1343" t="str">
            <v>S-SINAPI</v>
          </cell>
          <cell r="I1343">
            <v>3.95</v>
          </cell>
        </row>
        <row r="1344">
          <cell r="D1344">
            <v>72630</v>
          </cell>
          <cell r="E1344" t="str">
            <v>LUVA PVC ESGOTO  50MM  - FORNECIMENTO E INSTALACAO</v>
          </cell>
          <cell r="F1344" t="str">
            <v>UN</v>
          </cell>
          <cell r="G1344">
            <v>4.34</v>
          </cell>
          <cell r="H1344" t="str">
            <v>S-SINAPI</v>
          </cell>
          <cell r="I1344">
            <v>5.64</v>
          </cell>
        </row>
        <row r="1345">
          <cell r="D1345">
            <v>72631</v>
          </cell>
          <cell r="E1345" t="str">
            <v>LUVA PVC ESGOTO  75MM  - FORNECIMENTO E INSTALACAO</v>
          </cell>
          <cell r="F1345" t="str">
            <v>UN</v>
          </cell>
          <cell r="G1345">
            <v>6.31</v>
          </cell>
          <cell r="H1345" t="str">
            <v>S-SINAPI</v>
          </cell>
          <cell r="I1345">
            <v>8.1999999999999993</v>
          </cell>
        </row>
        <row r="1346">
          <cell r="D1346">
            <v>72632</v>
          </cell>
          <cell r="E1346" t="str">
            <v>LUVA PVC ROSQUEAVEL AGUA FRIA  1.1/2"  - FORNECIMENTO E INSTALACAO</v>
          </cell>
          <cell r="F1346" t="str">
            <v>UN</v>
          </cell>
          <cell r="G1346">
            <v>4.9000000000000004</v>
          </cell>
          <cell r="H1346" t="str">
            <v>S-SINAPI</v>
          </cell>
          <cell r="I1346">
            <v>6.37</v>
          </cell>
        </row>
        <row r="1347">
          <cell r="D1347">
            <v>72633</v>
          </cell>
          <cell r="E1347" t="str">
            <v>LUVA PVC ROSQUEAVEL AGUA FRIA  1.1/4"  - FORNECIMENTO E INSTALACAO</v>
          </cell>
          <cell r="F1347" t="str">
            <v>UN</v>
          </cell>
          <cell r="G1347">
            <v>5.46</v>
          </cell>
          <cell r="H1347" t="str">
            <v>S-SINAPI</v>
          </cell>
          <cell r="I1347">
            <v>7.09</v>
          </cell>
        </row>
        <row r="1348">
          <cell r="D1348">
            <v>72634</v>
          </cell>
          <cell r="E1348" t="str">
            <v>LUVA PVC ROSQUEAVEL AGUA FRIA  1"  - FORNECIMENTO E INSTALACAO</v>
          </cell>
          <cell r="F1348" t="str">
            <v>UN</v>
          </cell>
          <cell r="G1348">
            <v>3.57</v>
          </cell>
          <cell r="H1348" t="str">
            <v>S-SINAPI</v>
          </cell>
          <cell r="I1348">
            <v>4.6399999999999997</v>
          </cell>
        </row>
        <row r="1349">
          <cell r="D1349">
            <v>72635</v>
          </cell>
          <cell r="E1349" t="str">
            <v>LUVA PVC ROSQUEAVEL AGUA FRIA  1/2"  - FORNECIMENTO E INSTALACAO</v>
          </cell>
          <cell r="F1349" t="str">
            <v>UN</v>
          </cell>
          <cell r="G1349">
            <v>2.2400000000000002</v>
          </cell>
          <cell r="H1349" t="str">
            <v>S-SINAPI</v>
          </cell>
          <cell r="I1349">
            <v>2.91</v>
          </cell>
        </row>
        <row r="1350">
          <cell r="D1350">
            <v>72636</v>
          </cell>
          <cell r="E1350" t="str">
            <v>LUVA PVC ROSQUEAVEL AGUA FRIA  2.1/2"  - FORNECIMENTO E INSTALACAO</v>
          </cell>
          <cell r="F1350" t="str">
            <v>UN</v>
          </cell>
          <cell r="G1350">
            <v>13.67</v>
          </cell>
          <cell r="H1350" t="str">
            <v>S-SINAPI</v>
          </cell>
          <cell r="I1350">
            <v>17.77</v>
          </cell>
        </row>
        <row r="1351">
          <cell r="D1351">
            <v>72637</v>
          </cell>
          <cell r="E1351" t="str">
            <v>LUVA PVC ROSQUEAVEL AGUA FRIA  2"  - FORNECIMENTO E INSTALACAO</v>
          </cell>
          <cell r="F1351" t="str">
            <v>UN</v>
          </cell>
          <cell r="G1351">
            <v>10.01</v>
          </cell>
          <cell r="H1351" t="str">
            <v>S-SINAPI</v>
          </cell>
          <cell r="I1351">
            <v>13.01</v>
          </cell>
        </row>
        <row r="1352">
          <cell r="D1352">
            <v>72638</v>
          </cell>
          <cell r="E1352" t="str">
            <v>LUVA PVC ROSQUEAVEL AGUA FRIA  3"  - FORNECIMENTO E INSTALACAO</v>
          </cell>
          <cell r="F1352" t="str">
            <v>UN</v>
          </cell>
          <cell r="G1352">
            <v>16.18</v>
          </cell>
          <cell r="H1352" t="str">
            <v>S-SINAPI</v>
          </cell>
          <cell r="I1352">
            <v>21.03</v>
          </cell>
        </row>
        <row r="1353">
          <cell r="D1353">
            <v>72639</v>
          </cell>
          <cell r="E1353" t="str">
            <v>LUVA PVC ROSQUEAVEL AGUA FRIA  3/4"  - FORNECIMENTO E INSTALACAO</v>
          </cell>
          <cell r="F1353" t="str">
            <v>UN</v>
          </cell>
          <cell r="G1353">
            <v>2.71</v>
          </cell>
          <cell r="H1353" t="str">
            <v>S-SINAPI</v>
          </cell>
          <cell r="I1353">
            <v>3.52</v>
          </cell>
        </row>
        <row r="1354">
          <cell r="D1354">
            <v>72640</v>
          </cell>
          <cell r="E1354" t="str">
            <v>LUVA PVC ROSQUEAVEL AGUA FRIA  4"  - FORNECIMENTO E INSTALACAO</v>
          </cell>
          <cell r="F1354" t="str">
            <v>UN</v>
          </cell>
          <cell r="G1354">
            <v>25.29</v>
          </cell>
          <cell r="H1354" t="str">
            <v>S-SINAPI</v>
          </cell>
          <cell r="I1354">
            <v>32.869999999999997</v>
          </cell>
        </row>
        <row r="1355">
          <cell r="D1355">
            <v>72641</v>
          </cell>
          <cell r="E1355" t="str">
            <v>LUVA PVC SOLDAVEL AGUA FRIA  110MM  - FORNECIMENTO E INSTALACAO</v>
          </cell>
          <cell r="F1355" t="str">
            <v>UN</v>
          </cell>
          <cell r="G1355">
            <v>45.55</v>
          </cell>
          <cell r="H1355" t="str">
            <v>S-SINAPI</v>
          </cell>
          <cell r="I1355">
            <v>59.21</v>
          </cell>
        </row>
        <row r="1356">
          <cell r="D1356">
            <v>72642</v>
          </cell>
          <cell r="E1356" t="str">
            <v>LUVA PVC SOLDAVEL AGUA FRIA  20MM  - FORNECIMENTO E INSTALACAO</v>
          </cell>
          <cell r="F1356" t="str">
            <v>UN</v>
          </cell>
          <cell r="G1356">
            <v>2.0099999999999998</v>
          </cell>
          <cell r="H1356" t="str">
            <v>S-SINAPI</v>
          </cell>
          <cell r="I1356">
            <v>2.61</v>
          </cell>
        </row>
        <row r="1357">
          <cell r="D1357">
            <v>72643</v>
          </cell>
          <cell r="E1357" t="str">
            <v>LUVA PVC SOLDAVEL AGUA FRIA  25MM  - FORNECIMENTO E INSTALACAO</v>
          </cell>
          <cell r="F1357" t="str">
            <v>UN</v>
          </cell>
          <cell r="G1357">
            <v>2.2000000000000002</v>
          </cell>
          <cell r="H1357" t="str">
            <v>S-SINAPI</v>
          </cell>
          <cell r="I1357">
            <v>2.86</v>
          </cell>
        </row>
        <row r="1358">
          <cell r="D1358">
            <v>72644</v>
          </cell>
          <cell r="E1358" t="str">
            <v>LUVA PVC SOLDAVEL AGUA FRIA  32MM  - FORNECIMENTO E INSTALACAO</v>
          </cell>
          <cell r="F1358" t="str">
            <v>UN</v>
          </cell>
          <cell r="G1358">
            <v>3.02</v>
          </cell>
          <cell r="H1358" t="str">
            <v>S-SINAPI</v>
          </cell>
          <cell r="I1358">
            <v>3.92</v>
          </cell>
        </row>
        <row r="1359">
          <cell r="D1359">
            <v>72645</v>
          </cell>
          <cell r="E1359" t="str">
            <v>LUVA PVC SOLDAVEL AGUA FRIA  40MM  - FORNECIMENTO E INSTALACAO</v>
          </cell>
          <cell r="F1359" t="str">
            <v>UN</v>
          </cell>
          <cell r="G1359">
            <v>4.7</v>
          </cell>
          <cell r="H1359" t="str">
            <v>S-SINAPI</v>
          </cell>
          <cell r="I1359">
            <v>6.11</v>
          </cell>
        </row>
        <row r="1360">
          <cell r="D1360">
            <v>72646</v>
          </cell>
          <cell r="E1360" t="str">
            <v>LUVA PVC SOLDAVEL AGUA FRIA  50MM  - FORNECIMENTO E INSTALACAO</v>
          </cell>
          <cell r="F1360" t="str">
            <v>UN</v>
          </cell>
          <cell r="G1360">
            <v>4.96</v>
          </cell>
          <cell r="H1360" t="str">
            <v>S-SINAPI</v>
          </cell>
          <cell r="I1360">
            <v>6.44</v>
          </cell>
        </row>
        <row r="1361">
          <cell r="D1361">
            <v>72647</v>
          </cell>
          <cell r="E1361" t="str">
            <v>LUVA PVC SOLDAVEL AGUA FRIA  60MM  - FORNECIMENTO E INSTALACAO</v>
          </cell>
          <cell r="F1361" t="str">
            <v>UN</v>
          </cell>
          <cell r="G1361">
            <v>11.21</v>
          </cell>
          <cell r="H1361" t="str">
            <v>S-SINAPI</v>
          </cell>
          <cell r="I1361">
            <v>14.57</v>
          </cell>
        </row>
        <row r="1362">
          <cell r="D1362">
            <v>72648</v>
          </cell>
          <cell r="E1362" t="str">
            <v>LUVA PVC SOLDAVEL AGUA FRIA  75MM  - FORNECIMENTO E INSTALACAO</v>
          </cell>
          <cell r="F1362" t="str">
            <v>UN</v>
          </cell>
          <cell r="G1362">
            <v>14.31</v>
          </cell>
          <cell r="H1362" t="str">
            <v>S-SINAPI</v>
          </cell>
          <cell r="I1362">
            <v>18.600000000000001</v>
          </cell>
        </row>
        <row r="1363">
          <cell r="D1363">
            <v>72649</v>
          </cell>
          <cell r="E1363" t="str">
            <v>LUVA PVC SOLDAVEL AGUA FRIA  85MM  - FORNECIMENTO E INSTALACAO</v>
          </cell>
          <cell r="F1363" t="str">
            <v>UN</v>
          </cell>
          <cell r="G1363">
            <v>33.93</v>
          </cell>
          <cell r="H1363" t="str">
            <v>S-SINAPI</v>
          </cell>
          <cell r="I1363">
            <v>44.1</v>
          </cell>
        </row>
        <row r="1364">
          <cell r="D1364">
            <v>72650</v>
          </cell>
          <cell r="E1364" t="str">
            <v>LUVA REDUCAO ACO GALVANIZADO  1.1/2X1.1/4"  - FORNECIMENTO E INSTALACAO</v>
          </cell>
          <cell r="F1364" t="str">
            <v>UN</v>
          </cell>
          <cell r="G1364">
            <v>21.89</v>
          </cell>
          <cell r="H1364" t="str">
            <v>S-SINAPI</v>
          </cell>
          <cell r="I1364">
            <v>28.45</v>
          </cell>
        </row>
        <row r="1365">
          <cell r="D1365">
            <v>72651</v>
          </cell>
          <cell r="E1365" t="str">
            <v>LUVA REDUCAO ACO GALVANIZADO  1.1/2X1"  - FORNECIMENTO E INSTALACAO</v>
          </cell>
          <cell r="F1365" t="str">
            <v>UN</v>
          </cell>
          <cell r="G1365">
            <v>21.01</v>
          </cell>
          <cell r="H1365" t="str">
            <v>S-SINAPI</v>
          </cell>
          <cell r="I1365">
            <v>27.31</v>
          </cell>
        </row>
        <row r="1366">
          <cell r="D1366">
            <v>72652</v>
          </cell>
          <cell r="E1366" t="str">
            <v>LUVA REDUCAO ACO GALVANIZADO  1.1/2X3/4"  - FORNECIMENTO E INSTALACAO</v>
          </cell>
          <cell r="F1366" t="str">
            <v>UN</v>
          </cell>
          <cell r="G1366">
            <v>19.73</v>
          </cell>
          <cell r="H1366" t="str">
            <v>S-SINAPI</v>
          </cell>
          <cell r="I1366">
            <v>25.64</v>
          </cell>
        </row>
        <row r="1367">
          <cell r="D1367">
            <v>72653</v>
          </cell>
          <cell r="E1367" t="str">
            <v>LUVA REDUCAO ACO GALVANIZADO  1.1/4X1"  - FORNECIMENTO E INSTALACAO</v>
          </cell>
          <cell r="F1367" t="str">
            <v>UN</v>
          </cell>
          <cell r="G1367">
            <v>16.87</v>
          </cell>
          <cell r="H1367" t="str">
            <v>S-SINAPI</v>
          </cell>
          <cell r="I1367">
            <v>21.93</v>
          </cell>
        </row>
        <row r="1368">
          <cell r="D1368">
            <v>72654</v>
          </cell>
          <cell r="E1368" t="str">
            <v>LUVA REDUCAO ACO GALVANIZADO  1.1/4X1/2"  - FORNECIMENTO E INSTALACAO</v>
          </cell>
          <cell r="F1368" t="str">
            <v>UN</v>
          </cell>
          <cell r="G1368">
            <v>15.06</v>
          </cell>
          <cell r="H1368" t="str">
            <v>S-SINAPI</v>
          </cell>
          <cell r="I1368">
            <v>19.57</v>
          </cell>
        </row>
        <row r="1369">
          <cell r="D1369">
            <v>72655</v>
          </cell>
          <cell r="E1369" t="str">
            <v>LUVA REDUCAO ACO GALVANIZADO  1.1/4X3/4"  - FORNECIMENTO E INSTALACAO</v>
          </cell>
          <cell r="F1369" t="str">
            <v>UN</v>
          </cell>
          <cell r="G1369">
            <v>15.89</v>
          </cell>
          <cell r="H1369" t="str">
            <v>S-SINAPI</v>
          </cell>
          <cell r="I1369">
            <v>20.65</v>
          </cell>
        </row>
        <row r="1370">
          <cell r="D1370">
            <v>72656</v>
          </cell>
          <cell r="E1370" t="str">
            <v>LUVA REDUCAO ACO GALVANIZADO  1X1/2"  - FORNECIMENTO E INSTALACAO</v>
          </cell>
          <cell r="F1370" t="str">
            <v>UN</v>
          </cell>
          <cell r="G1370">
            <v>11.54</v>
          </cell>
          <cell r="H1370" t="str">
            <v>S-SINAPI</v>
          </cell>
          <cell r="I1370">
            <v>15</v>
          </cell>
        </row>
        <row r="1371">
          <cell r="D1371">
            <v>72657</v>
          </cell>
          <cell r="E1371" t="str">
            <v>LUVA REDUCAO ACO GALVANIZADO  1X3/4"  - FORNECIMENTO E INSTALACAO</v>
          </cell>
          <cell r="F1371" t="str">
            <v>UN</v>
          </cell>
          <cell r="G1371">
            <v>12.28</v>
          </cell>
          <cell r="H1371" t="str">
            <v>S-SINAPI</v>
          </cell>
          <cell r="I1371">
            <v>15.96</v>
          </cell>
        </row>
        <row r="1372">
          <cell r="D1372">
            <v>72658</v>
          </cell>
          <cell r="E1372" t="str">
            <v>LUVA REDUCAO ACO GALVANIZADO  2.1/2X1.1/2"  - FORNECIMENTO E INSTALACAO</v>
          </cell>
          <cell r="F1372" t="str">
            <v>UN</v>
          </cell>
          <cell r="G1372">
            <v>41.37</v>
          </cell>
          <cell r="H1372" t="str">
            <v>S-SINAPI</v>
          </cell>
          <cell r="I1372">
            <v>53.78</v>
          </cell>
        </row>
        <row r="1373">
          <cell r="D1373">
            <v>72659</v>
          </cell>
          <cell r="E1373" t="str">
            <v>LUVA REDUCAO ACO GALVANIZADO  2.1/2X2"  - FORNECIMENTO E INSTALACAO</v>
          </cell>
          <cell r="F1373" t="str">
            <v>UN</v>
          </cell>
          <cell r="G1373">
            <v>41.72</v>
          </cell>
          <cell r="H1373" t="str">
            <v>S-SINAPI</v>
          </cell>
          <cell r="I1373">
            <v>54.23</v>
          </cell>
        </row>
        <row r="1374">
          <cell r="D1374">
            <v>72660</v>
          </cell>
          <cell r="E1374" t="str">
            <v>LUVA REDUCAO ACO GALVANIZADO  2X1.1/2"  - FORNECIMENTO E INSTALACAO</v>
          </cell>
          <cell r="F1374" t="str">
            <v>UN</v>
          </cell>
          <cell r="G1374">
            <v>28.3</v>
          </cell>
          <cell r="H1374" t="str">
            <v>S-SINAPI</v>
          </cell>
          <cell r="I1374">
            <v>36.79</v>
          </cell>
        </row>
        <row r="1375">
          <cell r="D1375">
            <v>72661</v>
          </cell>
          <cell r="E1375" t="str">
            <v>LUVA REDUCAO ACO GALVANIZADO  2X1.1/4"  - FORNECIMENTO E INSTALACAO</v>
          </cell>
          <cell r="F1375" t="str">
            <v>UN</v>
          </cell>
          <cell r="G1375">
            <v>27.59</v>
          </cell>
          <cell r="H1375" t="str">
            <v>S-SINAPI</v>
          </cell>
          <cell r="I1375">
            <v>35.86</v>
          </cell>
        </row>
        <row r="1376">
          <cell r="D1376">
            <v>72662</v>
          </cell>
          <cell r="E1376" t="str">
            <v>LUVA REDUCAO ACO GALVANIZADO  2X1"  - FORNECIMENTO E INSTALACAO</v>
          </cell>
          <cell r="F1376" t="str">
            <v>UN</v>
          </cell>
          <cell r="G1376">
            <v>27.11</v>
          </cell>
          <cell r="H1376" t="str">
            <v>S-SINAPI</v>
          </cell>
          <cell r="I1376">
            <v>35.24</v>
          </cell>
        </row>
        <row r="1377">
          <cell r="D1377">
            <v>72663</v>
          </cell>
          <cell r="E1377" t="str">
            <v>LUVA REDUCAO ACO GALVANIZADO  3/4X1/2"  - FORNECIMENTO E INSTALACAO</v>
          </cell>
          <cell r="F1377" t="str">
            <v>UN</v>
          </cell>
          <cell r="G1377">
            <v>9.4</v>
          </cell>
          <cell r="H1377" t="str">
            <v>S-SINAPI</v>
          </cell>
          <cell r="I1377">
            <v>12.22</v>
          </cell>
        </row>
        <row r="1378">
          <cell r="D1378">
            <v>72664</v>
          </cell>
          <cell r="E1378" t="str">
            <v>LUVA REDUCAO ACO GALVANIZADO  3X1.1/2"  - FORNECIMENTO E INSTALACAO</v>
          </cell>
          <cell r="F1378" t="str">
            <v>UN</v>
          </cell>
          <cell r="G1378">
            <v>54.32</v>
          </cell>
          <cell r="H1378" t="str">
            <v>S-SINAPI</v>
          </cell>
          <cell r="I1378">
            <v>70.61</v>
          </cell>
        </row>
        <row r="1379">
          <cell r="D1379">
            <v>72665</v>
          </cell>
          <cell r="E1379" t="str">
            <v>LUVA REDUCAO ACO GALVANIZADO  3X2.1/2"  - FORNECIMENTO E INSTALACAO</v>
          </cell>
          <cell r="F1379" t="str">
            <v>UN</v>
          </cell>
          <cell r="G1379">
            <v>55.18</v>
          </cell>
          <cell r="H1379" t="str">
            <v>S-SINAPI</v>
          </cell>
          <cell r="I1379">
            <v>71.73</v>
          </cell>
        </row>
        <row r="1380">
          <cell r="D1380">
            <v>72666</v>
          </cell>
          <cell r="E1380" t="str">
            <v>LUVA REDUCAO ACO GALVANIZADO  3X2"  - FORNECIMENTO E INSTALACAO</v>
          </cell>
          <cell r="F1380" t="str">
            <v>UN</v>
          </cell>
          <cell r="G1380">
            <v>54.67</v>
          </cell>
          <cell r="H1380" t="str">
            <v>S-SINAPI</v>
          </cell>
          <cell r="I1380">
            <v>71.069999999999993</v>
          </cell>
        </row>
        <row r="1381">
          <cell r="D1381">
            <v>72667</v>
          </cell>
          <cell r="E1381" t="str">
            <v>LUVA REDUCAO ACO GALVANIZADO  4X2.1/2"  - FORNECIMENTO E INSTALACAO</v>
          </cell>
          <cell r="F1381" t="str">
            <v>UN</v>
          </cell>
          <cell r="G1381">
            <v>74.92</v>
          </cell>
          <cell r="H1381" t="str">
            <v>S-SINAPI</v>
          </cell>
          <cell r="I1381">
            <v>97.39</v>
          </cell>
        </row>
        <row r="1382">
          <cell r="D1382">
            <v>72668</v>
          </cell>
          <cell r="E1382" t="str">
            <v>LUVA REDUCAO ACO GALVANIZADO  4X2"  - FORNECIMENTO E INSTALACAO</v>
          </cell>
          <cell r="F1382" t="str">
            <v>UN</v>
          </cell>
          <cell r="G1382">
            <v>74.58</v>
          </cell>
          <cell r="H1382" t="str">
            <v>S-SINAPI</v>
          </cell>
          <cell r="I1382">
            <v>96.95</v>
          </cell>
        </row>
        <row r="1383">
          <cell r="D1383">
            <v>72669</v>
          </cell>
          <cell r="E1383" t="str">
            <v>LUVA REDUCAO ACO GALVANIZADO  4X3"  - FORNECIMENTO E INSTALACAO</v>
          </cell>
          <cell r="F1383" t="str">
            <v>UN</v>
          </cell>
          <cell r="G1383">
            <v>77.56</v>
          </cell>
          <cell r="H1383" t="str">
            <v>S-SINAPI</v>
          </cell>
          <cell r="I1383">
            <v>100.82</v>
          </cell>
        </row>
        <row r="1384">
          <cell r="D1384">
            <v>72670</v>
          </cell>
          <cell r="E1384" t="str">
            <v>NIPLE DE PVC ROSQUEAVEL AGUA FRIA  1"  - FORNECIMENTO E INSTALACAO</v>
          </cell>
          <cell r="F1384" t="str">
            <v>UN</v>
          </cell>
          <cell r="G1384">
            <v>3.38</v>
          </cell>
          <cell r="H1384" t="str">
            <v>S-SINAPI</v>
          </cell>
          <cell r="I1384">
            <v>4.3899999999999997</v>
          </cell>
        </row>
        <row r="1385">
          <cell r="D1385">
            <v>72671</v>
          </cell>
          <cell r="E1385" t="str">
            <v>NIPLE DE PVC ROSQUEAVEL AGUA FRIA  1/2"  - FORNECIMENTO E INSTALACAO</v>
          </cell>
          <cell r="F1385" t="str">
            <v>UN</v>
          </cell>
          <cell r="G1385">
            <v>2.4</v>
          </cell>
          <cell r="H1385" t="str">
            <v>S-SINAPI</v>
          </cell>
          <cell r="I1385">
            <v>3.12</v>
          </cell>
        </row>
        <row r="1386">
          <cell r="D1386">
            <v>72672</v>
          </cell>
          <cell r="E1386" t="str">
            <v>NIPLE DE PVC ROSQUEAVEL AGUA FRIA  2"  - FORNECIMENTO E INSTALACAO</v>
          </cell>
          <cell r="F1386" t="str">
            <v>UN</v>
          </cell>
          <cell r="G1386">
            <v>9.0399999999999991</v>
          </cell>
          <cell r="H1386" t="str">
            <v>S-SINAPI</v>
          </cell>
          <cell r="I1386">
            <v>11.75</v>
          </cell>
        </row>
        <row r="1387">
          <cell r="D1387">
            <v>72673</v>
          </cell>
          <cell r="E1387" t="str">
            <v>NIPLE DE ACO GALVANIZADO  1.1/2"  - FORNECIMENTO E INSTALACAO</v>
          </cell>
          <cell r="F1387" t="str">
            <v>UN</v>
          </cell>
          <cell r="G1387">
            <v>12.37</v>
          </cell>
          <cell r="H1387" t="str">
            <v>S-SINAPI</v>
          </cell>
          <cell r="I1387">
            <v>16.079999999999998</v>
          </cell>
        </row>
        <row r="1388">
          <cell r="D1388">
            <v>72674</v>
          </cell>
          <cell r="E1388" t="str">
            <v>NIPLE DE ACO GALVANIZADO  1.1/4"  - FORNECIMENTO E INSTALACAO</v>
          </cell>
          <cell r="F1388" t="str">
            <v>UN</v>
          </cell>
          <cell r="G1388">
            <v>10.92</v>
          </cell>
          <cell r="H1388" t="str">
            <v>S-SINAPI</v>
          </cell>
          <cell r="I1388">
            <v>14.19</v>
          </cell>
        </row>
        <row r="1389">
          <cell r="D1389">
            <v>72675</v>
          </cell>
          <cell r="E1389" t="str">
            <v>NIPLE DE ACO GALVANIZADO  1"  - FORNECIMENTO E INSTALACAO</v>
          </cell>
          <cell r="F1389" t="str">
            <v>UN</v>
          </cell>
          <cell r="G1389">
            <v>8.8699999999999992</v>
          </cell>
          <cell r="H1389" t="str">
            <v>S-SINAPI</v>
          </cell>
          <cell r="I1389">
            <v>11.53</v>
          </cell>
        </row>
        <row r="1390">
          <cell r="D1390">
            <v>72676</v>
          </cell>
          <cell r="E1390" t="str">
            <v>NIPLE DE ACO GALVANIZADO  1/2"  - FORNECIMENTO E INSTALACAO</v>
          </cell>
          <cell r="F1390" t="str">
            <v>UN</v>
          </cell>
          <cell r="G1390">
            <v>5.67</v>
          </cell>
          <cell r="H1390" t="str">
            <v>S-SINAPI</v>
          </cell>
          <cell r="I1390">
            <v>7.37</v>
          </cell>
        </row>
        <row r="1391">
          <cell r="D1391">
            <v>72677</v>
          </cell>
          <cell r="E1391" t="str">
            <v>NIPLE DE ACO GALVANIZADO  2.1/2"  - FORNECIMENTO E INSTALACAO</v>
          </cell>
          <cell r="F1391" t="str">
            <v>UN</v>
          </cell>
          <cell r="G1391">
            <v>27.92</v>
          </cell>
          <cell r="H1391" t="str">
            <v>S-SINAPI</v>
          </cell>
          <cell r="I1391">
            <v>36.29</v>
          </cell>
        </row>
        <row r="1392">
          <cell r="D1392">
            <v>72678</v>
          </cell>
          <cell r="E1392" t="str">
            <v>NIPLE DE ACO GALVANIZADO  2"  - FORNECIMENTO E INSTALACAO</v>
          </cell>
          <cell r="F1392" t="str">
            <v>UN</v>
          </cell>
          <cell r="G1392">
            <v>21.15</v>
          </cell>
          <cell r="H1392" t="str">
            <v>S-SINAPI</v>
          </cell>
          <cell r="I1392">
            <v>27.49</v>
          </cell>
        </row>
        <row r="1393">
          <cell r="D1393">
            <v>72679</v>
          </cell>
          <cell r="E1393" t="str">
            <v>NIPLE DE ACO GALVANIZADO  3"  - FORNECIMENTO E INSTALACAO</v>
          </cell>
          <cell r="F1393" t="str">
            <v>UN</v>
          </cell>
          <cell r="G1393">
            <v>37.770000000000003</v>
          </cell>
          <cell r="H1393" t="str">
            <v>S-SINAPI</v>
          </cell>
          <cell r="I1393">
            <v>49.1</v>
          </cell>
        </row>
        <row r="1394">
          <cell r="D1394">
            <v>72680</v>
          </cell>
          <cell r="E1394" t="str">
            <v>NIPLE DE ACO GALVANIZADO  3/4"  - FORNECIMENTO E INSTALACAO</v>
          </cell>
          <cell r="F1394" t="str">
            <v>UN</v>
          </cell>
          <cell r="G1394">
            <v>6.77</v>
          </cell>
          <cell r="H1394" t="str">
            <v>S-SINAPI</v>
          </cell>
          <cell r="I1394">
            <v>8.8000000000000007</v>
          </cell>
        </row>
        <row r="1395">
          <cell r="D1395">
            <v>72681</v>
          </cell>
          <cell r="E1395" t="str">
            <v>NIPLE DE ACO GALVANIZADO  4"  - FORNECIMENTO E INSTALACAO</v>
          </cell>
          <cell r="F1395" t="str">
            <v>UN</v>
          </cell>
          <cell r="G1395">
            <v>56.01</v>
          </cell>
          <cell r="H1395" t="str">
            <v>S-SINAPI</v>
          </cell>
          <cell r="I1395">
            <v>72.81</v>
          </cell>
        </row>
        <row r="1396">
          <cell r="D1396">
            <v>72682</v>
          </cell>
          <cell r="E1396" t="str">
            <v>NIPLE DE ACO GALVANIZADO  5"  - FORNECIMENTO E INSTALACAO</v>
          </cell>
          <cell r="F1396" t="str">
            <v>UN</v>
          </cell>
          <cell r="G1396">
            <v>95</v>
          </cell>
          <cell r="H1396" t="str">
            <v>S-SINAPI</v>
          </cell>
          <cell r="I1396">
            <v>123.5</v>
          </cell>
        </row>
        <row r="1397">
          <cell r="D1397">
            <v>72683</v>
          </cell>
          <cell r="E1397" t="str">
            <v>NIPLE DE ACO GALVANIZADO  6"  - FORNECIMENTO E INSTALACAO</v>
          </cell>
          <cell r="F1397" t="str">
            <v>UN</v>
          </cell>
          <cell r="G1397">
            <v>114.93</v>
          </cell>
          <cell r="H1397" t="str">
            <v>S-SINAPI</v>
          </cell>
          <cell r="I1397">
            <v>149.4</v>
          </cell>
        </row>
        <row r="1398">
          <cell r="D1398">
            <v>72686</v>
          </cell>
          <cell r="E1398" t="str">
            <v xml:space="preserve">REDUCAO DE PVC ROSQUEAVEL AGUA FRIA  1.1/2X1.1/4"  - FORNECIMENTO E INST    </v>
          </cell>
          <cell r="F1398" t="str">
            <v>UN</v>
          </cell>
          <cell r="G1398">
            <v>7.05</v>
          </cell>
          <cell r="H1398" t="str">
            <v>S-SINAPI</v>
          </cell>
          <cell r="I1398">
            <v>9.16</v>
          </cell>
        </row>
        <row r="1399">
          <cell r="D1399">
            <v>72687</v>
          </cell>
          <cell r="E1399" t="str">
            <v xml:space="preserve">REDUCAO DE PVC ROSQUEAVEL AGUA FRIA  1.1/2X1"  - FORNECIMENTO E INSTALAC    </v>
          </cell>
          <cell r="F1399" t="str">
            <v>UN</v>
          </cell>
          <cell r="G1399">
            <v>7.45</v>
          </cell>
          <cell r="H1399" t="str">
            <v>S-SINAPI</v>
          </cell>
          <cell r="I1399">
            <v>9.68</v>
          </cell>
        </row>
        <row r="1400">
          <cell r="D1400">
            <v>72688</v>
          </cell>
          <cell r="E1400" t="str">
            <v xml:space="preserve">REDUCAO DE PVC ROSQUEAVEL AGUA FRIA  1.1/2X3/4"  - FORNECIMENTO E INSTAL    </v>
          </cell>
          <cell r="F1400" t="str">
            <v>UN</v>
          </cell>
          <cell r="G1400">
            <v>6.94</v>
          </cell>
          <cell r="H1400" t="str">
            <v>S-SINAPI</v>
          </cell>
          <cell r="I1400">
            <v>9.02</v>
          </cell>
        </row>
        <row r="1401">
          <cell r="D1401">
            <v>72689</v>
          </cell>
          <cell r="E1401" t="str">
            <v xml:space="preserve">REDUCAO DE PVC ROSQUEAVEL AGUA FRIA  1.1/4X1"  - FORNECIMENTO E INSTALAC    </v>
          </cell>
          <cell r="F1401" t="str">
            <v>UN</v>
          </cell>
          <cell r="G1401">
            <v>4.97</v>
          </cell>
          <cell r="H1401" t="str">
            <v>S-SINAPI</v>
          </cell>
          <cell r="I1401">
            <v>6.46</v>
          </cell>
        </row>
        <row r="1402">
          <cell r="D1402">
            <v>72690</v>
          </cell>
          <cell r="E1402" t="str">
            <v xml:space="preserve">REDUCAO DE PVC ROSQUEAVEL AGUA FRIA  1.1/4X3/4"  - FORNECIMENTO E INSTAL    </v>
          </cell>
          <cell r="F1402" t="str">
            <v>UN</v>
          </cell>
          <cell r="G1402">
            <v>4.5599999999999996</v>
          </cell>
          <cell r="H1402" t="str">
            <v>S-SINAPI</v>
          </cell>
          <cell r="I1402">
            <v>5.92</v>
          </cell>
        </row>
        <row r="1403">
          <cell r="D1403">
            <v>72691</v>
          </cell>
          <cell r="E1403" t="str">
            <v xml:space="preserve">REDUCAO DE PVC ROSQUEAVEL AGUA FRIA  1X1/2"  - FORNECIMENTO E INSTALACAO    </v>
          </cell>
          <cell r="F1403" t="str">
            <v>UN</v>
          </cell>
          <cell r="G1403">
            <v>3.28</v>
          </cell>
          <cell r="H1403" t="str">
            <v>S-SINAPI</v>
          </cell>
          <cell r="I1403">
            <v>4.26</v>
          </cell>
        </row>
        <row r="1404">
          <cell r="D1404">
            <v>72692</v>
          </cell>
          <cell r="E1404" t="str">
            <v xml:space="preserve">REDUCAO DE PVC ROSQUEAVEL AGUA FRIA  1X3/4"  - FORNECIMENTO E INSTALACAO    </v>
          </cell>
          <cell r="F1404" t="str">
            <v>UN</v>
          </cell>
          <cell r="G1404">
            <v>3.01</v>
          </cell>
          <cell r="H1404" t="str">
            <v>S-SINAPI</v>
          </cell>
          <cell r="I1404">
            <v>3.91</v>
          </cell>
        </row>
        <row r="1405">
          <cell r="D1405">
            <v>72693</v>
          </cell>
          <cell r="E1405" t="str">
            <v xml:space="preserve">REDUCAO DE PVC ROSQUEAVEL AGUA FRIA  2X1.1/2"  - FORNECIMENTO E INSTALAC    </v>
          </cell>
          <cell r="F1405" t="str">
            <v>UN</v>
          </cell>
          <cell r="G1405">
            <v>11.61</v>
          </cell>
          <cell r="H1405" t="str">
            <v>S-SINAPI</v>
          </cell>
          <cell r="I1405">
            <v>15.09</v>
          </cell>
        </row>
        <row r="1406">
          <cell r="D1406">
            <v>72694</v>
          </cell>
          <cell r="E1406" t="str">
            <v xml:space="preserve">REDUCAO DE PVC ROSQUEAVEL AGUA FRIA  2X1.1/4"  - FORNECIMENTO E INSTALAC    </v>
          </cell>
          <cell r="F1406" t="str">
            <v>UN</v>
          </cell>
          <cell r="G1406">
            <v>11.91</v>
          </cell>
          <cell r="H1406" t="str">
            <v>S-SINAPI</v>
          </cell>
          <cell r="I1406">
            <v>15.48</v>
          </cell>
        </row>
        <row r="1407">
          <cell r="D1407">
            <v>72695</v>
          </cell>
          <cell r="E1407" t="str">
            <v>REDUCAO DE PVC ROSQUEAVEL AGUA FRIA  2X1"  - FORNECIMENTO E INSTALACAO</v>
          </cell>
          <cell r="F1407" t="str">
            <v>UN</v>
          </cell>
          <cell r="G1407">
            <v>12.95</v>
          </cell>
          <cell r="H1407" t="str">
            <v>S-SINAPI</v>
          </cell>
          <cell r="I1407">
            <v>16.829999999999998</v>
          </cell>
        </row>
        <row r="1408">
          <cell r="D1408">
            <v>72696</v>
          </cell>
          <cell r="E1408" t="str">
            <v xml:space="preserve">REDUCAO DE PVC ROSQUEAVEL AGUA FRIA  3/4X1/2"  - FORNECIMENTO E INSTALAC    </v>
          </cell>
          <cell r="F1408" t="str">
            <v>UN</v>
          </cell>
          <cell r="G1408">
            <v>2.15</v>
          </cell>
          <cell r="H1408" t="str">
            <v>S-SINAPI</v>
          </cell>
          <cell r="I1408">
            <v>2.79</v>
          </cell>
        </row>
        <row r="1409">
          <cell r="D1409">
            <v>72697</v>
          </cell>
          <cell r="E1409" t="str">
            <v xml:space="preserve">REDUCAO DE PVC SOLDAVEL AGUA FRIA  110X60MM  - FORNECIMENTO E INSTALACAO    </v>
          </cell>
          <cell r="F1409" t="str">
            <v>UN</v>
          </cell>
          <cell r="G1409">
            <v>22.87</v>
          </cell>
          <cell r="H1409" t="str">
            <v>S-SINAPI</v>
          </cell>
          <cell r="I1409">
            <v>29.73</v>
          </cell>
        </row>
        <row r="1410">
          <cell r="D1410">
            <v>72698</v>
          </cell>
          <cell r="E1410" t="str">
            <v xml:space="preserve">REDUCAO DE PVC SOLDAVEL AGUA FRIA  110X75MM  - FORNECIMENTO E INSTALACAO    </v>
          </cell>
          <cell r="F1410" t="str">
            <v>UN</v>
          </cell>
          <cell r="G1410">
            <v>26.38</v>
          </cell>
          <cell r="H1410" t="str">
            <v>S-SINAPI</v>
          </cell>
          <cell r="I1410">
            <v>34.29</v>
          </cell>
        </row>
        <row r="1411">
          <cell r="D1411">
            <v>72699</v>
          </cell>
          <cell r="E1411" t="str">
            <v xml:space="preserve">REDUCAO DE PVC SOLDAVEL AGUA FRIA  32X20MM  - FORNECIMENTO E INSTALACAO      </v>
          </cell>
          <cell r="F1411" t="str">
            <v>UN</v>
          </cell>
          <cell r="G1411">
            <v>2.87</v>
          </cell>
          <cell r="H1411" t="str">
            <v>S-SINAPI</v>
          </cell>
          <cell r="I1411">
            <v>3.73</v>
          </cell>
        </row>
        <row r="1412">
          <cell r="D1412">
            <v>72700</v>
          </cell>
          <cell r="E1412" t="str">
            <v xml:space="preserve">REDUCAO DE PVC SOLDAVEL AGUA FRIA  40X20MM  - FORNECIMENTO E INSTALACAO      </v>
          </cell>
          <cell r="F1412" t="str">
            <v>UN</v>
          </cell>
          <cell r="G1412">
            <v>3.58</v>
          </cell>
          <cell r="H1412" t="str">
            <v>S-SINAPI</v>
          </cell>
          <cell r="I1412">
            <v>4.6500000000000004</v>
          </cell>
        </row>
        <row r="1413">
          <cell r="D1413">
            <v>72701</v>
          </cell>
          <cell r="E1413" t="str">
            <v xml:space="preserve">REDUCAO DE PVC SOLDAVEL AGUA FRIA  40X25MM  - FORNECIMENTO E INSTALACAO      </v>
          </cell>
          <cell r="F1413" t="str">
            <v>UN</v>
          </cell>
          <cell r="G1413">
            <v>4.0199999999999996</v>
          </cell>
          <cell r="H1413" t="str">
            <v>S-SINAPI</v>
          </cell>
          <cell r="I1413">
            <v>5.22</v>
          </cell>
        </row>
        <row r="1414">
          <cell r="D1414">
            <v>72702</v>
          </cell>
          <cell r="E1414" t="str">
            <v xml:space="preserve">REDUCAO DE PVC SOLDAVEL AGUA FRIA  50X20MM  - FORNECIMENTO E INSTALACAO      </v>
          </cell>
          <cell r="F1414" t="str">
            <v>UN</v>
          </cell>
          <cell r="G1414">
            <v>4.54</v>
          </cell>
          <cell r="H1414" t="str">
            <v>S-SINAPI</v>
          </cell>
          <cell r="I1414">
            <v>5.9</v>
          </cell>
        </row>
        <row r="1415">
          <cell r="D1415">
            <v>72703</v>
          </cell>
          <cell r="E1415" t="str">
            <v xml:space="preserve">REDUCAO DE PVC SOLDAVEL AGUA FRIA  50X25MM  - FORNECIMENTO E INSTALACAO      </v>
          </cell>
          <cell r="F1415" t="str">
            <v>UN</v>
          </cell>
          <cell r="G1415">
            <v>4.68</v>
          </cell>
          <cell r="H1415" t="str">
            <v>S-SINAPI</v>
          </cell>
          <cell r="I1415">
            <v>6.08</v>
          </cell>
        </row>
        <row r="1416">
          <cell r="D1416">
            <v>72704</v>
          </cell>
          <cell r="E1416" t="str">
            <v xml:space="preserve">REDUCAO DE PVC SOLDAVEL AGUA FRIA  50X32MM  - FORNECIMENTO E INSTALACAO      </v>
          </cell>
          <cell r="F1416" t="str">
            <v>UN</v>
          </cell>
          <cell r="G1416">
            <v>5.58</v>
          </cell>
          <cell r="H1416" t="str">
            <v>S-SINAPI</v>
          </cell>
          <cell r="I1416">
            <v>7.25</v>
          </cell>
        </row>
        <row r="1417">
          <cell r="D1417">
            <v>72705</v>
          </cell>
          <cell r="E1417" t="str">
            <v xml:space="preserve">REDUCAO DE PVC SOLDAVEL AGUA FRIA  60X25MM  - FORNECIMENTO E INSTALACAO      </v>
          </cell>
          <cell r="F1417" t="str">
            <v>UN</v>
          </cell>
          <cell r="G1417">
            <v>7.99</v>
          </cell>
          <cell r="H1417" t="str">
            <v>S-SINAPI</v>
          </cell>
          <cell r="I1417">
            <v>10.38</v>
          </cell>
        </row>
        <row r="1418">
          <cell r="D1418">
            <v>72706</v>
          </cell>
          <cell r="E1418" t="str">
            <v xml:space="preserve">REDUCAO DE PVC SOLDAVEL AGUA FRIA  60X32MM  - FORNECIMENTO E INSTALACAO      </v>
          </cell>
          <cell r="F1418" t="str">
            <v>UN</v>
          </cell>
          <cell r="G1418">
            <v>9.52</v>
          </cell>
          <cell r="H1418" t="str">
            <v>S-SINAPI</v>
          </cell>
          <cell r="I1418">
            <v>12.37</v>
          </cell>
        </row>
        <row r="1419">
          <cell r="D1419">
            <v>72707</v>
          </cell>
          <cell r="E1419" t="str">
            <v xml:space="preserve">REDUCAO DE PVC SOLDAVEL AGUA FRIA  60X40MM  - FORNECIMENTO E INSTALACAO      </v>
          </cell>
          <cell r="F1419" t="str">
            <v>UN</v>
          </cell>
          <cell r="G1419">
            <v>10.65</v>
          </cell>
          <cell r="H1419" t="str">
            <v>S-SINAPI</v>
          </cell>
          <cell r="I1419">
            <v>13.84</v>
          </cell>
        </row>
        <row r="1420">
          <cell r="D1420">
            <v>72708</v>
          </cell>
          <cell r="E1420" t="str">
            <v xml:space="preserve">REDUCAO DE PVC SOLDAVEL AGUA FRIA  60X50MM  - FORNECIMENTO E INSTALACAO      </v>
          </cell>
          <cell r="F1420" t="str">
            <v>UN</v>
          </cell>
          <cell r="G1420">
            <v>13.34</v>
          </cell>
          <cell r="H1420" t="str">
            <v>S-SINAPI</v>
          </cell>
          <cell r="I1420">
            <v>17.34</v>
          </cell>
        </row>
        <row r="1421">
          <cell r="D1421">
            <v>72709</v>
          </cell>
          <cell r="E1421" t="str">
            <v xml:space="preserve">REDUCAO DE PVC SOLDAVEL AGUA FRIA  75X50MM  - FORNECIMENTO E INSTALACAO      </v>
          </cell>
          <cell r="F1421" t="str">
            <v>UN</v>
          </cell>
          <cell r="G1421">
            <v>15.12</v>
          </cell>
          <cell r="H1421" t="str">
            <v>S-SINAPI</v>
          </cell>
          <cell r="I1421">
            <v>19.649999999999999</v>
          </cell>
        </row>
        <row r="1422">
          <cell r="D1422">
            <v>72710</v>
          </cell>
          <cell r="E1422" t="str">
            <v xml:space="preserve">REDUCAO DE PVC SOLDAVEL AGUA FRIA  85X60MM  - FORNECIMENTO E INSTALACAO      </v>
          </cell>
          <cell r="F1422" t="str">
            <v>UN</v>
          </cell>
          <cell r="G1422">
            <v>16.670000000000002</v>
          </cell>
          <cell r="H1422" t="str">
            <v>S-SINAPI</v>
          </cell>
          <cell r="I1422">
            <v>21.67</v>
          </cell>
        </row>
        <row r="1423">
          <cell r="D1423">
            <v>72712</v>
          </cell>
          <cell r="E1423" t="str">
            <v>TE DE ACO GALVANIZADO  1.1/2"  - FORNECIMENTO E INSTALACAO</v>
          </cell>
          <cell r="F1423" t="str">
            <v>UN</v>
          </cell>
          <cell r="G1423">
            <v>26.01</v>
          </cell>
          <cell r="H1423" t="str">
            <v>S-SINAPI</v>
          </cell>
          <cell r="I1423">
            <v>33.81</v>
          </cell>
        </row>
        <row r="1424">
          <cell r="D1424">
            <v>72713</v>
          </cell>
          <cell r="E1424" t="str">
            <v>TE DE ACO GALVANIZADO  1.1/4"  - FORNECIMENTO E INSTALACAO</v>
          </cell>
          <cell r="F1424" t="str">
            <v>UN</v>
          </cell>
          <cell r="G1424">
            <v>21.78</v>
          </cell>
          <cell r="H1424" t="str">
            <v>S-SINAPI</v>
          </cell>
          <cell r="I1424">
            <v>28.31</v>
          </cell>
        </row>
        <row r="1425">
          <cell r="D1425">
            <v>72714</v>
          </cell>
          <cell r="E1425" t="str">
            <v>TE DE ACO GALVANIZADO  1"  - FORNECIMENTO E INSTALACAO</v>
          </cell>
          <cell r="F1425" t="str">
            <v>UN</v>
          </cell>
          <cell r="G1425">
            <v>15.13</v>
          </cell>
          <cell r="H1425" t="str">
            <v>S-SINAPI</v>
          </cell>
          <cell r="I1425">
            <v>19.66</v>
          </cell>
        </row>
        <row r="1426">
          <cell r="D1426">
            <v>72715</v>
          </cell>
          <cell r="E1426" t="str">
            <v>TE DE ACO GALVANIZADO  2.1/2"  - FORNECIMENTO E INSTALACAO</v>
          </cell>
          <cell r="F1426" t="str">
            <v>UN</v>
          </cell>
          <cell r="G1426">
            <v>60.87</v>
          </cell>
          <cell r="H1426" t="str">
            <v>S-SINAPI</v>
          </cell>
          <cell r="I1426">
            <v>79.13</v>
          </cell>
        </row>
        <row r="1427">
          <cell r="D1427">
            <v>72716</v>
          </cell>
          <cell r="E1427" t="str">
            <v>TE DE ACO GALVANIZADO  2"  - FORNECIMENTO E INSTALACAO</v>
          </cell>
          <cell r="F1427" t="str">
            <v>UN</v>
          </cell>
          <cell r="G1427">
            <v>39.659999999999997</v>
          </cell>
          <cell r="H1427" t="str">
            <v>S-SINAPI</v>
          </cell>
          <cell r="I1427">
            <v>51.55</v>
          </cell>
        </row>
        <row r="1428">
          <cell r="D1428">
            <v>72717</v>
          </cell>
          <cell r="E1428" t="str">
            <v>TE DE ACO GALVANIZADO  3"  - FORNECIMENTO E INSTALACAO</v>
          </cell>
          <cell r="F1428" t="str">
            <v>UN</v>
          </cell>
          <cell r="G1428">
            <v>75.73</v>
          </cell>
          <cell r="H1428" t="str">
            <v>S-SINAPI</v>
          </cell>
          <cell r="I1428">
            <v>98.44</v>
          </cell>
        </row>
        <row r="1429">
          <cell r="D1429">
            <v>72718</v>
          </cell>
          <cell r="E1429" t="str">
            <v>TE DE ACO GALVANIZADO  3/4"  - FORNECIMENTO E INSTALACAO</v>
          </cell>
          <cell r="F1429" t="str">
            <v>UN</v>
          </cell>
          <cell r="G1429">
            <v>11.39</v>
          </cell>
          <cell r="H1429" t="str">
            <v>S-SINAPI</v>
          </cell>
          <cell r="I1429">
            <v>14.8</v>
          </cell>
        </row>
        <row r="1430">
          <cell r="D1430">
            <v>72719</v>
          </cell>
          <cell r="E1430" t="str">
            <v>TE DE ACO GALVANIZADO  4"  - FORNECIMENTO E INSTALACAO</v>
          </cell>
          <cell r="F1430" t="str">
            <v>UN</v>
          </cell>
          <cell r="G1430">
            <v>134.38</v>
          </cell>
          <cell r="H1430" t="str">
            <v>S-SINAPI</v>
          </cell>
          <cell r="I1430">
            <v>174.69</v>
          </cell>
        </row>
        <row r="1431">
          <cell r="D1431">
            <v>72720</v>
          </cell>
          <cell r="E1431" t="str">
            <v>TE DE ACO GALVANIZADO  5"  - FORNECIMENTO E INSTALACAO</v>
          </cell>
          <cell r="F1431" t="str">
            <v>UN</v>
          </cell>
          <cell r="G1431">
            <v>239.53</v>
          </cell>
          <cell r="H1431" t="str">
            <v>S-SINAPI</v>
          </cell>
          <cell r="I1431">
            <v>311.38</v>
          </cell>
        </row>
        <row r="1432">
          <cell r="D1432">
            <v>72721</v>
          </cell>
          <cell r="E1432" t="str">
            <v>TE DE ACO GALVANIZADO  6"  - FORNECIMENTO E INSTALACAO</v>
          </cell>
          <cell r="F1432" t="str">
            <v>UN</v>
          </cell>
          <cell r="G1432">
            <v>336.79</v>
          </cell>
          <cell r="H1432" t="str">
            <v>S-SINAPI</v>
          </cell>
          <cell r="I1432">
            <v>437.82</v>
          </cell>
        </row>
        <row r="1433">
          <cell r="D1433">
            <v>72722</v>
          </cell>
          <cell r="E1433" t="str">
            <v>TE DE COBRE  15MM LIGAÇÃO SOLDADA  - FORNECIMENTO E INSTALACAO</v>
          </cell>
          <cell r="F1433" t="str">
            <v>UN</v>
          </cell>
          <cell r="G1433">
            <v>5.29</v>
          </cell>
          <cell r="H1433" t="str">
            <v>S-SINAPI</v>
          </cell>
          <cell r="I1433">
            <v>6.87</v>
          </cell>
        </row>
        <row r="1434">
          <cell r="D1434">
            <v>72723</v>
          </cell>
          <cell r="E1434" t="str">
            <v>TE DE COBRE  22MM LIGAÇÃO SOLDADA  - FORNECIMENTO E INSTALACAO</v>
          </cell>
          <cell r="F1434" t="str">
            <v>UN</v>
          </cell>
          <cell r="G1434">
            <v>9.23</v>
          </cell>
          <cell r="H1434" t="str">
            <v>S-SINAPI</v>
          </cell>
          <cell r="I1434">
            <v>11.99</v>
          </cell>
        </row>
        <row r="1435">
          <cell r="D1435">
            <v>72724</v>
          </cell>
          <cell r="E1435" t="str">
            <v>TE DE COBRE  28MM LIGAÇÃO SOLDADA  - FORNECIMENTO E INSTALACAO</v>
          </cell>
          <cell r="F1435" t="str">
            <v>UN</v>
          </cell>
          <cell r="G1435">
            <v>14.23</v>
          </cell>
          <cell r="H1435" t="str">
            <v>S-SINAPI</v>
          </cell>
          <cell r="I1435">
            <v>18.489999999999998</v>
          </cell>
        </row>
        <row r="1436">
          <cell r="D1436">
            <v>72725</v>
          </cell>
          <cell r="E1436" t="str">
            <v>TE DE COBRE  35MM LIGAÇÃO SOLDADA  - FORNECIMENTO E INSTALACAO</v>
          </cell>
          <cell r="F1436" t="str">
            <v>UN</v>
          </cell>
          <cell r="G1436">
            <v>29.95</v>
          </cell>
          <cell r="H1436" t="str">
            <v>S-SINAPI</v>
          </cell>
          <cell r="I1436">
            <v>38.93</v>
          </cell>
        </row>
        <row r="1437">
          <cell r="D1437">
            <v>72726</v>
          </cell>
          <cell r="E1437" t="str">
            <v>TE DE COBRE  42MM LIGAÇÃO SOLDADA  - FORNECIMENTO E INSTALACAO</v>
          </cell>
          <cell r="F1437" t="str">
            <v>UN</v>
          </cell>
          <cell r="G1437">
            <v>39.61</v>
          </cell>
          <cell r="H1437" t="str">
            <v>S-SINAPI</v>
          </cell>
          <cell r="I1437">
            <v>51.49</v>
          </cell>
        </row>
        <row r="1438">
          <cell r="D1438">
            <v>72727</v>
          </cell>
          <cell r="E1438" t="str">
            <v>TE DE COBRE  54MM LIGAÇÃO SOLDADA  - FORNECIMENTO E INSTALACAO</v>
          </cell>
          <cell r="F1438" t="str">
            <v>UN</v>
          </cell>
          <cell r="G1438">
            <v>79.52</v>
          </cell>
          <cell r="H1438" t="str">
            <v>S-SINAPI</v>
          </cell>
          <cell r="I1438">
            <v>103.37</v>
          </cell>
        </row>
        <row r="1439">
          <cell r="D1439">
            <v>72728</v>
          </cell>
          <cell r="E1439" t="str">
            <v>TE DE COBRE  66MM LIGAÇÃO SOLDADA  - FORNECIMENTO E INSTALACAO</v>
          </cell>
          <cell r="F1439" t="str">
            <v>UN</v>
          </cell>
          <cell r="G1439">
            <v>175.41</v>
          </cell>
          <cell r="H1439" t="str">
            <v>S-SINAPI</v>
          </cell>
          <cell r="I1439">
            <v>228.03</v>
          </cell>
        </row>
        <row r="1440">
          <cell r="D1440">
            <v>72729</v>
          </cell>
          <cell r="E1440" t="str">
            <v>TE DE COBRE  79MM LIGAÇÃO SOLDADA  - FORNECIMENTO E INSTALACAO</v>
          </cell>
          <cell r="F1440" t="str">
            <v>UN</v>
          </cell>
          <cell r="G1440">
            <v>281.52</v>
          </cell>
          <cell r="H1440" t="str">
            <v>S-SINAPI</v>
          </cell>
          <cell r="I1440">
            <v>365.97</v>
          </cell>
        </row>
        <row r="1441">
          <cell r="D1441">
            <v>72773</v>
          </cell>
          <cell r="E1441" t="str">
            <v>JUNCAO PVC ESGOTO  75X50MM  - FORNECIMENTO E INSTALACAO</v>
          </cell>
          <cell r="F1441" t="str">
            <v>UN</v>
          </cell>
          <cell r="G1441">
            <v>15.98</v>
          </cell>
          <cell r="H1441" t="str">
            <v>S-SINAPI</v>
          </cell>
          <cell r="I1441">
            <v>20.77</v>
          </cell>
        </row>
        <row r="1442">
          <cell r="D1442">
            <v>72774</v>
          </cell>
          <cell r="E1442" t="str">
            <v>JUNCAO PVC ESGOTO  100X50MM  - FORNECIMENTO E INSTALACAO</v>
          </cell>
          <cell r="F1442" t="str">
            <v>UN</v>
          </cell>
          <cell r="G1442">
            <v>18.55</v>
          </cell>
          <cell r="H1442" t="str">
            <v>S-SINAPI</v>
          </cell>
          <cell r="I1442">
            <v>24.11</v>
          </cell>
        </row>
        <row r="1443">
          <cell r="D1443">
            <v>72775</v>
          </cell>
          <cell r="E1443" t="str">
            <v>JUNCAO PVC ESGOTO  100X75MM  - FORNECIMENTO E INSTALACAO</v>
          </cell>
          <cell r="F1443" t="str">
            <v>UN</v>
          </cell>
          <cell r="G1443">
            <v>24.79</v>
          </cell>
          <cell r="H1443" t="str">
            <v>S-SINAPI</v>
          </cell>
          <cell r="I1443">
            <v>32.22</v>
          </cell>
        </row>
        <row r="1444">
          <cell r="D1444">
            <v>72783</v>
          </cell>
          <cell r="E1444" t="str">
            <v xml:space="preserve">ADAPTADOR PVC SOLDAVEL COM FLANGES E ANEL PARA CAIXA D'AGUA  20MMX1/2"      </v>
          </cell>
          <cell r="F1444" t="str">
            <v>UN</v>
          </cell>
          <cell r="G1444">
            <v>7.6</v>
          </cell>
          <cell r="H1444" t="str">
            <v>S-SINAPI</v>
          </cell>
          <cell r="I1444">
            <v>9.8800000000000008</v>
          </cell>
        </row>
        <row r="1445">
          <cell r="D1445">
            <v>72784</v>
          </cell>
          <cell r="E1445" t="str">
            <v xml:space="preserve">ADAPTADOR PVC SOLDAVEL COM FLANGES E ANEL PARA CAIXA D'AGUA  25MMX3/4"      </v>
          </cell>
          <cell r="F1445" t="str">
            <v>UN</v>
          </cell>
          <cell r="G1445">
            <v>9.0500000000000007</v>
          </cell>
          <cell r="H1445" t="str">
            <v>S-SINAPI</v>
          </cell>
          <cell r="I1445">
            <v>11.76</v>
          </cell>
        </row>
        <row r="1446">
          <cell r="D1446">
            <v>72785</v>
          </cell>
          <cell r="E1446" t="str">
            <v xml:space="preserve">ADAPTADOR PVC SOLDAVEL COM FLANGES E ANEL PARA CAIXA D'AGUA  32MMX1"  -      </v>
          </cell>
          <cell r="F1446" t="str">
            <v>UN</v>
          </cell>
          <cell r="G1446">
            <v>14.64</v>
          </cell>
          <cell r="H1446" t="str">
            <v>S-SINAPI</v>
          </cell>
          <cell r="I1446">
            <v>19.03</v>
          </cell>
        </row>
        <row r="1447">
          <cell r="D1447">
            <v>72786</v>
          </cell>
          <cell r="E1447" t="str">
            <v xml:space="preserve">ADAPTADOR PVC SOLDAVEL COM FLANGES E ANEL PARA CAIXA D'AGUA  40MMX1.1/4    </v>
          </cell>
          <cell r="F1447" t="str">
            <v>UN</v>
          </cell>
          <cell r="G1447">
            <v>19.399999999999999</v>
          </cell>
          <cell r="H1447" t="str">
            <v>S-SINAPI</v>
          </cell>
          <cell r="I1447">
            <v>25.22</v>
          </cell>
        </row>
        <row r="1448">
          <cell r="D1448">
            <v>72787</v>
          </cell>
          <cell r="E1448" t="str">
            <v xml:space="preserve">ADAPTADOR PVC SOLDAVEL COM FLANGES E ANEL PARA CAIXA D'AGUA  50MMX1.1/2    </v>
          </cell>
          <cell r="F1448" t="str">
            <v>UN</v>
          </cell>
          <cell r="G1448">
            <v>20.05</v>
          </cell>
          <cell r="H1448" t="str">
            <v>S-SINAPI</v>
          </cell>
          <cell r="I1448">
            <v>26.06</v>
          </cell>
        </row>
        <row r="1449">
          <cell r="D1449">
            <v>72788</v>
          </cell>
          <cell r="E1449" t="str">
            <v xml:space="preserve">ADAPTADOR PVC SOLDAVEL COM FLANGES E ANEL PARA CAIXA D'AGUA  60MMX2"  -      </v>
          </cell>
          <cell r="F1449" t="str">
            <v>UN</v>
          </cell>
          <cell r="G1449">
            <v>30.27</v>
          </cell>
          <cell r="H1449" t="str">
            <v>S-SINAPI</v>
          </cell>
          <cell r="I1449">
            <v>39.35</v>
          </cell>
        </row>
        <row r="1450">
          <cell r="D1450">
            <v>72789</v>
          </cell>
          <cell r="E1450" t="str">
            <v xml:space="preserve">ADAPTADOR PVC SOLDAVEL COM FLANGES LIVRES PARA CAIXA D'AGUA  25MMX3/4"      </v>
          </cell>
          <cell r="F1450" t="str">
            <v>UN</v>
          </cell>
          <cell r="G1450">
            <v>10.09</v>
          </cell>
          <cell r="H1450" t="str">
            <v>S-SINAPI</v>
          </cell>
          <cell r="I1450">
            <v>13.11</v>
          </cell>
        </row>
        <row r="1451">
          <cell r="D1451">
            <v>72790</v>
          </cell>
          <cell r="E1451" t="str">
            <v xml:space="preserve">ADAPTADOR PVC SOLDAVEL COM FLANGES LIVRES PARA CAIXA D'AGUA  32MMX1"  -      </v>
          </cell>
          <cell r="F1451" t="str">
            <v>UN</v>
          </cell>
          <cell r="G1451">
            <v>12.2</v>
          </cell>
          <cell r="H1451" t="str">
            <v>S-SINAPI</v>
          </cell>
          <cell r="I1451">
            <v>15.86</v>
          </cell>
        </row>
        <row r="1452">
          <cell r="D1452">
            <v>72791</v>
          </cell>
          <cell r="E1452" t="str">
            <v xml:space="preserve">ADAPTADOR PVC SOLDAVEL COM FLANGES LIVRES PARA CAIXA D'AGUA  40MMX1.1/4    </v>
          </cell>
          <cell r="F1452" t="str">
            <v>UN</v>
          </cell>
          <cell r="G1452">
            <v>15.5</v>
          </cell>
          <cell r="H1452" t="str">
            <v>S-SINAPI</v>
          </cell>
          <cell r="I1452">
            <v>20.149999999999999</v>
          </cell>
        </row>
        <row r="1453">
          <cell r="D1453">
            <v>72792</v>
          </cell>
          <cell r="E1453" t="str">
            <v xml:space="preserve">ADAPTADOR PVC SOLDAVEL COM FLANGES LIVRES PARA CAIXA D'AGUA  50MMX1.1/2    </v>
          </cell>
          <cell r="F1453" t="str">
            <v>UN</v>
          </cell>
          <cell r="G1453">
            <v>27.39</v>
          </cell>
          <cell r="H1453" t="str">
            <v>S-SINAPI</v>
          </cell>
          <cell r="I1453">
            <v>35.6</v>
          </cell>
        </row>
        <row r="1454">
          <cell r="D1454">
            <v>72793</v>
          </cell>
          <cell r="E1454" t="str">
            <v xml:space="preserve">ADAPTADOR PVC SOLDAVEL COM FLANGES LIVRES PARA CAIXA D'AGUA  60MMX2"  -      </v>
          </cell>
          <cell r="F1454" t="str">
            <v>UN</v>
          </cell>
          <cell r="G1454">
            <v>38.39</v>
          </cell>
          <cell r="H1454" t="str">
            <v>S-SINAPI</v>
          </cell>
          <cell r="I1454">
            <v>49.9</v>
          </cell>
        </row>
        <row r="1455">
          <cell r="D1455">
            <v>72794</v>
          </cell>
          <cell r="E1455" t="str">
            <v xml:space="preserve">ADAPTADOR PVC SOLDAVEL COM FLANGES LIVRES PARA CAIXA D'AGUA  75MMX2.1/2    </v>
          </cell>
          <cell r="F1455" t="str">
            <v>UN</v>
          </cell>
          <cell r="G1455">
            <v>115.33</v>
          </cell>
          <cell r="H1455" t="str">
            <v>S-SINAPI</v>
          </cell>
          <cell r="I1455">
            <v>149.91999999999999</v>
          </cell>
        </row>
        <row r="1456">
          <cell r="D1456">
            <v>72795</v>
          </cell>
          <cell r="E1456" t="str">
            <v xml:space="preserve">ADAPTADOR PVC SOLDAVEL COM FLANGES LIVRES PARA CAIXA D'AGUA  85MMX3"  -      </v>
          </cell>
          <cell r="F1456" t="str">
            <v>UN</v>
          </cell>
          <cell r="G1456">
            <v>156.9</v>
          </cell>
          <cell r="H1456" t="str">
            <v>S-SINAPI</v>
          </cell>
          <cell r="I1456">
            <v>203.97</v>
          </cell>
        </row>
        <row r="1457">
          <cell r="D1457">
            <v>72796</v>
          </cell>
          <cell r="E1457" t="str">
            <v xml:space="preserve">ADAPTADOR PVC SOLDAVEL COM FLANGES LIVRES PARA CAIXA D'AGUA  110MMX4"  -    </v>
          </cell>
          <cell r="F1457" t="str">
            <v>UN</v>
          </cell>
          <cell r="G1457">
            <v>219.85</v>
          </cell>
          <cell r="H1457" t="str">
            <v>S-SINAPI</v>
          </cell>
          <cell r="I1457">
            <v>285.8</v>
          </cell>
        </row>
        <row r="1458">
          <cell r="D1458">
            <v>72797</v>
          </cell>
          <cell r="E1458" t="str">
            <v xml:space="preserve">ADAPTADOR PVC SOLDAVEL LONGO COM FLANGES LIVRES PARA CAIXA D'AGUA  25MM    </v>
          </cell>
          <cell r="F1458" t="str">
            <v>UN</v>
          </cell>
          <cell r="G1458">
            <v>11.5</v>
          </cell>
          <cell r="H1458" t="str">
            <v>S-SINAPI</v>
          </cell>
          <cell r="I1458">
            <v>14.95</v>
          </cell>
        </row>
        <row r="1459">
          <cell r="D1459">
            <v>72798</v>
          </cell>
          <cell r="E1459" t="str">
            <v xml:space="preserve">ADAPTADOR PVC SOLDAVEL LONGO COM FLANGES LIVRES PARA CAIXA D'AGUA  32MM    </v>
          </cell>
          <cell r="F1459" t="str">
            <v>UN</v>
          </cell>
          <cell r="G1459">
            <v>13.86</v>
          </cell>
          <cell r="H1459" t="str">
            <v>S-SINAPI</v>
          </cell>
          <cell r="I1459">
            <v>18.010000000000002</v>
          </cell>
        </row>
        <row r="1460">
          <cell r="D1460">
            <v>72800</v>
          </cell>
          <cell r="E1460" t="str">
            <v xml:space="preserve">ADAPTADOR PVC SOLDAVEL LONGO COM FLANGES LIVRES PARA CAIXA D'AGUA  40MM    </v>
          </cell>
          <cell r="F1460" t="str">
            <v>UN</v>
          </cell>
          <cell r="G1460">
            <v>17.63</v>
          </cell>
          <cell r="H1460" t="str">
            <v>S-SINAPI</v>
          </cell>
          <cell r="I1460">
            <v>22.91</v>
          </cell>
        </row>
        <row r="1461">
          <cell r="D1461">
            <v>72801</v>
          </cell>
          <cell r="E1461" t="str">
            <v xml:space="preserve">ADAPTADOR PVC SOLDAVEL LONGO COM FLANGES LIVRES PARA CAIXA D'AGUA  50MM    </v>
          </cell>
          <cell r="F1461" t="str">
            <v>UN</v>
          </cell>
          <cell r="G1461">
            <v>31.29</v>
          </cell>
          <cell r="H1461" t="str">
            <v>S-SINAPI</v>
          </cell>
          <cell r="I1461">
            <v>40.67</v>
          </cell>
        </row>
        <row r="1462">
          <cell r="D1462">
            <v>72802</v>
          </cell>
          <cell r="E1462" t="str">
            <v xml:space="preserve">ADAPTADOR PVC SOLDAVEL LONGO COM FLANGES LIVRES PARA CAIXA D'AGUA  60MM    </v>
          </cell>
          <cell r="F1462" t="str">
            <v>UN</v>
          </cell>
          <cell r="G1462">
            <v>41.97</v>
          </cell>
          <cell r="H1462" t="str">
            <v>S-SINAPI</v>
          </cell>
          <cell r="I1462">
            <v>54.56</v>
          </cell>
        </row>
        <row r="1463">
          <cell r="D1463">
            <v>72803</v>
          </cell>
          <cell r="E1463" t="str">
            <v xml:space="preserve">ADAPTADOR PVC SOLDAVEL LONGO COM FLANGES LIVRES PARA CAIXA D'AGUA  75MM    </v>
          </cell>
          <cell r="F1463" t="str">
            <v>UN</v>
          </cell>
          <cell r="G1463">
            <v>126.46</v>
          </cell>
          <cell r="H1463" t="str">
            <v>S-SINAPI</v>
          </cell>
          <cell r="I1463">
            <v>164.39</v>
          </cell>
        </row>
        <row r="1464">
          <cell r="D1464">
            <v>72804</v>
          </cell>
          <cell r="E1464" t="str">
            <v xml:space="preserve">ADAPTADOR PVC SOLDAVEL LONGO COM FLANGES LIVRES PARA CAIXA D'AGUA  85MM    </v>
          </cell>
          <cell r="F1464" t="str">
            <v>UN</v>
          </cell>
          <cell r="G1464">
            <v>171.05</v>
          </cell>
          <cell r="H1464" t="str">
            <v>S-SINAPI</v>
          </cell>
          <cell r="I1464">
            <v>222.36</v>
          </cell>
        </row>
        <row r="1465">
          <cell r="D1465">
            <v>72805</v>
          </cell>
          <cell r="E1465" t="str">
            <v xml:space="preserve">ADAPTADOR PVC SOLDAVEL LONGO COM FLANGES LIVRES PARA CAIXA D'AGUA  110M    </v>
          </cell>
          <cell r="F1465" t="str">
            <v>UN</v>
          </cell>
          <cell r="G1465">
            <v>241.48</v>
          </cell>
          <cell r="H1465" t="str">
            <v>S-SINAPI</v>
          </cell>
          <cell r="I1465">
            <v>313.92</v>
          </cell>
        </row>
        <row r="1466">
          <cell r="D1466">
            <v>72806</v>
          </cell>
          <cell r="E1466" t="str">
            <v xml:space="preserve">TE PVC SOLDAVEL COM ROSCA AGUA FRIA  20MMX20MMX1/2"  - FORNECIMENTO E IN    </v>
          </cell>
          <cell r="F1466" t="str">
            <v>UN</v>
          </cell>
          <cell r="G1466">
            <v>3.51</v>
          </cell>
          <cell r="H1466" t="str">
            <v>S-SINAPI</v>
          </cell>
          <cell r="I1466">
            <v>4.5599999999999996</v>
          </cell>
        </row>
        <row r="1467">
          <cell r="D1467">
            <v>72808</v>
          </cell>
          <cell r="E1467" t="str">
            <v xml:space="preserve">TE PVC SOLDAVEL COM ROSCA AGUA FRIA  25MMX25MMX1/2"  - FORNECIMENTO E IN    </v>
          </cell>
          <cell r="F1467" t="str">
            <v>UN</v>
          </cell>
          <cell r="G1467">
            <v>4.45</v>
          </cell>
          <cell r="H1467" t="str">
            <v>S-SINAPI</v>
          </cell>
          <cell r="I1467">
            <v>5.78</v>
          </cell>
        </row>
        <row r="1468">
          <cell r="D1468">
            <v>72809</v>
          </cell>
          <cell r="E1468" t="str">
            <v xml:space="preserve">TE PVC SOLDAVEL COM ROSCA AGUA FRIA  32MMX32MMX3/4"  - FORNECIMENTO E IN    </v>
          </cell>
          <cell r="F1468" t="str">
            <v>UN</v>
          </cell>
          <cell r="G1468">
            <v>8.23</v>
          </cell>
          <cell r="H1468" t="str">
            <v>S-SINAPI</v>
          </cell>
          <cell r="I1468">
            <v>10.69</v>
          </cell>
        </row>
        <row r="1469">
          <cell r="D1469">
            <v>73636</v>
          </cell>
          <cell r="E1469" t="str">
            <v xml:space="preserve">TE PVC SOLDAVEL COM ROSCA METALICA AGUA FRIA  25MMX25MMX1/2"  - FORNECIM    </v>
          </cell>
          <cell r="F1469" t="str">
            <v>UN</v>
          </cell>
          <cell r="G1469">
            <v>9.5</v>
          </cell>
          <cell r="H1469" t="str">
            <v>S-SINAPI</v>
          </cell>
          <cell r="I1469">
            <v>12.35</v>
          </cell>
        </row>
        <row r="1470">
          <cell r="D1470">
            <v>73637</v>
          </cell>
          <cell r="E1470" t="str">
            <v xml:space="preserve">TE PVC SOLDAVEL COM ROSCA METALICA AGUA FRIA  25MMX25MMX3/4"  - FORNECIM    </v>
          </cell>
          <cell r="F1470" t="str">
            <v>UN</v>
          </cell>
          <cell r="G1470">
            <v>9.65</v>
          </cell>
          <cell r="H1470" t="str">
            <v>S-SINAPI</v>
          </cell>
          <cell r="I1470">
            <v>12.54</v>
          </cell>
        </row>
        <row r="1471">
          <cell r="D1471">
            <v>73638</v>
          </cell>
          <cell r="E1471" t="str">
            <v xml:space="preserve">TE PVC SOLDAVEL COM ROSCA METALICA AGUA FRIA  20MMX20MMX1/2"  - FORNECIM    </v>
          </cell>
          <cell r="F1471" t="str">
            <v>UN</v>
          </cell>
          <cell r="G1471">
            <v>8.89</v>
          </cell>
          <cell r="H1471" t="str">
            <v>S-SINAPI</v>
          </cell>
          <cell r="I1471">
            <v>11.55</v>
          </cell>
        </row>
        <row r="1472">
          <cell r="D1472">
            <v>73639</v>
          </cell>
          <cell r="E1472" t="str">
            <v xml:space="preserve">JOELHO PVC SOLDAVEL COM ROSCA METALICA  90º AGUA FRIA  25MMX3/4"  - FORNE    </v>
          </cell>
          <cell r="F1472" t="str">
            <v>UN</v>
          </cell>
          <cell r="G1472">
            <v>7.24</v>
          </cell>
          <cell r="H1472" t="str">
            <v>S-SINAPI</v>
          </cell>
          <cell r="I1472">
            <v>9.41</v>
          </cell>
        </row>
        <row r="1473">
          <cell r="D1473">
            <v>73640</v>
          </cell>
          <cell r="E1473" t="str">
            <v xml:space="preserve">JOELHO PVC SOLDAVEL COM ROSCA METALICA  90º ÁGUA FRIA  20MMX1/2"  - FORNE    </v>
          </cell>
          <cell r="F1473" t="str">
            <v>UN</v>
          </cell>
          <cell r="G1473">
            <v>6.28</v>
          </cell>
          <cell r="H1473" t="str">
            <v>S-SINAPI</v>
          </cell>
          <cell r="I1473">
            <v>8.16</v>
          </cell>
        </row>
        <row r="1474">
          <cell r="D1474">
            <v>73641</v>
          </cell>
          <cell r="E1474" t="str">
            <v xml:space="preserve">JOELHO PVC SOLDAVEL COM ROSCA  90º AGUA FRIA  25MMX1/2"  - FORNECIMENTO E    </v>
          </cell>
          <cell r="F1474" t="str">
            <v>UN</v>
          </cell>
          <cell r="G1474">
            <v>4.54</v>
          </cell>
          <cell r="H1474" t="str">
            <v>S-SINAPI</v>
          </cell>
          <cell r="I1474">
            <v>5.9</v>
          </cell>
        </row>
        <row r="1475">
          <cell r="D1475">
            <v>73642</v>
          </cell>
          <cell r="E1475" t="str">
            <v xml:space="preserve">JOELHO PVC SOLDAVEL COM ROSCA METALICA  90º AGUA FRIA  25MMX1/2"  - FORNE    </v>
          </cell>
          <cell r="F1475" t="str">
            <v>UN</v>
          </cell>
          <cell r="G1475">
            <v>6.57</v>
          </cell>
          <cell r="H1475" t="str">
            <v>S-SINAPI</v>
          </cell>
          <cell r="I1475">
            <v>8.5399999999999991</v>
          </cell>
        </row>
        <row r="1476">
          <cell r="D1476">
            <v>73643</v>
          </cell>
          <cell r="E1476" t="str">
            <v xml:space="preserve">JOELHO PVC SOLDAVEL COM ROSCA  90º AGUA FRIA  25MMX3/4"  - FORNECIMENTO E    </v>
          </cell>
          <cell r="F1476" t="str">
            <v>UN</v>
          </cell>
          <cell r="G1476">
            <v>4.96</v>
          </cell>
          <cell r="H1476" t="str">
            <v>S-SINAPI</v>
          </cell>
          <cell r="I1476">
            <v>6.44</v>
          </cell>
        </row>
        <row r="1477">
          <cell r="D1477">
            <v>73644</v>
          </cell>
          <cell r="E1477" t="str">
            <v xml:space="preserve">JOELHO PVC SOLDAVEL COM ROSCA  90º AGUA FRIA  20MMX1/2"  - FORNECIMENTO E    </v>
          </cell>
          <cell r="F1477" t="str">
            <v>UN</v>
          </cell>
          <cell r="G1477">
            <v>4.29</v>
          </cell>
          <cell r="H1477" t="str">
            <v>S-SINAPI</v>
          </cell>
          <cell r="I1477">
            <v>5.57</v>
          </cell>
        </row>
        <row r="1478">
          <cell r="D1478">
            <v>73645</v>
          </cell>
          <cell r="E1478" t="str">
            <v xml:space="preserve">LUVA PVC SOLDAVEL COM ROSCA AGUA FRIA  50MMX1.1/2"  - FORNECIMENTO E INS    </v>
          </cell>
          <cell r="F1478" t="str">
            <v>UN</v>
          </cell>
          <cell r="G1478">
            <v>19.739999999999998</v>
          </cell>
          <cell r="H1478" t="str">
            <v>S-SINAPI</v>
          </cell>
          <cell r="I1478">
            <v>25.66</v>
          </cell>
        </row>
        <row r="1479">
          <cell r="D1479">
            <v>73646</v>
          </cell>
          <cell r="E1479" t="str">
            <v xml:space="preserve">LUVA PVC SOLDAVEL COM ROSCA AGUA FRIA  40MMX1.1/4"  - FORNECIMENTO E INS    </v>
          </cell>
          <cell r="F1479" t="str">
            <v>UN</v>
          </cell>
          <cell r="G1479">
            <v>10.62</v>
          </cell>
          <cell r="H1479" t="str">
            <v>S-SINAPI</v>
          </cell>
          <cell r="I1479">
            <v>13.8</v>
          </cell>
        </row>
        <row r="1480">
          <cell r="D1480">
            <v>73647</v>
          </cell>
          <cell r="E1480" t="str">
            <v xml:space="preserve">LUVA PVC SOLDAVEL COM ROSCA AGUA FRIA  32MMX1"  - FORNECIMENTO E INSTALA    </v>
          </cell>
          <cell r="F1480" t="str">
            <v>UN</v>
          </cell>
          <cell r="G1480">
            <v>4.8499999999999996</v>
          </cell>
          <cell r="H1480" t="str">
            <v>S-SINAPI</v>
          </cell>
          <cell r="I1480">
            <v>6.3</v>
          </cell>
        </row>
        <row r="1481">
          <cell r="D1481">
            <v>73648</v>
          </cell>
          <cell r="E1481" t="str">
            <v xml:space="preserve">LUVA PVC SOLDAVEL COM ROSCA AGUA FRIA  25MMX3/4"  - FORNECIMENTO E INSTA    </v>
          </cell>
          <cell r="F1481" t="str">
            <v>UN</v>
          </cell>
          <cell r="G1481">
            <v>3.34</v>
          </cell>
          <cell r="H1481" t="str">
            <v>S-SINAPI</v>
          </cell>
          <cell r="I1481">
            <v>4.34</v>
          </cell>
        </row>
        <row r="1482">
          <cell r="D1482">
            <v>73649</v>
          </cell>
          <cell r="E1482" t="str">
            <v xml:space="preserve">LUVA PVC SOLDAVEL COM ROSCA AGUA FRIA  20MMX1/2"  - FORNECIMENTO E INSTA    </v>
          </cell>
          <cell r="F1482" t="str">
            <v>UN</v>
          </cell>
          <cell r="G1482">
            <v>3.2</v>
          </cell>
          <cell r="H1482" t="str">
            <v>S-SINAPI</v>
          </cell>
          <cell r="I1482">
            <v>4.16</v>
          </cell>
        </row>
        <row r="1483">
          <cell r="D1483">
            <v>73650</v>
          </cell>
          <cell r="E1483" t="str">
            <v xml:space="preserve">LUVA PVC SOLDAVEL COM ROSCA AGUA FRIA  25MMX1/2"  - FORNECIMENTO E INSTA    </v>
          </cell>
          <cell r="F1483" t="str">
            <v>UN</v>
          </cell>
          <cell r="G1483">
            <v>3.67</v>
          </cell>
          <cell r="H1483" t="str">
            <v>S-SINAPI</v>
          </cell>
          <cell r="I1483">
            <v>4.7699999999999996</v>
          </cell>
        </row>
        <row r="1484">
          <cell r="D1484">
            <v>73691</v>
          </cell>
          <cell r="E1484" t="str">
            <v xml:space="preserve">LUVA PVC SOLDAVEL COM ROSCA METALICA AGUA FRIA  25MMX1/2"  - FORNECIMENT    </v>
          </cell>
          <cell r="F1484" t="str">
            <v>UN</v>
          </cell>
          <cell r="G1484">
            <v>4.82</v>
          </cell>
          <cell r="H1484" t="str">
            <v>S-SINAPI</v>
          </cell>
          <cell r="I1484">
            <v>6.26</v>
          </cell>
        </row>
        <row r="1485">
          <cell r="D1485" t="str">
            <v>74059/001</v>
          </cell>
          <cell r="E1485" t="str">
            <v>LUVA DE COBRE SEM ANEL SOLDA  22MM  - FORNECIMENTO E INSTALACAO</v>
          </cell>
          <cell r="F1485" t="str">
            <v>UN</v>
          </cell>
          <cell r="G1485">
            <v>5.58</v>
          </cell>
          <cell r="H1485" t="str">
            <v>S-SINAPI</v>
          </cell>
          <cell r="I1485">
            <v>7.25</v>
          </cell>
        </row>
        <row r="1486">
          <cell r="D1486" t="str">
            <v>74059/002</v>
          </cell>
          <cell r="E1486" t="str">
            <v>LUVA DE COBRE SEM ANEL SOLDA  35MM  - FORNECIMENTO E INSTALAÇÃO</v>
          </cell>
          <cell r="F1486" t="str">
            <v>UN</v>
          </cell>
          <cell r="G1486">
            <v>17.03</v>
          </cell>
          <cell r="H1486" t="str">
            <v>S-SINAPI</v>
          </cell>
          <cell r="I1486">
            <v>22.13</v>
          </cell>
        </row>
        <row r="1487">
          <cell r="D1487" t="str">
            <v>74060/001</v>
          </cell>
          <cell r="E1487" t="str">
            <v>COTOVELO DE COBRE SEM ANEL SOLDA  22MM  - FORNECIMENTO E INSTALACAO</v>
          </cell>
          <cell r="F1487" t="str">
            <v>UN</v>
          </cell>
          <cell r="G1487">
            <v>9</v>
          </cell>
          <cell r="H1487" t="str">
            <v>S-SINAPI</v>
          </cell>
          <cell r="I1487">
            <v>11.7</v>
          </cell>
        </row>
        <row r="1488">
          <cell r="D1488" t="str">
            <v>74060/002</v>
          </cell>
          <cell r="E1488" t="str">
            <v>COTOVELO DE COBRE SEM ANEL SOLDA  28MM  - FORNECIMENTO E INSTALACAO</v>
          </cell>
          <cell r="F1488" t="str">
            <v>UN</v>
          </cell>
          <cell r="G1488">
            <v>11.24</v>
          </cell>
          <cell r="H1488" t="str">
            <v>S-SINAPI</v>
          </cell>
          <cell r="I1488">
            <v>14.61</v>
          </cell>
        </row>
        <row r="1489">
          <cell r="D1489" t="str">
            <v>74060/003</v>
          </cell>
          <cell r="E1489" t="str">
            <v>COTOVELO DE COBRE SEM ANEL SOLDA  35MM  - FORNECIMENTO E INSTALACAO</v>
          </cell>
          <cell r="F1489" t="str">
            <v>UN</v>
          </cell>
          <cell r="G1489">
            <v>26.82</v>
          </cell>
          <cell r="H1489" t="str">
            <v>S-SINAPI</v>
          </cell>
          <cell r="I1489">
            <v>34.86</v>
          </cell>
        </row>
        <row r="1490">
          <cell r="D1490" t="str">
            <v>74060/004</v>
          </cell>
          <cell r="E1490" t="str">
            <v>COTOVELO DE COBRE SEM ANEL SOLDA  15MM  - FORNECIMENTO E INSTALACAO</v>
          </cell>
          <cell r="F1490" t="str">
            <v>UN</v>
          </cell>
          <cell r="G1490">
            <v>5.5</v>
          </cell>
          <cell r="H1490" t="str">
            <v>S-SINAPI</v>
          </cell>
          <cell r="I1490">
            <v>7.15</v>
          </cell>
        </row>
        <row r="1491">
          <cell r="D1491" t="str">
            <v>0181</v>
          </cell>
          <cell r="E1491" t="str">
            <v>CAIXAS D'DAGUA, DE INSPECAO E DE GORDURA</v>
          </cell>
          <cell r="H1491" t="str">
            <v>S-SINAPI</v>
          </cell>
          <cell r="I1491">
            <v>0</v>
          </cell>
        </row>
        <row r="1492">
          <cell r="D1492">
            <v>6171</v>
          </cell>
          <cell r="E1492" t="str">
            <v>TAMPA DE CONCRETO ARMADO  60X60X5CM PARA CAIXA</v>
          </cell>
          <cell r="F1492" t="str">
            <v>UN</v>
          </cell>
          <cell r="G1492">
            <v>15.71</v>
          </cell>
          <cell r="H1492" t="str">
            <v>S-SINAPI</v>
          </cell>
          <cell r="I1492">
            <v>20.420000000000002</v>
          </cell>
        </row>
        <row r="1493">
          <cell r="D1493" t="str">
            <v>73735/001</v>
          </cell>
          <cell r="E1493" t="str">
            <v>RESERV. DE FIBROC. CAP=1000L C/ACESSORIOS</v>
          </cell>
          <cell r="F1493" t="str">
            <v>UN</v>
          </cell>
          <cell r="G1493">
            <v>410.38</v>
          </cell>
          <cell r="H1493" t="str">
            <v>S-SINAPI</v>
          </cell>
          <cell r="I1493">
            <v>533.49</v>
          </cell>
        </row>
        <row r="1494">
          <cell r="D1494" t="str">
            <v>73735/002</v>
          </cell>
          <cell r="E1494" t="str">
            <v>RESERV. DE FIBROC. CAP=500L SOBRE ESTRUT. DE MADEIRA</v>
          </cell>
          <cell r="F1494" t="str">
            <v>UN</v>
          </cell>
          <cell r="G1494">
            <v>305.45</v>
          </cell>
          <cell r="H1494" t="str">
            <v>S-SINAPI</v>
          </cell>
          <cell r="I1494">
            <v>397.08</v>
          </cell>
        </row>
        <row r="1495">
          <cell r="D1495" t="str">
            <v>73748/001</v>
          </cell>
          <cell r="E1495" t="str">
            <v xml:space="preserve">RESERVATÓRIO D'ÁGUA DE FIBROCIMENTO CILÍNDRICO OU RETANGULAR, CAPACIDA    </v>
          </cell>
          <cell r="F1495" t="str">
            <v>UN</v>
          </cell>
          <cell r="G1495">
            <v>230.8</v>
          </cell>
          <cell r="H1495" t="str">
            <v>S-SINAPI</v>
          </cell>
          <cell r="I1495">
            <v>300.04000000000002</v>
          </cell>
        </row>
        <row r="1496">
          <cell r="D1496" t="str">
            <v>74051/001</v>
          </cell>
          <cell r="E1496" t="str">
            <v xml:space="preserve">CAIXA DE GORDURA DUPLA EM CONCRETO PRE-MOLDADO DN  60MM COM TAMPA  - FOR    </v>
          </cell>
          <cell r="F1496" t="str">
            <v>UN</v>
          </cell>
          <cell r="G1496">
            <v>174.6</v>
          </cell>
          <cell r="H1496" t="str">
            <v>S-SINAPI</v>
          </cell>
          <cell r="I1496">
            <v>226.98</v>
          </cell>
        </row>
        <row r="1497">
          <cell r="D1497" t="str">
            <v>74051/002</v>
          </cell>
          <cell r="E1497" t="str">
            <v xml:space="preserve">CAIXA DE GORDURA SIMPLES EM CONCRETO PRE-MOLDADO DN  40MM COM TAMPA  - F    </v>
          </cell>
          <cell r="F1497" t="str">
            <v>UN</v>
          </cell>
          <cell r="G1497">
            <v>69.61</v>
          </cell>
          <cell r="H1497" t="str">
            <v>S-SINAPI</v>
          </cell>
          <cell r="I1497">
            <v>90.49</v>
          </cell>
        </row>
        <row r="1498">
          <cell r="D1498" t="str">
            <v>74058/001</v>
          </cell>
          <cell r="E1498" t="str">
            <v>TORNEIRA DE BOIA REAL  1/2 COM BALAO METALICO  - FORNECIMENTO E INSTALA    U</v>
          </cell>
          <cell r="F1498" t="str">
            <v>N</v>
          </cell>
          <cell r="G1498">
            <v>63.25</v>
          </cell>
          <cell r="H1498" t="str">
            <v>S-SINAPI</v>
          </cell>
          <cell r="I1498">
            <v>82.22</v>
          </cell>
        </row>
        <row r="1499">
          <cell r="D1499" t="str">
            <v>74058/002</v>
          </cell>
          <cell r="E1499" t="str">
            <v>TORNEIRA DE BOIA VAZAO TOTAL  3/4 COM BALAO PLASTICO  - FORNECIMENTO E      U</v>
          </cell>
          <cell r="F1499" t="str">
            <v>N</v>
          </cell>
          <cell r="G1499">
            <v>78.69</v>
          </cell>
          <cell r="H1499" t="str">
            <v>S-SINAPI</v>
          </cell>
          <cell r="I1499">
            <v>102.29</v>
          </cell>
        </row>
        <row r="1500">
          <cell r="D1500" t="str">
            <v>74058/003</v>
          </cell>
          <cell r="E1500" t="str">
            <v>TORNEIRA DE BOIA REAL  1 COM BALAO PLASTICO  - FORNECIMENTO E INSTALACA    U</v>
          </cell>
          <cell r="F1500" t="str">
            <v>N</v>
          </cell>
          <cell r="G1500">
            <v>94.83</v>
          </cell>
          <cell r="H1500" t="str">
            <v>S-SINAPI</v>
          </cell>
          <cell r="I1500">
            <v>123.27</v>
          </cell>
        </row>
        <row r="1501">
          <cell r="D1501" t="str">
            <v>74058/004</v>
          </cell>
          <cell r="E1501" t="str">
            <v xml:space="preserve">TORNEIRA DE BÓIA REAL  2" COM BALAO PLASTICO  - FORNECIMENTO E INSTALACA    </v>
          </cell>
          <cell r="F1501" t="str">
            <v>UN</v>
          </cell>
          <cell r="G1501">
            <v>192.74</v>
          </cell>
          <cell r="H1501" t="str">
            <v>S-SINAPI</v>
          </cell>
          <cell r="I1501">
            <v>250.56</v>
          </cell>
        </row>
        <row r="1502">
          <cell r="D1502" t="str">
            <v>74104/001</v>
          </cell>
          <cell r="E1502" t="str">
            <v xml:space="preserve">CAIXA DE INSPEÇÃO EM ALVENARIA DE TIJOLO MACIÇO  60X60X60CM, REVESTIDA      </v>
          </cell>
          <cell r="F1502" t="str">
            <v>UN</v>
          </cell>
          <cell r="G1502">
            <v>84.51</v>
          </cell>
          <cell r="H1502" t="str">
            <v>S-SINAPI</v>
          </cell>
          <cell r="I1502">
            <v>109.86</v>
          </cell>
        </row>
        <row r="1503">
          <cell r="D1503" t="str">
            <v>74166/001</v>
          </cell>
          <cell r="E1503" t="str">
            <v xml:space="preserve">CAIXA DE INSPEÇÃO EM CONCRETO PRÉ-MOLDADO DN  60MM COM TAMPA H=  60CM  -      </v>
          </cell>
          <cell r="F1503" t="str">
            <v>UN</v>
          </cell>
          <cell r="G1503">
            <v>131.91999999999999</v>
          </cell>
          <cell r="H1503" t="str">
            <v>S-SINAPI</v>
          </cell>
          <cell r="I1503">
            <v>171.49</v>
          </cell>
        </row>
        <row r="1504">
          <cell r="D1504" t="str">
            <v>74166/002</v>
          </cell>
          <cell r="E1504" t="str">
            <v xml:space="preserve">CAIXA DE INSPECAO EM ANEL DE CONCRETO PRE MOLDADO, COM  950MM DE ALTURA    </v>
          </cell>
          <cell r="F1504" t="str">
            <v>UN</v>
          </cell>
          <cell r="G1504">
            <v>115.45</v>
          </cell>
          <cell r="H1504" t="str">
            <v>S-SINAPI</v>
          </cell>
          <cell r="I1504">
            <v>150.08000000000001</v>
          </cell>
        </row>
        <row r="1505">
          <cell r="D1505" t="str">
            <v>74225/001</v>
          </cell>
          <cell r="E1505" t="str">
            <v xml:space="preserve">CAIXA DE GORDURA EM PVC  250X230X75MM, COM TAMPA E PORTA-TAMPA  - FORNEC    </v>
          </cell>
          <cell r="F1505" t="str">
            <v>UN</v>
          </cell>
          <cell r="G1505">
            <v>54.35</v>
          </cell>
          <cell r="H1505" t="str">
            <v>S-SINAPI</v>
          </cell>
          <cell r="I1505">
            <v>70.650000000000006</v>
          </cell>
        </row>
        <row r="1506">
          <cell r="D1506" t="str">
            <v>0182</v>
          </cell>
          <cell r="E1506" t="str">
            <v>RALOS/CAIXA SIFONADA</v>
          </cell>
          <cell r="H1506" t="str">
            <v>S-SINAPI</v>
          </cell>
          <cell r="I1506">
            <v>0</v>
          </cell>
        </row>
        <row r="1507">
          <cell r="D1507">
            <v>40777</v>
          </cell>
          <cell r="E1507" t="str">
            <v xml:space="preserve">CAIXA SIFONADA PVC  150X150X50MM COM GRELHA REDONDA BRANCA  - FORNECIMEN    </v>
          </cell>
          <cell r="F1507" t="str">
            <v>UN</v>
          </cell>
          <cell r="G1507">
            <v>24.35</v>
          </cell>
          <cell r="H1507" t="str">
            <v>S-SINAPI</v>
          </cell>
          <cell r="I1507">
            <v>31.65</v>
          </cell>
        </row>
        <row r="1508">
          <cell r="D1508">
            <v>72292</v>
          </cell>
          <cell r="E1508" t="str">
            <v xml:space="preserve">CAIXA SIFONADA EM PVC  100X100X50MM SIMPLES  - FORNECIMENTO E INSTALAÇÃO    </v>
          </cell>
          <cell r="F1508" t="str">
            <v>UN</v>
          </cell>
          <cell r="G1508">
            <v>25.33</v>
          </cell>
          <cell r="H1508" t="str">
            <v>S-SINAPI</v>
          </cell>
          <cell r="I1508">
            <v>32.92</v>
          </cell>
        </row>
        <row r="1509">
          <cell r="D1509">
            <v>72684</v>
          </cell>
          <cell r="E1509" t="str">
            <v>RALO SECO DE PVC  100X100MM SIMPLES  - FORNECIMENTO E INSTALACAO</v>
          </cell>
          <cell r="F1509" t="str">
            <v>UN</v>
          </cell>
          <cell r="G1509">
            <v>12.17</v>
          </cell>
          <cell r="H1509" t="str">
            <v>S-SINAPI</v>
          </cell>
          <cell r="I1509">
            <v>15.82</v>
          </cell>
        </row>
        <row r="1510">
          <cell r="D1510">
            <v>72685</v>
          </cell>
          <cell r="E1510" t="str">
            <v>RALO SIFONADO DE PVC  100X100MM SIMPLES  - FORNECIMENTO E INSTALACAO</v>
          </cell>
          <cell r="F1510" t="str">
            <v>UN</v>
          </cell>
          <cell r="G1510">
            <v>14.05</v>
          </cell>
          <cell r="H1510" t="str">
            <v>S-SINAPI</v>
          </cell>
          <cell r="I1510">
            <v>18.260000000000002</v>
          </cell>
        </row>
        <row r="1511">
          <cell r="D1511" t="str">
            <v>0183</v>
          </cell>
          <cell r="E1511" t="str">
            <v>APARELHOS SANITARIOS, LOUCAS, METAIS E OUTROS</v>
          </cell>
          <cell r="H1511" t="str">
            <v>S-SINAPI</v>
          </cell>
          <cell r="I1511">
            <v>0</v>
          </cell>
        </row>
        <row r="1512">
          <cell r="D1512">
            <v>6004</v>
          </cell>
          <cell r="E1512" t="str">
            <v>PAPELEIRA DE LOUCA BRANCA  - FORNECIMENTO E INSTALACAO</v>
          </cell>
          <cell r="F1512" t="str">
            <v>UN</v>
          </cell>
          <cell r="G1512">
            <v>28.23</v>
          </cell>
          <cell r="H1512" t="str">
            <v>S-SINAPI</v>
          </cell>
          <cell r="I1512">
            <v>36.69</v>
          </cell>
        </row>
        <row r="1513">
          <cell r="D1513">
            <v>6007</v>
          </cell>
          <cell r="E1513" t="str">
            <v>SABONETEIRA DE LOUCA BRANCA  7,5X15CM  - FORNECIMENTO E INSTALACAO</v>
          </cell>
          <cell r="F1513" t="str">
            <v>UN</v>
          </cell>
          <cell r="G1513">
            <v>23.95</v>
          </cell>
          <cell r="H1513" t="str">
            <v>S-SINAPI</v>
          </cell>
          <cell r="I1513">
            <v>31.13</v>
          </cell>
        </row>
        <row r="1514">
          <cell r="D1514">
            <v>6008</v>
          </cell>
          <cell r="E1514" t="str">
            <v xml:space="preserve">CABIDE DE LOUCA BRANCA SIMPLES TIPO GANCHO  - FORNECIMENTO E INSTALACAO    </v>
          </cell>
          <cell r="F1514" t="str">
            <v>UN</v>
          </cell>
          <cell r="G1514">
            <v>21.87</v>
          </cell>
          <cell r="H1514" t="str">
            <v>S-SINAPI</v>
          </cell>
          <cell r="I1514">
            <v>28.43</v>
          </cell>
        </row>
        <row r="1515">
          <cell r="D1515">
            <v>6009</v>
          </cell>
          <cell r="E1515" t="str">
            <v xml:space="preserve">LAVATORIO EM LOUCA BRANCA, SEM COLUNA PADRAO POPULAR, COM TORNEIRA CRO    </v>
          </cell>
          <cell r="F1515" t="str">
            <v>UN</v>
          </cell>
          <cell r="G1515">
            <v>120.87</v>
          </cell>
          <cell r="H1515" t="str">
            <v>S-SINAPI</v>
          </cell>
          <cell r="I1515">
            <v>157.13</v>
          </cell>
        </row>
        <row r="1516">
          <cell r="D1516">
            <v>6021</v>
          </cell>
          <cell r="E1516" t="str">
            <v xml:space="preserve">VASO SANITARIO SIFONADO LOUÇA BRANCA PADRAO POPULAR, COM CONJUNTO PARA    </v>
          </cell>
          <cell r="F1516" t="str">
            <v>UN</v>
          </cell>
          <cell r="G1516">
            <v>107.44</v>
          </cell>
          <cell r="H1516" t="str">
            <v>S-SINAPI</v>
          </cell>
          <cell r="I1516">
            <v>139.66999999999999</v>
          </cell>
        </row>
        <row r="1517">
          <cell r="D1517">
            <v>6024</v>
          </cell>
          <cell r="E1517" t="str">
            <v xml:space="preserve">CAIXA DE DESCARGA PLASTICA EXTERNA COMPLETA,CAPACIDADE  9L COM TUBO DE      </v>
          </cell>
          <cell r="F1517" t="str">
            <v>UN</v>
          </cell>
          <cell r="G1517">
            <v>45.61</v>
          </cell>
          <cell r="H1517" t="str">
            <v>S-SINAPI</v>
          </cell>
          <cell r="I1517">
            <v>59.29</v>
          </cell>
        </row>
        <row r="1518">
          <cell r="D1518">
            <v>6031</v>
          </cell>
          <cell r="E1518" t="str">
            <v xml:space="preserve">BANCA  (TAMPO) DE MARMORE SINTETICO  120X60CM COM CUBA, VALVULA EM PLAST    </v>
          </cell>
          <cell r="F1518" t="str">
            <v>UN</v>
          </cell>
          <cell r="G1518">
            <v>204.48</v>
          </cell>
          <cell r="H1518" t="str">
            <v>S-SINAPI</v>
          </cell>
          <cell r="I1518">
            <v>265.82</v>
          </cell>
        </row>
        <row r="1519">
          <cell r="D1519">
            <v>6043</v>
          </cell>
          <cell r="E1519" t="str">
            <v xml:space="preserve">BANCA  (TAMPO) DE MARMORITE, GRANILITE OU GRANITITA  120X60CM COM CUBA,      </v>
          </cell>
          <cell r="F1519" t="str">
            <v>UN</v>
          </cell>
          <cell r="G1519">
            <v>219.14</v>
          </cell>
          <cell r="H1519" t="str">
            <v>S-SINAPI</v>
          </cell>
          <cell r="I1519">
            <v>284.88</v>
          </cell>
        </row>
        <row r="1520">
          <cell r="D1520">
            <v>6049</v>
          </cell>
          <cell r="E1520" t="str">
            <v xml:space="preserve">TANQUE SIMPLES PRE-MOLDADO DE CONCRETO COM VALVULA EM PLASTICO BRANCO      </v>
          </cell>
          <cell r="F1520" t="str">
            <v>UN</v>
          </cell>
          <cell r="G1520">
            <v>117.18</v>
          </cell>
          <cell r="H1520" t="str">
            <v>S-SINAPI</v>
          </cell>
          <cell r="I1520">
            <v>152.33000000000001</v>
          </cell>
        </row>
        <row r="1521">
          <cell r="D1521">
            <v>6052</v>
          </cell>
          <cell r="E1521" t="str">
            <v xml:space="preserve">TANQUE DE MARMORE SINTETICO  22 LITROS COM VALVULA EM PLASTICO BRANCO  1    </v>
          </cell>
          <cell r="F1521" t="str">
            <v>UN</v>
          </cell>
          <cell r="G1521">
            <v>178.64</v>
          </cell>
          <cell r="H1521" t="str">
            <v>S-SINAPI</v>
          </cell>
          <cell r="I1521">
            <v>232.23</v>
          </cell>
        </row>
        <row r="1522">
          <cell r="D1522">
            <v>68061</v>
          </cell>
          <cell r="E1522" t="str">
            <v>CHUVEIRO PLASTICO BRANCO SIMPLES  - FORNECIMENTO E INSTALACAO</v>
          </cell>
          <cell r="F1522" t="str">
            <v>UN</v>
          </cell>
          <cell r="G1522">
            <v>9.6</v>
          </cell>
          <cell r="H1522" t="str">
            <v>S-SINAPI</v>
          </cell>
          <cell r="I1522">
            <v>12.48</v>
          </cell>
        </row>
        <row r="1523">
          <cell r="D1523">
            <v>73628</v>
          </cell>
          <cell r="E1523" t="str">
            <v>BACIA TURCA C/TUBO DE LIGACAO  -  50508</v>
          </cell>
          <cell r="F1523" t="str">
            <v>UN</v>
          </cell>
          <cell r="G1523">
            <v>119.4</v>
          </cell>
          <cell r="H1523" t="str">
            <v>S-SINAPI</v>
          </cell>
          <cell r="I1523">
            <v>155.22</v>
          </cell>
        </row>
        <row r="1524">
          <cell r="D1524" t="str">
            <v>73911/001</v>
          </cell>
          <cell r="E1524" t="str">
            <v xml:space="preserve">CUBA ACO INOXIDAVEL  40,0X34,0X11,5 CM, COM SIFAO EM METAL CROMADO  1.1/    </v>
          </cell>
          <cell r="F1524" t="str">
            <v>UN</v>
          </cell>
          <cell r="G1524">
            <v>193.05</v>
          </cell>
          <cell r="H1524" t="str">
            <v>S-SINAPI</v>
          </cell>
          <cell r="I1524">
            <v>250.96</v>
          </cell>
        </row>
        <row r="1525">
          <cell r="D1525" t="str">
            <v>73911/002</v>
          </cell>
          <cell r="E1525" t="str">
            <v xml:space="preserve">CUBA ACO INOXIDAVEL  56,0X33,0X11,5 CM, COM SIFAO EM METAL CROMADO  1.1/    </v>
          </cell>
          <cell r="F1525" t="str">
            <v>UN</v>
          </cell>
          <cell r="G1525">
            <v>201.74</v>
          </cell>
          <cell r="H1525" t="str">
            <v>S-SINAPI</v>
          </cell>
          <cell r="I1525">
            <v>262.26</v>
          </cell>
        </row>
        <row r="1526">
          <cell r="D1526" t="str">
            <v>73913/001</v>
          </cell>
          <cell r="E1526" t="str">
            <v xml:space="preserve">BANCADA  (TAMPO) COM CUBA EM MARMORITE, GRANILITE OU GRANITINA  120X60CM    </v>
          </cell>
          <cell r="F1526" t="str">
            <v>UN</v>
          </cell>
          <cell r="G1526">
            <v>132.61000000000001</v>
          </cell>
          <cell r="H1526" t="str">
            <v>S-SINAPI</v>
          </cell>
          <cell r="I1526">
            <v>172.39</v>
          </cell>
        </row>
        <row r="1527">
          <cell r="D1527" t="str">
            <v>73947/001</v>
          </cell>
          <cell r="E1527" t="str">
            <v>LAVATORIO LOUCA BR MEDIO LUXO C/LADRAO MED  55X45 RABICHO CROMADO DE</v>
          </cell>
          <cell r="F1527" t="str">
            <v>UN</v>
          </cell>
          <cell r="G1527">
            <v>460.76</v>
          </cell>
          <cell r="H1527" t="str">
            <v>S-SINAPI</v>
          </cell>
          <cell r="I1527">
            <v>598.98</v>
          </cell>
        </row>
        <row r="1528">
          <cell r="D1528" t="str">
            <v>73947/002</v>
          </cell>
          <cell r="E1528" t="str">
            <v>LAVATORIO LOUCA BR EMBUTIR(CUBA) MEDIO LUXO S/LADRAO  52X39CM FERRA</v>
          </cell>
          <cell r="F1528" t="str">
            <v>UN</v>
          </cell>
          <cell r="G1528">
            <v>188.02</v>
          </cell>
          <cell r="H1528" t="str">
            <v>S-SINAPI</v>
          </cell>
          <cell r="I1528">
            <v>244.42</v>
          </cell>
        </row>
        <row r="1529">
          <cell r="D1529" t="str">
            <v>73947/003</v>
          </cell>
          <cell r="E1529" t="str">
            <v>TANQUE LOUCA BRANCA C/COLUNA MED  56X48CM  (EM TORNO)INCL ACESSORIOS</v>
          </cell>
          <cell r="F1529" t="str">
            <v>UN</v>
          </cell>
          <cell r="G1529">
            <v>276.79000000000002</v>
          </cell>
          <cell r="H1529" t="str">
            <v>S-SINAPI</v>
          </cell>
          <cell r="I1529">
            <v>359.82</v>
          </cell>
        </row>
        <row r="1530">
          <cell r="D1530" t="str">
            <v>73947/004</v>
          </cell>
          <cell r="E1530" t="str">
            <v xml:space="preserve">TANQUE LOUCA BRANCA C/COLUNAS E MED  60X56CM  (EM TORNO)INCL ACESSORIOS      </v>
          </cell>
          <cell r="F1530" t="str">
            <v>UN</v>
          </cell>
          <cell r="G1530">
            <v>274.33999999999997</v>
          </cell>
          <cell r="H1530" t="str">
            <v>S-SINAPI</v>
          </cell>
          <cell r="I1530">
            <v>356.64</v>
          </cell>
        </row>
        <row r="1531">
          <cell r="D1531" t="str">
            <v>73947/005</v>
          </cell>
          <cell r="E1531" t="str">
            <v xml:space="preserve">MICTORIO DE LOUCA BRANCA C/SIFAO INTEGRADO E MED  33X28X53CM FERRAGENS      </v>
          </cell>
          <cell r="F1531" t="str">
            <v>UN</v>
          </cell>
          <cell r="G1531">
            <v>166.98</v>
          </cell>
          <cell r="H1531" t="str">
            <v>S-SINAPI</v>
          </cell>
          <cell r="I1531">
            <v>217.07</v>
          </cell>
        </row>
        <row r="1532">
          <cell r="D1532" t="str">
            <v>73947/006</v>
          </cell>
          <cell r="E1532" t="str">
            <v xml:space="preserve">LAVATORIO LOUCA BRANCA D/SOBREPOR MED LUXO C/LADRAO  53X43CM FERRAGENS      </v>
          </cell>
          <cell r="F1532" t="str">
            <v>UN</v>
          </cell>
          <cell r="G1532">
            <v>223.78</v>
          </cell>
          <cell r="H1532" t="str">
            <v>S-SINAPI</v>
          </cell>
          <cell r="I1532">
            <v>290.91000000000003</v>
          </cell>
        </row>
        <row r="1533">
          <cell r="D1533" t="str">
            <v>73947/007</v>
          </cell>
          <cell r="E1533" t="str">
            <v xml:space="preserve">LAVATORIO LOUCA BRANCA D/EMBUTIR(CUBA) MED LUXO  52X39CM C/LADRAO FERRA    </v>
          </cell>
          <cell r="F1533" t="str">
            <v>UN</v>
          </cell>
          <cell r="G1533">
            <v>225.16</v>
          </cell>
          <cell r="H1533" t="str">
            <v>S-SINAPI</v>
          </cell>
          <cell r="I1533">
            <v>292.7</v>
          </cell>
        </row>
        <row r="1534">
          <cell r="D1534" t="str">
            <v>73947/008</v>
          </cell>
          <cell r="E1534" t="str">
            <v>LAVATORIO LOUCA BRANCA POPULAR S/LADRAO MED  47X35CM INCLUSIVE ACESSO</v>
          </cell>
          <cell r="F1534" t="str">
            <v>UN</v>
          </cell>
          <cell r="G1534">
            <v>26.89</v>
          </cell>
          <cell r="H1534" t="str">
            <v>S-SINAPI</v>
          </cell>
          <cell r="I1534">
            <v>34.950000000000003</v>
          </cell>
        </row>
        <row r="1535">
          <cell r="D1535" t="str">
            <v>73947/009</v>
          </cell>
          <cell r="E1535" t="str">
            <v>SABONETEIRA LOUCA BRANCA  15X15CM  - FORNECIMENTO E INSTALACAO</v>
          </cell>
          <cell r="F1535" t="str">
            <v>UN</v>
          </cell>
          <cell r="G1535">
            <v>15.19</v>
          </cell>
          <cell r="H1535" t="str">
            <v>S-SINAPI</v>
          </cell>
          <cell r="I1535">
            <v>19.739999999999998</v>
          </cell>
        </row>
        <row r="1536">
          <cell r="D1536" t="str">
            <v>73947/010</v>
          </cell>
          <cell r="E1536" t="str">
            <v xml:space="preserve">PORTA-TOALHA DE LOUCA BRANCA COM BASTÃO PLASTICO  - FORNECIMENTO E INST    </v>
          </cell>
          <cell r="F1536" t="str">
            <v>UN</v>
          </cell>
          <cell r="G1536">
            <v>18.53</v>
          </cell>
          <cell r="H1536" t="str">
            <v>S-SINAPI</v>
          </cell>
          <cell r="I1536">
            <v>24.08</v>
          </cell>
        </row>
        <row r="1537">
          <cell r="D1537" t="str">
            <v>73947/011</v>
          </cell>
          <cell r="E1537" t="str">
            <v xml:space="preserve">VASO SANITARIO LOUCA BRANCA CAIXA DESCARGA ACOPLADA  35X65X35CM INCL AS    </v>
          </cell>
          <cell r="F1537" t="str">
            <v>UN</v>
          </cell>
          <cell r="G1537">
            <v>192.75</v>
          </cell>
          <cell r="H1537" t="str">
            <v>S-SINAPI</v>
          </cell>
          <cell r="I1537">
            <v>250.57</v>
          </cell>
        </row>
        <row r="1538">
          <cell r="D1538" t="str">
            <v>73947/012</v>
          </cell>
          <cell r="E1538" t="str">
            <v>PORTA SABONETE LIQUIDO FORNECIMENTO</v>
          </cell>
          <cell r="F1538" t="str">
            <v>UN</v>
          </cell>
          <cell r="G1538">
            <v>22.28</v>
          </cell>
          <cell r="H1538" t="str">
            <v>S-SINAPI</v>
          </cell>
          <cell r="I1538">
            <v>28.96</v>
          </cell>
        </row>
        <row r="1539">
          <cell r="D1539" t="str">
            <v>73949/001</v>
          </cell>
          <cell r="E1539" t="str">
            <v xml:space="preserve">TORNEIRA CROMADA  1/2" OU  3/4" PARA JARDIM OU TANQUE, PADRAO ALTO  - FOR    </v>
          </cell>
          <cell r="F1539" t="str">
            <v>UN</v>
          </cell>
          <cell r="G1539">
            <v>38.94</v>
          </cell>
          <cell r="H1539" t="str">
            <v>S-SINAPI</v>
          </cell>
          <cell r="I1539">
            <v>50.62</v>
          </cell>
        </row>
        <row r="1540">
          <cell r="D1540" t="str">
            <v>73949/002</v>
          </cell>
          <cell r="E1540" t="str">
            <v xml:space="preserve">TORNEIRA CROMADA LONGA  1/2" OU  3/4" DE PAREDE PARA PIA, PADRAO POPULAR    </v>
          </cell>
          <cell r="F1540" t="str">
            <v>UN</v>
          </cell>
          <cell r="G1540">
            <v>51.05</v>
          </cell>
          <cell r="H1540" t="str">
            <v>S-SINAPI</v>
          </cell>
          <cell r="I1540">
            <v>66.36</v>
          </cell>
        </row>
        <row r="1541">
          <cell r="D1541" t="str">
            <v>73949/003</v>
          </cell>
          <cell r="E1541" t="str">
            <v xml:space="preserve">TORNEIRA CROMADA LONGA  1/2" OU  3/4" DE PAREDE PARA PIA DE COZINHA COM      </v>
          </cell>
          <cell r="F1541" t="str">
            <v>UN</v>
          </cell>
          <cell r="G1541">
            <v>123.26</v>
          </cell>
          <cell r="H1541" t="str">
            <v>S-SINAPI</v>
          </cell>
          <cell r="I1541">
            <v>160.22999999999999</v>
          </cell>
        </row>
        <row r="1542">
          <cell r="D1542" t="str">
            <v>73949/004</v>
          </cell>
          <cell r="E1542" t="str">
            <v xml:space="preserve">TORNEIRA CROMADA TUBO MOVEL DE PAREDE  1/2" OU  3/4" PARA PIA DE COZINHA    </v>
          </cell>
          <cell r="F1542" t="str">
            <v>UN</v>
          </cell>
          <cell r="G1542">
            <v>118.34</v>
          </cell>
          <cell r="H1542" t="str">
            <v>S-SINAPI</v>
          </cell>
          <cell r="I1542">
            <v>153.84</v>
          </cell>
        </row>
        <row r="1543">
          <cell r="D1543" t="str">
            <v>73949/005</v>
          </cell>
          <cell r="E1543" t="str">
            <v xml:space="preserve">TORNEIRA CROMADA  1/2" OU  3/4" DE BANCADA PARA LAVATORIO, PADRAO POPULA    </v>
          </cell>
          <cell r="F1543" t="str">
            <v>UN</v>
          </cell>
          <cell r="G1543">
            <v>73.930000000000007</v>
          </cell>
          <cell r="H1543" t="str">
            <v>S-SINAPI</v>
          </cell>
          <cell r="I1543">
            <v>96.1</v>
          </cell>
        </row>
        <row r="1544">
          <cell r="D1544" t="str">
            <v>73949/006</v>
          </cell>
          <cell r="E1544" t="str">
            <v xml:space="preserve">TORNEIRA CROMADA MÉDIA  1/2" OU  3/4", DE PAREDE, PADRÃO POPULAR  - FORNE    </v>
          </cell>
          <cell r="F1544" t="str">
            <v>UN</v>
          </cell>
          <cell r="G1544">
            <v>36.06</v>
          </cell>
          <cell r="H1544" t="str">
            <v>S-SINAPI</v>
          </cell>
          <cell r="I1544">
            <v>46.87</v>
          </cell>
        </row>
        <row r="1545">
          <cell r="D1545" t="str">
            <v>73949/007</v>
          </cell>
          <cell r="E1545" t="str">
            <v xml:space="preserve">TORNEIRA CROMADA TUBO MOVEL PARA BANCADA  1/2" OU  3/4" PARA PIA DE COZI    </v>
          </cell>
          <cell r="F1545" t="str">
            <v>UN</v>
          </cell>
          <cell r="G1545">
            <v>254.8</v>
          </cell>
          <cell r="H1545" t="str">
            <v>S-SINAPI</v>
          </cell>
          <cell r="I1545">
            <v>331.24</v>
          </cell>
        </row>
        <row r="1546">
          <cell r="D1546" t="str">
            <v>73949/008</v>
          </cell>
          <cell r="E1546" t="str">
            <v xml:space="preserve">TORNEIRA CROMADA  1/2" OU  3/4" PARA TANQUE, PADRÃO POPULAR  - FORNECIMEN    </v>
          </cell>
          <cell r="F1546" t="str">
            <v>UN</v>
          </cell>
          <cell r="G1546">
            <v>27.34</v>
          </cell>
          <cell r="H1546" t="str">
            <v>S-SINAPI</v>
          </cell>
          <cell r="I1546">
            <v>35.54</v>
          </cell>
        </row>
        <row r="1547">
          <cell r="D1547" t="str">
            <v>73949/009</v>
          </cell>
          <cell r="E1547" t="str">
            <v xml:space="preserve">TORNEIRA CROMADA  1/2" OU  3/4" PARA LAVATORIO, PADRÃO POPULAR, COM ENGA    </v>
          </cell>
          <cell r="F1547" t="str">
            <v>UN</v>
          </cell>
          <cell r="G1547">
            <v>52.15</v>
          </cell>
          <cell r="H1547" t="str">
            <v>S-SINAPI</v>
          </cell>
          <cell r="I1547">
            <v>67.790000000000006</v>
          </cell>
        </row>
        <row r="1548">
          <cell r="D1548" t="str">
            <v>73951/001</v>
          </cell>
          <cell r="E1548" t="str">
            <v xml:space="preserve">SIFAO PLASTICO PARA LAVATORIO OU PIA TIPO COPO  1.1/4"  - FORNECIMENTO E    </v>
          </cell>
          <cell r="F1548" t="str">
            <v>UN</v>
          </cell>
          <cell r="G1548">
            <v>14.62</v>
          </cell>
          <cell r="H1548" t="str">
            <v>S-SINAPI</v>
          </cell>
          <cell r="I1548">
            <v>19</v>
          </cell>
        </row>
        <row r="1549">
          <cell r="D1549" t="str">
            <v>73951/002</v>
          </cell>
          <cell r="E1549" t="str">
            <v xml:space="preserve">SIFAO PLASTICO PARA LAVATORIO OU PIA TIPO COPO  1"  - FORNECIMENTO E INS    </v>
          </cell>
          <cell r="F1549" t="str">
            <v>UN</v>
          </cell>
          <cell r="G1549">
            <v>14.69</v>
          </cell>
          <cell r="H1549" t="str">
            <v>S-SINAPI</v>
          </cell>
          <cell r="I1549">
            <v>19.09</v>
          </cell>
        </row>
        <row r="1550">
          <cell r="D1550" t="str">
            <v>73956/001</v>
          </cell>
          <cell r="E1550" t="str">
            <v>TORNEIRA PLÁSTICA  3/4" PARA TANQUE  - FORNECIMENTO E INSTALACAO</v>
          </cell>
          <cell r="F1550" t="str">
            <v>UN</v>
          </cell>
          <cell r="G1550">
            <v>13.23</v>
          </cell>
          <cell r="H1550" t="str">
            <v>S-SINAPI</v>
          </cell>
          <cell r="I1550">
            <v>17.190000000000001</v>
          </cell>
        </row>
        <row r="1551">
          <cell r="D1551" t="str">
            <v>73956/002</v>
          </cell>
          <cell r="E1551" t="str">
            <v>TORNEIRA PLASTICA  1/2 PARA PIA  - FORNECIMENTO E INSTALACAO U</v>
          </cell>
          <cell r="F1551" t="str">
            <v>N</v>
          </cell>
          <cell r="G1551">
            <v>13.46</v>
          </cell>
          <cell r="H1551" t="str">
            <v>S-SINAPI</v>
          </cell>
          <cell r="I1551">
            <v>17.489999999999998</v>
          </cell>
        </row>
        <row r="1552">
          <cell r="D1552" t="str">
            <v>73956/003</v>
          </cell>
          <cell r="E1552" t="str">
            <v xml:space="preserve">TORNEIRA PLASTICA  1/2" PARA LAVATORIO COM ENGATE FLEXIVEL EM METAL CRO    </v>
          </cell>
          <cell r="F1552" t="str">
            <v>UN</v>
          </cell>
          <cell r="G1552">
            <v>39.69</v>
          </cell>
          <cell r="H1552" t="str">
            <v>S-SINAPI</v>
          </cell>
          <cell r="I1552">
            <v>51.59</v>
          </cell>
        </row>
        <row r="1553">
          <cell r="D1553" t="str">
            <v>73996/001</v>
          </cell>
          <cell r="E1553" t="str">
            <v xml:space="preserve">TANQUE SIMPLES PRE-MOLDADO DE CONCRETO COM VALVULA EM PLASTICO BRANCO      </v>
          </cell>
          <cell r="F1553" t="str">
            <v>UN</v>
          </cell>
          <cell r="G1553">
            <v>99.28</v>
          </cell>
          <cell r="H1553" t="str">
            <v>S-SINAPI</v>
          </cell>
          <cell r="I1553">
            <v>129.06</v>
          </cell>
        </row>
        <row r="1554">
          <cell r="D1554" t="str">
            <v>74013/001</v>
          </cell>
          <cell r="E1554" t="str">
            <v xml:space="preserve">BANCADA DE MARMORE POLIDO BRANCO E=3,0CM, LARGURA  60CM, COM PREVISAO D    </v>
          </cell>
          <cell r="F1554" t="str">
            <v>M</v>
          </cell>
          <cell r="G1554">
            <v>223.18</v>
          </cell>
          <cell r="H1554" t="str">
            <v>S-SINAPI</v>
          </cell>
          <cell r="I1554">
            <v>290.13</v>
          </cell>
        </row>
        <row r="1555">
          <cell r="D1555" t="str">
            <v>74014/001</v>
          </cell>
          <cell r="E1555" t="str">
            <v>VALVULA EM METAL CROMADO  3.1/2"X1.1/2"  - FORNECIMENTO E INSTALACAO</v>
          </cell>
          <cell r="F1555" t="str">
            <v>UN</v>
          </cell>
          <cell r="G1555">
            <v>41.52</v>
          </cell>
          <cell r="H1555" t="str">
            <v>S-SINAPI</v>
          </cell>
          <cell r="I1555">
            <v>53.97</v>
          </cell>
        </row>
        <row r="1556">
          <cell r="D1556" t="str">
            <v>74014/002</v>
          </cell>
          <cell r="E1556" t="str">
            <v xml:space="preserve">VALVULA EM PLASTICO CROMADO  1" PARA LAVATORIO  - FORNECIMENTO E INSTALA    </v>
          </cell>
          <cell r="F1556" t="str">
            <v>UN</v>
          </cell>
          <cell r="G1556">
            <v>8.59</v>
          </cell>
          <cell r="H1556" t="str">
            <v>S-SINAPI</v>
          </cell>
          <cell r="I1556">
            <v>11.16</v>
          </cell>
        </row>
        <row r="1557">
          <cell r="D1557" t="str">
            <v>74049/001</v>
          </cell>
          <cell r="E1557" t="str">
            <v xml:space="preserve">MARMORE BRANCO POLIDO PARA BANCADA  (TAMPO) E=3CM, LARGURA  55CM ENGASTA    </v>
          </cell>
          <cell r="F1557" t="str">
            <v>M</v>
          </cell>
          <cell r="G1557">
            <v>195.59</v>
          </cell>
          <cell r="H1557" t="str">
            <v>S-SINAPI</v>
          </cell>
          <cell r="I1557">
            <v>254.26</v>
          </cell>
        </row>
        <row r="1558">
          <cell r="D1558" t="str">
            <v>74049/002</v>
          </cell>
          <cell r="E1558" t="str">
            <v xml:space="preserve">MARMORE BRANCO POLIDO PARA BANCADA (TAMPO) E=3CM, LARGURA  60CM ENGAST    </v>
          </cell>
          <cell r="F1558" t="str">
            <v>M</v>
          </cell>
          <cell r="G1558">
            <v>210.41</v>
          </cell>
          <cell r="H1558" t="str">
            <v>S-SINAPI</v>
          </cell>
          <cell r="I1558">
            <v>273.52999999999997</v>
          </cell>
        </row>
        <row r="1559">
          <cell r="D1559" t="str">
            <v>74049/003</v>
          </cell>
          <cell r="E1559" t="str">
            <v xml:space="preserve">MARMORE BRANCO POLIDO PARA BANCADA (TAMPO) E=3CM, LARGURA  40CM ENGAST    </v>
          </cell>
          <cell r="F1559" t="str">
            <v>M</v>
          </cell>
          <cell r="G1559">
            <v>151.13</v>
          </cell>
          <cell r="H1559" t="str">
            <v>S-SINAPI</v>
          </cell>
          <cell r="I1559">
            <v>196.46</v>
          </cell>
        </row>
        <row r="1560">
          <cell r="D1560" t="str">
            <v>74049/004</v>
          </cell>
          <cell r="E1560" t="str">
            <v xml:space="preserve">MARMORE BRANCO POLIDO PARA BANCADA  (TAMPO) E=3CM, LARGURA  30CM ENGASTA    </v>
          </cell>
          <cell r="F1560" t="str">
            <v>M</v>
          </cell>
          <cell r="G1560">
            <v>121.49</v>
          </cell>
          <cell r="H1560" t="str">
            <v>S-SINAPI</v>
          </cell>
          <cell r="I1560">
            <v>157.93</v>
          </cell>
        </row>
        <row r="1561">
          <cell r="D1561" t="str">
            <v>74050/001</v>
          </cell>
          <cell r="E1561" t="str">
            <v>PIA ACO INOXIDAVEL  120X60CM COM  1 CUBA  - FORNECIMENTO E INSTALACAO</v>
          </cell>
          <cell r="F1561" t="str">
            <v>UN</v>
          </cell>
          <cell r="G1561">
            <v>169.05</v>
          </cell>
          <cell r="H1561" t="str">
            <v>S-SINAPI</v>
          </cell>
          <cell r="I1561">
            <v>219.76</v>
          </cell>
        </row>
        <row r="1562">
          <cell r="D1562" t="str">
            <v>74050/002</v>
          </cell>
          <cell r="E1562" t="str">
            <v>PIA ACO INOXIDAVEL  200X60CM COM  2 CUBAS  - FORNECIMENTO E INSTALACAO</v>
          </cell>
          <cell r="F1562" t="str">
            <v>UN</v>
          </cell>
          <cell r="G1562">
            <v>327.5</v>
          </cell>
          <cell r="H1562" t="str">
            <v>S-SINAPI</v>
          </cell>
          <cell r="I1562">
            <v>425.75</v>
          </cell>
        </row>
        <row r="1563">
          <cell r="D1563" t="str">
            <v>74055/001</v>
          </cell>
          <cell r="E1563" t="str">
            <v xml:space="preserve">TANQUE MARMORE SINTETICO  22 LITROS, COM CONJUNTO PARA FIXACAO  - FORNEC    </v>
          </cell>
          <cell r="F1563" t="str">
            <v>UN</v>
          </cell>
          <cell r="G1563">
            <v>129.55000000000001</v>
          </cell>
          <cell r="H1563" t="str">
            <v>S-SINAPI</v>
          </cell>
          <cell r="I1563">
            <v>168.41</v>
          </cell>
        </row>
        <row r="1564">
          <cell r="D1564" t="str">
            <v>74055/002</v>
          </cell>
          <cell r="E1564" t="str">
            <v xml:space="preserve">TANQUE MARMORE SINTETICO  22 LITROS, COM VALVULA EM PLASTICO BRANCO  1.1    </v>
          </cell>
          <cell r="F1564" t="str">
            <v>UN</v>
          </cell>
          <cell r="G1564">
            <v>135.56</v>
          </cell>
          <cell r="H1564" t="str">
            <v>S-SINAPI</v>
          </cell>
          <cell r="I1564">
            <v>176.22</v>
          </cell>
        </row>
        <row r="1565">
          <cell r="D1565" t="str">
            <v>74056/001</v>
          </cell>
          <cell r="E1565" t="str">
            <v xml:space="preserve">BANCADA  (TAMPO) MARMORE SINTETICO  120X60CM COM CUBA  - FORNECIMENTO E I    </v>
          </cell>
          <cell r="F1565" t="str">
            <v>UN</v>
          </cell>
          <cell r="G1565">
            <v>135.28</v>
          </cell>
          <cell r="H1565" t="str">
            <v>S-SINAPI</v>
          </cell>
          <cell r="I1565">
            <v>175.86</v>
          </cell>
        </row>
        <row r="1566">
          <cell r="D1566" t="str">
            <v>74056/002</v>
          </cell>
          <cell r="E1566" t="str">
            <v xml:space="preserve">BANCADA  (TAMPO) MARMORE SINTETICO  150X50CM COM CUBA  - FORNECIMENTO E I    </v>
          </cell>
          <cell r="F1566" t="str">
            <v>UN</v>
          </cell>
          <cell r="G1566">
            <v>177.53</v>
          </cell>
          <cell r="H1566" t="str">
            <v>S-SINAPI</v>
          </cell>
          <cell r="I1566">
            <v>230.78</v>
          </cell>
        </row>
        <row r="1567">
          <cell r="D1567" t="str">
            <v>74056/003</v>
          </cell>
          <cell r="E1567" t="str">
            <v xml:space="preserve">BANCA DE MARMORE SINTETICO  120X60CM COM CUBA, COM SIFAO PLASTICO    TIPO    </v>
          </cell>
          <cell r="F1567" t="str">
            <v>UN</v>
          </cell>
          <cell r="G1567">
            <v>154.78</v>
          </cell>
          <cell r="H1567" t="str">
            <v>S-SINAPI</v>
          </cell>
          <cell r="I1567">
            <v>201.21</v>
          </cell>
        </row>
        <row r="1568">
          <cell r="D1568" t="str">
            <v>74057/001</v>
          </cell>
          <cell r="E1568" t="str">
            <v xml:space="preserve">LAVATORIO LOUCA BRANCA SUSPENSO  29,5 X  39,0CM, PADRAO POPULAR, COM CON    </v>
          </cell>
          <cell r="F1568" t="str">
            <v>UN</v>
          </cell>
          <cell r="G1568">
            <v>52.26</v>
          </cell>
          <cell r="H1568" t="str">
            <v>S-SINAPI</v>
          </cell>
          <cell r="I1568">
            <v>67.930000000000007</v>
          </cell>
        </row>
        <row r="1569">
          <cell r="D1569" t="str">
            <v>74057/002</v>
          </cell>
          <cell r="E1569" t="str">
            <v xml:space="preserve">LAVATORIO LOUCA BRANCA SUSPENSO  29,5 X  39,0CM, PADRAO POPULAR, COM SIF    </v>
          </cell>
          <cell r="F1569" t="str">
            <v>UN</v>
          </cell>
          <cell r="G1569">
            <v>72.97</v>
          </cell>
          <cell r="H1569" t="str">
            <v>S-SINAPI</v>
          </cell>
          <cell r="I1569">
            <v>94.86</v>
          </cell>
        </row>
        <row r="1570">
          <cell r="D1570" t="str">
            <v>74101/001</v>
          </cell>
          <cell r="E1570" t="str">
            <v>VASO SANITARIO, ASSENTO PLASTICO, CAIXA DE DESCARGA PVC DE SOBREPOR,</v>
          </cell>
          <cell r="F1570" t="str">
            <v>UN</v>
          </cell>
          <cell r="G1570">
            <v>153.29</v>
          </cell>
          <cell r="H1570" t="str">
            <v>S-SINAPI</v>
          </cell>
          <cell r="I1570">
            <v>199.27</v>
          </cell>
        </row>
        <row r="1571">
          <cell r="D1571" t="str">
            <v>74113/001</v>
          </cell>
          <cell r="E1571" t="str">
            <v xml:space="preserve">ASSENTO PARA VASO SANITARIO INFANTIL DE PLASTICO  - FORNECIMENTO E INST    </v>
          </cell>
          <cell r="F1571" t="str">
            <v>UN</v>
          </cell>
          <cell r="G1571">
            <v>18.16</v>
          </cell>
          <cell r="H1571" t="str">
            <v>S-SINAPI</v>
          </cell>
          <cell r="I1571">
            <v>23.6</v>
          </cell>
        </row>
        <row r="1572">
          <cell r="D1572" t="str">
            <v>74123/001</v>
          </cell>
          <cell r="E1572" t="str">
            <v xml:space="preserve">APARELHO MISTURADOR CROMADO PARA LAVATORIO COM ENGATE FLEXIVEL EM META    </v>
          </cell>
          <cell r="F1572" t="str">
            <v>UN</v>
          </cell>
          <cell r="G1572">
            <v>379.63</v>
          </cell>
          <cell r="H1572" t="str">
            <v>S-SINAPI</v>
          </cell>
          <cell r="I1572">
            <v>493.51</v>
          </cell>
        </row>
        <row r="1573">
          <cell r="D1573" t="str">
            <v>74123/002</v>
          </cell>
          <cell r="E1573" t="str">
            <v xml:space="preserve">APARELHO MISTURADOR CROMADO PARA BIDE COM DUCHA COM ENGATE FLEXIVEL EM    </v>
          </cell>
          <cell r="F1573" t="str">
            <v>UN</v>
          </cell>
          <cell r="G1573">
            <v>444.07</v>
          </cell>
          <cell r="H1573" t="str">
            <v>S-SINAPI</v>
          </cell>
          <cell r="I1573">
            <v>577.29</v>
          </cell>
        </row>
        <row r="1574">
          <cell r="D1574" t="str">
            <v>74123/003</v>
          </cell>
          <cell r="E1574" t="str">
            <v>APARELHO MISTURADOR CROMADO PARA PIA  - FORNECIMENTO E INSTALACAO</v>
          </cell>
          <cell r="F1574" t="str">
            <v>UN</v>
          </cell>
          <cell r="G1574">
            <v>476.34</v>
          </cell>
          <cell r="H1574" t="str">
            <v>S-SINAPI</v>
          </cell>
          <cell r="I1574">
            <v>619.24</v>
          </cell>
        </row>
        <row r="1575">
          <cell r="D1575" t="str">
            <v>74126/001</v>
          </cell>
          <cell r="E1575" t="str">
            <v xml:space="preserve">GRANITO CINZA POLIDO PARA BANCADA E=2,5 CM, LARGURA  60CM  - FORNECIMENT    </v>
          </cell>
          <cell r="F1575" t="str">
            <v>M</v>
          </cell>
          <cell r="G1575">
            <v>145.13999999999999</v>
          </cell>
          <cell r="H1575" t="str">
            <v>S-SINAPI</v>
          </cell>
          <cell r="I1575">
            <v>188.68</v>
          </cell>
        </row>
        <row r="1576">
          <cell r="D1576" t="str">
            <v>74126/002</v>
          </cell>
          <cell r="E1576" t="str">
            <v xml:space="preserve">GRANITO AMENDOA POLIDO PARA BANCADA E=2,0 CM, LARGURA  60CM  - FORNECIME    </v>
          </cell>
          <cell r="F1576" t="str">
            <v>M</v>
          </cell>
          <cell r="G1576">
            <v>172</v>
          </cell>
          <cell r="H1576" t="str">
            <v>S-SINAPI</v>
          </cell>
          <cell r="I1576">
            <v>223.6</v>
          </cell>
        </row>
        <row r="1577">
          <cell r="D1577" t="str">
            <v>74127/001</v>
          </cell>
          <cell r="E1577" t="str">
            <v xml:space="preserve">VALVULA EM PLASTICO BRANCO  1" PARA PIA, TANQUE OU LAVATORIO SEM LADRAO    </v>
          </cell>
          <cell r="F1577" t="str">
            <v>UN</v>
          </cell>
          <cell r="G1577">
            <v>5.83</v>
          </cell>
          <cell r="H1577" t="str">
            <v>S-SINAPI</v>
          </cell>
          <cell r="I1577">
            <v>7.57</v>
          </cell>
        </row>
        <row r="1578">
          <cell r="D1578" t="str">
            <v>74127/002</v>
          </cell>
          <cell r="E1578" t="str">
            <v xml:space="preserve">VALVULA EM PLASTICO BRANCO  1" PARA LAVATORIO COM LADRAO  - FORNECIMENTO    </v>
          </cell>
          <cell r="F1578" t="str">
            <v>UN</v>
          </cell>
          <cell r="G1578">
            <v>6.01</v>
          </cell>
          <cell r="H1578" t="str">
            <v>S-SINAPI</v>
          </cell>
          <cell r="I1578">
            <v>7.81</v>
          </cell>
        </row>
        <row r="1579">
          <cell r="D1579" t="str">
            <v>74127/003</v>
          </cell>
          <cell r="E1579" t="str">
            <v xml:space="preserve">VALVULA EM PLASTICO BRANCO  1.1/2"X1.1/4" PARA TANQUE  - FORNECIMENTO E      </v>
          </cell>
          <cell r="F1579" t="str">
            <v>UN</v>
          </cell>
          <cell r="G1579">
            <v>6.01</v>
          </cell>
          <cell r="H1579" t="str">
            <v>S-SINAPI</v>
          </cell>
          <cell r="I1579">
            <v>7.81</v>
          </cell>
        </row>
        <row r="1580">
          <cell r="D1580" t="str">
            <v>74128/001</v>
          </cell>
          <cell r="E1580" t="str">
            <v>SIFAO EM METAL CROMADO  1.1/2"X2"  - FORNECIMENTO E INSTALACAO</v>
          </cell>
          <cell r="F1580" t="str">
            <v>UN</v>
          </cell>
          <cell r="G1580">
            <v>108.77</v>
          </cell>
          <cell r="H1580" t="str">
            <v>S-SINAPI</v>
          </cell>
          <cell r="I1580">
            <v>141.4</v>
          </cell>
        </row>
        <row r="1581">
          <cell r="D1581" t="str">
            <v>74128/002</v>
          </cell>
          <cell r="E1581" t="str">
            <v>SIFAO EM METAL CROMADO  1"X1.1/2"  - FORNECIMENTO E INSTALACAO</v>
          </cell>
          <cell r="F1581" t="str">
            <v>UN</v>
          </cell>
          <cell r="G1581">
            <v>94.27</v>
          </cell>
          <cell r="H1581" t="str">
            <v>S-SINAPI</v>
          </cell>
          <cell r="I1581">
            <v>122.55</v>
          </cell>
        </row>
        <row r="1582">
          <cell r="D1582" t="str">
            <v>74128/003</v>
          </cell>
          <cell r="E1582" t="str">
            <v>SIFAO EM METAL CROMADO  1"X1.1/4"  - FORNECIMENTO E INSTALACAO</v>
          </cell>
          <cell r="F1582" t="str">
            <v>UN</v>
          </cell>
          <cell r="G1582">
            <v>99.57</v>
          </cell>
          <cell r="H1582" t="str">
            <v>S-SINAPI</v>
          </cell>
          <cell r="I1582">
            <v>129.44</v>
          </cell>
        </row>
        <row r="1583">
          <cell r="D1583" t="str">
            <v>74129/001</v>
          </cell>
          <cell r="E1583" t="str">
            <v>CUBA DE ACO INOXIDAVEL  46,5X30,0X11,5CM  - FORNECIMENTO E INSTALACAO</v>
          </cell>
          <cell r="F1583" t="str">
            <v>UN</v>
          </cell>
          <cell r="G1583">
            <v>65.209999999999994</v>
          </cell>
          <cell r="H1583" t="str">
            <v>S-SINAPI</v>
          </cell>
          <cell r="I1583">
            <v>84.77</v>
          </cell>
        </row>
        <row r="1584">
          <cell r="D1584" t="str">
            <v>74129/002</v>
          </cell>
          <cell r="E1584" t="str">
            <v>CUBA DE ACO INOXIDAVEL  56,0X33,0X11,5CM  - FORNECIMENTO E INSTALACAO</v>
          </cell>
          <cell r="F1584" t="str">
            <v>UN</v>
          </cell>
          <cell r="G1584">
            <v>74.239999999999995</v>
          </cell>
          <cell r="H1584" t="str">
            <v>S-SINAPI</v>
          </cell>
          <cell r="I1584">
            <v>96.51</v>
          </cell>
        </row>
        <row r="1585">
          <cell r="D1585" t="str">
            <v>74129/003</v>
          </cell>
          <cell r="E1585" t="str">
            <v>CUBA DE ACO INOXIDAVEL  40,0X34,0X11,5CM  - FORNECIMENTO E INSTALACAO</v>
          </cell>
          <cell r="F1585" t="str">
            <v>UN</v>
          </cell>
          <cell r="G1585">
            <v>70.36</v>
          </cell>
          <cell r="H1585" t="str">
            <v>S-SINAPI</v>
          </cell>
          <cell r="I1585">
            <v>91.46</v>
          </cell>
        </row>
        <row r="1586">
          <cell r="D1586" t="str">
            <v>74135/001</v>
          </cell>
          <cell r="E1586" t="str">
            <v xml:space="preserve">BANCADA  (TAMPO) MARMORE BRANCO NACIONAL E  =  3CM, LARGURA  50CM, POLIDO      </v>
          </cell>
          <cell r="F1586" t="str">
            <v>M</v>
          </cell>
          <cell r="G1586">
            <v>190.19</v>
          </cell>
          <cell r="H1586" t="str">
            <v>S-SINAPI</v>
          </cell>
          <cell r="I1586">
            <v>247.24</v>
          </cell>
        </row>
        <row r="1587">
          <cell r="D1587" t="str">
            <v>74135/002</v>
          </cell>
          <cell r="E1587" t="str">
            <v xml:space="preserve">BANCADA  (TAMPO) MARMORE BRANCO NACIONAL E  =  3CM, LARGURA  55CM, POLIDO      </v>
          </cell>
          <cell r="F1587" t="str">
            <v>M</v>
          </cell>
          <cell r="G1587">
            <v>205.87</v>
          </cell>
          <cell r="H1587" t="str">
            <v>S-SINAPI</v>
          </cell>
          <cell r="I1587">
            <v>267.63</v>
          </cell>
        </row>
        <row r="1588">
          <cell r="D1588" t="str">
            <v>74135/003</v>
          </cell>
          <cell r="E1588" t="str">
            <v xml:space="preserve">BANCADA  (TAMPO) MARMORE BRANCO NACIONAL E  =  3CM, LARGURA  60CM, POLIDO      </v>
          </cell>
          <cell r="F1588" t="str">
            <v>M</v>
          </cell>
          <cell r="G1588">
            <v>221.55</v>
          </cell>
          <cell r="H1588" t="str">
            <v>S-SINAPI</v>
          </cell>
          <cell r="I1588">
            <v>288.01</v>
          </cell>
        </row>
        <row r="1589">
          <cell r="D1589" t="str">
            <v>74135/004</v>
          </cell>
          <cell r="E1589" t="str">
            <v xml:space="preserve">BANCADA  (TAMPO) MARMORE BRANCO NACIONAL E  =  3CM, LARGURA  62CM, POLIDO      </v>
          </cell>
          <cell r="F1589" t="str">
            <v>M</v>
          </cell>
          <cell r="G1589">
            <v>227.83</v>
          </cell>
          <cell r="H1589" t="str">
            <v>S-SINAPI</v>
          </cell>
          <cell r="I1589">
            <v>296.17</v>
          </cell>
        </row>
        <row r="1590">
          <cell r="D1590" t="str">
            <v>74135/005</v>
          </cell>
          <cell r="E1590" t="str">
            <v xml:space="preserve">BANCADA  (TAMPO) MARMORE BRANCO NACIONAL E  =  3CM, LARGURA  67CM, POLIDO      </v>
          </cell>
          <cell r="F1590" t="str">
            <v>M</v>
          </cell>
          <cell r="G1590">
            <v>243.51</v>
          </cell>
          <cell r="H1590" t="str">
            <v>S-SINAPI</v>
          </cell>
          <cell r="I1590">
            <v>316.56</v>
          </cell>
        </row>
        <row r="1591">
          <cell r="D1591" t="str">
            <v>74146/001</v>
          </cell>
          <cell r="E1591" t="str">
            <v>TANQUE LOUCA BRANCO SEM COLUNA, COMPLETO INCLUSIVE TORNEIRA METALICA</v>
          </cell>
          <cell r="F1591" t="str">
            <v>UN</v>
          </cell>
          <cell r="G1591">
            <v>175.09</v>
          </cell>
          <cell r="H1591" t="str">
            <v>S-SINAPI</v>
          </cell>
          <cell r="I1591">
            <v>227.61</v>
          </cell>
        </row>
        <row r="1592">
          <cell r="D1592" t="str">
            <v>74148/001</v>
          </cell>
          <cell r="E1592" t="str">
            <v>LAVATORIO EM BANCA MARMORE BRANCO  80X55CM COM CUBA EMBUTIR OVAL</v>
          </cell>
          <cell r="F1592" t="str">
            <v>UN</v>
          </cell>
          <cell r="G1592">
            <v>274.19</v>
          </cell>
          <cell r="H1592" t="str">
            <v>S-SINAPI</v>
          </cell>
          <cell r="I1592">
            <v>356.44</v>
          </cell>
        </row>
        <row r="1593">
          <cell r="D1593" t="str">
            <v>74149/001</v>
          </cell>
          <cell r="E1593" t="str">
            <v xml:space="preserve">PIA COZINHA EM BANCA GRANITO CINZA  1,20X0,60M/CUBA INOX/TORNEIRA PARED    </v>
          </cell>
          <cell r="F1593" t="str">
            <v>UN</v>
          </cell>
          <cell r="G1593">
            <v>305.66000000000003</v>
          </cell>
          <cell r="H1593" t="str">
            <v>S-SINAPI</v>
          </cell>
          <cell r="I1593">
            <v>397.35</v>
          </cell>
        </row>
        <row r="1594">
          <cell r="D1594" t="str">
            <v>74193/001</v>
          </cell>
          <cell r="E1594" t="str">
            <v>VASO SANITARIO COM CAIXA DE DESCARGA ACOPLADA  - LOUCA BRANCA</v>
          </cell>
          <cell r="F1594" t="str">
            <v>UN</v>
          </cell>
          <cell r="G1594">
            <v>198.09</v>
          </cell>
          <cell r="H1594" t="str">
            <v>S-SINAPI</v>
          </cell>
          <cell r="I1594">
            <v>257.51</v>
          </cell>
        </row>
        <row r="1595">
          <cell r="D1595" t="str">
            <v>74226/001</v>
          </cell>
          <cell r="E1595" t="str">
            <v xml:space="preserve">BANCADA DE MARMORE POLIDO BRANCO E=3,0CM, LARGURA  45CM  - FORNECIMENTO      </v>
          </cell>
          <cell r="F1595" t="str">
            <v>M</v>
          </cell>
          <cell r="G1595">
            <v>154.66</v>
          </cell>
          <cell r="H1595" t="str">
            <v>S-SINAPI</v>
          </cell>
          <cell r="I1595">
            <v>201.05</v>
          </cell>
        </row>
        <row r="1596">
          <cell r="D1596" t="str">
            <v>74227/001</v>
          </cell>
          <cell r="E1596" t="str">
            <v xml:space="preserve">CAIXA DESCARGA PLASTICA, EMBUTIR, COMPLETA, COM ESPELHO CROMADO E TUBO    </v>
          </cell>
          <cell r="F1596" t="str">
            <v>UN</v>
          </cell>
          <cell r="G1596">
            <v>179.13</v>
          </cell>
          <cell r="H1596" t="str">
            <v>S-SINAPI</v>
          </cell>
          <cell r="I1596">
            <v>232.86</v>
          </cell>
        </row>
        <row r="1597">
          <cell r="D1597" t="str">
            <v>74230/001</v>
          </cell>
          <cell r="E1597" t="str">
            <v xml:space="preserve">ASSENTO PARA VASO SANITARIO    DE PLASTICO PADRAO POPULAR  - FORNECIMENTO    </v>
          </cell>
          <cell r="F1597" t="str">
            <v>UN</v>
          </cell>
          <cell r="G1597">
            <v>16.64</v>
          </cell>
          <cell r="H1597" t="str">
            <v>S-SINAPI</v>
          </cell>
          <cell r="I1597">
            <v>21.63</v>
          </cell>
        </row>
        <row r="1598">
          <cell r="D1598" t="str">
            <v>74234/001</v>
          </cell>
          <cell r="E1598" t="str">
            <v xml:space="preserve">MICTORIO SIFONADO DE LOUCA BRANCA COM PERTENCES, COM REGISTRO DE PRESS    </v>
          </cell>
          <cell r="F1598" t="str">
            <v>UN</v>
          </cell>
          <cell r="G1598">
            <v>199.68</v>
          </cell>
          <cell r="H1598" t="str">
            <v>S-SINAPI</v>
          </cell>
          <cell r="I1598">
            <v>259.58</v>
          </cell>
        </row>
        <row r="1599">
          <cell r="D1599" t="str">
            <v>0184</v>
          </cell>
          <cell r="E1599" t="str">
            <v>FOSSAS/SUMIDOUROS</v>
          </cell>
          <cell r="H1599" t="str">
            <v>S-SINAPI</v>
          </cell>
          <cell r="I1599">
            <v>0</v>
          </cell>
        </row>
        <row r="1600">
          <cell r="D1600">
            <v>6087</v>
          </cell>
          <cell r="E1600" t="str">
            <v>TAMPA EM CONCRETO ARMADO  60X60X5CM P/CX INSPECAO/FOSSA SEPTICA</v>
          </cell>
          <cell r="F1600" t="str">
            <v>UN</v>
          </cell>
          <cell r="G1600">
            <v>15.72</v>
          </cell>
          <cell r="H1600" t="str">
            <v>S-SINAPI</v>
          </cell>
          <cell r="I1600">
            <v>20.43</v>
          </cell>
        </row>
        <row r="1601">
          <cell r="D1601" t="str">
            <v>74197/001</v>
          </cell>
          <cell r="E1601" t="str">
            <v xml:space="preserve">FOSSA SEPTICA EM ALVENARIA DE TIJOLO CERAMICO MACICO DIMENSOES EXTERNA    </v>
          </cell>
          <cell r="F1601" t="str">
            <v>UN</v>
          </cell>
          <cell r="G1601">
            <v>888.59</v>
          </cell>
          <cell r="H1601" t="str">
            <v>S-SINAPI</v>
          </cell>
          <cell r="I1601">
            <v>1155.1600000000001</v>
          </cell>
        </row>
        <row r="1602">
          <cell r="D1602" t="str">
            <v>74198/001</v>
          </cell>
          <cell r="E1602" t="str">
            <v xml:space="preserve">SUMIDOURO EM ALVENARIA DE TIJOLO CERAMICO MACICO DIAMETRO  1,20M E ALTU    </v>
          </cell>
          <cell r="F1602" t="str">
            <v>UN</v>
          </cell>
          <cell r="G1602">
            <v>810.48</v>
          </cell>
          <cell r="H1602" t="str">
            <v>S-SINAPI</v>
          </cell>
          <cell r="I1602">
            <v>1053.6199999999999</v>
          </cell>
        </row>
        <row r="1603">
          <cell r="D1603" t="str">
            <v>74198/002</v>
          </cell>
          <cell r="E1603" t="str">
            <v xml:space="preserve">SUMIDOURO EM ALVENARIA DE TIJOLO CERAMICO MACIÇO DIAMETRO  1,40M E ALTU    </v>
          </cell>
          <cell r="F1603" t="str">
            <v>UN</v>
          </cell>
          <cell r="G1603">
            <v>1005.85</v>
          </cell>
          <cell r="H1603" t="str">
            <v>S-SINAPI</v>
          </cell>
          <cell r="I1603">
            <v>1307.5999999999999</v>
          </cell>
        </row>
        <row r="1604">
          <cell r="D1604" t="str">
            <v>0185</v>
          </cell>
          <cell r="E1604" t="str">
            <v>PONTOS DE AGUA/ESGOTO</v>
          </cell>
          <cell r="H1604" t="str">
            <v>S-SINAPI</v>
          </cell>
          <cell r="I1604">
            <v>0</v>
          </cell>
        </row>
        <row r="1605">
          <cell r="D1605" t="str">
            <v>73958/001</v>
          </cell>
          <cell r="E1605" t="str">
            <v xml:space="preserve">PONTO DE ESGOTO PVC  100MM  - MEDIA 1,10M DE TUBO PVC ESGOTO PREDIAL DN    </v>
          </cell>
          <cell r="F1605" t="str">
            <v>PT</v>
          </cell>
          <cell r="G1605">
            <v>65.739999999999995</v>
          </cell>
          <cell r="H1605" t="str">
            <v>S-SINAPI</v>
          </cell>
          <cell r="I1605">
            <v>85.46</v>
          </cell>
        </row>
        <row r="1606">
          <cell r="D1606" t="str">
            <v>73959/001</v>
          </cell>
          <cell r="E1606" t="str">
            <v xml:space="preserve">PONTO DE AGUA FRIA PVC  3/4"  - MEDIA 5,00M DE TUBO DE PVC ROSCAVEL AGU    </v>
          </cell>
          <cell r="F1606" t="str">
            <v>PT</v>
          </cell>
          <cell r="G1606">
            <v>56.39</v>
          </cell>
          <cell r="H1606" t="str">
            <v>S-SINAPI</v>
          </cell>
          <cell r="I1606">
            <v>73.3</v>
          </cell>
        </row>
        <row r="1607">
          <cell r="D1607" t="str">
            <v>73959/002</v>
          </cell>
          <cell r="E1607" t="str">
            <v xml:space="preserve">PONTO DE AGUA FRIA PVC  1/2"  - MEDIA 5,00M DE TUBO DE PVC ROSCAVEL AGU    </v>
          </cell>
          <cell r="F1607" t="str">
            <v>PT</v>
          </cell>
          <cell r="G1607">
            <v>50.71</v>
          </cell>
          <cell r="H1607" t="str">
            <v>S-SINAPI</v>
          </cell>
          <cell r="I1607">
            <v>65.92</v>
          </cell>
        </row>
        <row r="1608">
          <cell r="D1608">
            <v>74260</v>
          </cell>
          <cell r="E1608" t="str">
            <v xml:space="preserve">TUBO DE FERRO GALVANIZADO DN=1/2" COM LUVAS SIMPLES E UNIAO  - FORNECIM    </v>
          </cell>
          <cell r="F1608" t="str">
            <v>M</v>
          </cell>
          <cell r="G1608">
            <v>46.12</v>
          </cell>
          <cell r="H1608" t="str">
            <v>S-SINAPI</v>
          </cell>
          <cell r="I1608">
            <v>59.95</v>
          </cell>
        </row>
        <row r="1609">
          <cell r="D1609" t="str">
            <v>0271</v>
          </cell>
          <cell r="E1609" t="str">
            <v>REGISTROS/VALVULAS</v>
          </cell>
          <cell r="H1609" t="str">
            <v>S-SINAPI</v>
          </cell>
          <cell r="I1609">
            <v>0</v>
          </cell>
        </row>
        <row r="1610">
          <cell r="D1610">
            <v>40729</v>
          </cell>
          <cell r="E1610" t="str">
            <v xml:space="preserve">VALVULA DESCARGA  1.1/2" COM REGISTRO, ACABAMENTO EM METAL CROMADO  - FO    </v>
          </cell>
          <cell r="F1610" t="str">
            <v>UN</v>
          </cell>
          <cell r="G1610">
            <v>148.71</v>
          </cell>
          <cell r="H1610" t="str">
            <v>S-SINAPI</v>
          </cell>
          <cell r="I1610">
            <v>193.32</v>
          </cell>
        </row>
        <row r="1611">
          <cell r="D1611">
            <v>72711</v>
          </cell>
          <cell r="E1611" t="str">
            <v>REGISTRO GAVETA  1/2" BRUTO LATAO  - FORNECIMENTO E INSTALACAO</v>
          </cell>
          <cell r="F1611" t="str">
            <v>UN</v>
          </cell>
          <cell r="G1611">
            <v>26.17</v>
          </cell>
          <cell r="H1611" t="str">
            <v>S-SINAPI</v>
          </cell>
          <cell r="I1611">
            <v>34.020000000000003</v>
          </cell>
        </row>
        <row r="1612">
          <cell r="D1612">
            <v>73651</v>
          </cell>
          <cell r="E1612" t="str">
            <v>REGISTRO DE GAVETA BRUTO Ø  15MM  (1/2")  - FORNECIMENTO E INSTALAÇÃO</v>
          </cell>
          <cell r="F1612" t="str">
            <v>UN</v>
          </cell>
          <cell r="G1612">
            <v>26.83</v>
          </cell>
          <cell r="H1612" t="str">
            <v>S-SINAPI</v>
          </cell>
          <cell r="I1612">
            <v>34.869999999999997</v>
          </cell>
        </row>
        <row r="1613">
          <cell r="D1613">
            <v>73663</v>
          </cell>
          <cell r="E1613" t="str">
            <v xml:space="preserve">REGISTRO DE PRESSÃO COM CANOPLA Ø  25MM  (1")  - FORNECIMENTO E INSTALAÇÃ    </v>
          </cell>
          <cell r="F1613" t="str">
            <v>UN</v>
          </cell>
          <cell r="G1613">
            <v>100.56</v>
          </cell>
          <cell r="H1613" t="str">
            <v>S-SINAPI</v>
          </cell>
          <cell r="I1613">
            <v>130.72</v>
          </cell>
        </row>
        <row r="1614">
          <cell r="D1614">
            <v>73664</v>
          </cell>
          <cell r="E1614" t="str">
            <v xml:space="preserve">REGISTRO DE PRESSÃO COM CANOPLA Ø  15MM  (1/2")  - FORNECIMENTO E INSTALA    </v>
          </cell>
          <cell r="F1614" t="str">
            <v>UN</v>
          </cell>
          <cell r="G1614">
            <v>65.739999999999995</v>
          </cell>
          <cell r="H1614" t="str">
            <v>S-SINAPI</v>
          </cell>
          <cell r="I1614">
            <v>85.46</v>
          </cell>
        </row>
        <row r="1615">
          <cell r="D1615" t="str">
            <v>73795/001</v>
          </cell>
          <cell r="E1615" t="str">
            <v xml:space="preserve">VÁLVULA DE RETENÇÃO VERTICAL Ø  20MM  (3/4")  - FORNECIMENTO E INSTALAÇÃO    </v>
          </cell>
          <cell r="F1615" t="str">
            <v>UN</v>
          </cell>
          <cell r="G1615">
            <v>64.12</v>
          </cell>
          <cell r="H1615" t="str">
            <v>S-SINAPI</v>
          </cell>
          <cell r="I1615">
            <v>83.35</v>
          </cell>
        </row>
        <row r="1616">
          <cell r="D1616" t="str">
            <v>73795/002</v>
          </cell>
          <cell r="E1616" t="str">
            <v>VÁLVULA DE RETENÇÃO VERTICAL Ø  25MM  (1")  - FORNECIMENTO E INSTALAÇÃO</v>
          </cell>
          <cell r="F1616" t="str">
            <v>UN</v>
          </cell>
          <cell r="G1616">
            <v>72.86</v>
          </cell>
          <cell r="H1616" t="str">
            <v>S-SINAPI</v>
          </cell>
          <cell r="I1616">
            <v>94.71</v>
          </cell>
        </row>
        <row r="1617">
          <cell r="D1617" t="str">
            <v>73795/003</v>
          </cell>
          <cell r="E1617" t="str">
            <v xml:space="preserve">VÁLVULA DE RETENÇÃO VERTICAL Ø  32MM  (1.1/4")  - FORNECIMENTO E INSTALAÇ    </v>
          </cell>
          <cell r="F1617" t="str">
            <v>UN</v>
          </cell>
          <cell r="G1617">
            <v>91.61</v>
          </cell>
          <cell r="H1617" t="str">
            <v>S-SINAPI</v>
          </cell>
          <cell r="I1617">
            <v>119.09</v>
          </cell>
        </row>
        <row r="1618">
          <cell r="D1618" t="str">
            <v>73795/004</v>
          </cell>
          <cell r="E1618" t="str">
            <v xml:space="preserve">VÁLVULA DE RETENÇÃO VERTICAL Ø  40MM  (1.1/2")  - FORNECIMENTO E INSTALAÇ    </v>
          </cell>
          <cell r="F1618" t="str">
            <v>UN</v>
          </cell>
          <cell r="G1618">
            <v>113.66</v>
          </cell>
          <cell r="H1618" t="str">
            <v>S-SINAPI</v>
          </cell>
          <cell r="I1618">
            <v>147.75</v>
          </cell>
        </row>
        <row r="1619">
          <cell r="D1619" t="str">
            <v>73795/005</v>
          </cell>
          <cell r="E1619" t="str">
            <v>VÁLVULA DE RETENÇÃO VERTICAL Ø  50MM  (2")  - FORNECIMENTO E INSTALAÇÃO</v>
          </cell>
          <cell r="F1619" t="str">
            <v>UN</v>
          </cell>
          <cell r="G1619">
            <v>146.34</v>
          </cell>
          <cell r="H1619" t="str">
            <v>S-SINAPI</v>
          </cell>
          <cell r="I1619">
            <v>190.24</v>
          </cell>
        </row>
        <row r="1620">
          <cell r="D1620" t="str">
            <v>73795/006</v>
          </cell>
          <cell r="E1620" t="str">
            <v>VÁLVULA DE RETENÇÃO VERTICAL Ø  80MM  (3")  - FORNECIMENTO E INSTALAÇÃO</v>
          </cell>
          <cell r="F1620" t="str">
            <v>UN</v>
          </cell>
          <cell r="G1620">
            <v>311.2</v>
          </cell>
          <cell r="H1620" t="str">
            <v>S-SINAPI</v>
          </cell>
          <cell r="I1620">
            <v>404.56</v>
          </cell>
        </row>
        <row r="1621">
          <cell r="D1621" t="str">
            <v>73795/007</v>
          </cell>
          <cell r="E1621" t="str">
            <v xml:space="preserve">VÁLVULA DE RETENÇÃO VERTICAL Ø  100MM  (4")  - FORNECIMENTO E INSTALAÇÃO      </v>
          </cell>
          <cell r="F1621" t="str">
            <v>UN</v>
          </cell>
          <cell r="G1621">
            <v>593.12</v>
          </cell>
          <cell r="H1621" t="str">
            <v>S-SINAPI</v>
          </cell>
          <cell r="I1621">
            <v>771.05</v>
          </cell>
        </row>
        <row r="1622">
          <cell r="D1622" t="str">
            <v>73795/008</v>
          </cell>
          <cell r="E1622" t="str">
            <v xml:space="preserve">VÁLVULA DE RETENÇÃO HORIZONTAL Ø  20MM  (3/4")  - FORNECIMENTO E INSTALAÇ    </v>
          </cell>
          <cell r="F1622" t="str">
            <v>UN</v>
          </cell>
          <cell r="G1622">
            <v>86.14</v>
          </cell>
          <cell r="H1622" t="str">
            <v>S-SINAPI</v>
          </cell>
          <cell r="I1622">
            <v>111.98</v>
          </cell>
        </row>
        <row r="1623">
          <cell r="D1623" t="str">
            <v>73795/009</v>
          </cell>
          <cell r="E1623" t="str">
            <v xml:space="preserve">VÁLVULA DE RETENÇÃO HORIZONTAL Ø  25MM  (1")  - FORNECIMENTO E INSTALAÇÃO    </v>
          </cell>
          <cell r="F1623" t="str">
            <v>UN</v>
          </cell>
          <cell r="G1623">
            <v>113.48</v>
          </cell>
          <cell r="H1623" t="str">
            <v>S-SINAPI</v>
          </cell>
          <cell r="I1623">
            <v>147.52000000000001</v>
          </cell>
        </row>
        <row r="1624">
          <cell r="D1624" t="str">
            <v>73795/010</v>
          </cell>
          <cell r="E1624" t="str">
            <v xml:space="preserve">VÁLVULA DE RETENÇÃO HORIZONTAL Ø  32MM  (1.1/4")  - FORNECIMENTO E INSTAL    </v>
          </cell>
          <cell r="F1624" t="str">
            <v>UN</v>
          </cell>
          <cell r="G1624">
            <v>159.88999999999999</v>
          </cell>
          <cell r="H1624" t="str">
            <v>S-SINAPI</v>
          </cell>
          <cell r="I1624">
            <v>207.85</v>
          </cell>
        </row>
        <row r="1625">
          <cell r="D1625" t="str">
            <v>73795/011</v>
          </cell>
          <cell r="E1625" t="str">
            <v xml:space="preserve">VÁLVULA DE RETENÇÃO HORIZONTAL Ø  40MM  (1.1/2")  - FORNECIMENTO E INSTAL    </v>
          </cell>
          <cell r="F1625" t="str">
            <v>UN</v>
          </cell>
          <cell r="G1625">
            <v>186.17</v>
          </cell>
          <cell r="H1625" t="str">
            <v>S-SINAPI</v>
          </cell>
          <cell r="I1625">
            <v>242.02</v>
          </cell>
        </row>
        <row r="1626">
          <cell r="D1626" t="str">
            <v>73795/012</v>
          </cell>
          <cell r="E1626" t="str">
            <v xml:space="preserve">VÁLVULA DE RETENÇÃO HORIZONTAL Ø  50MM  (2")  - FORNECIMENTO E INSTALAÇÃO    </v>
          </cell>
          <cell r="F1626" t="str">
            <v>UN</v>
          </cell>
          <cell r="G1626">
            <v>267.99</v>
          </cell>
          <cell r="H1626" t="str">
            <v>S-SINAPI</v>
          </cell>
          <cell r="I1626">
            <v>348.38</v>
          </cell>
        </row>
        <row r="1627">
          <cell r="D1627" t="str">
            <v>73795/013</v>
          </cell>
          <cell r="E1627" t="str">
            <v xml:space="preserve">VÁLVULA DE RETENÇÃO HORIZONTAL Ø  65MM  (2.1/2")  - FORNECIMENTO E INSTAL    </v>
          </cell>
          <cell r="F1627" t="str">
            <v>UN</v>
          </cell>
          <cell r="G1627">
            <v>355</v>
          </cell>
          <cell r="H1627" t="str">
            <v>S-SINAPI</v>
          </cell>
          <cell r="I1627">
            <v>461.5</v>
          </cell>
        </row>
        <row r="1628">
          <cell r="D1628" t="str">
            <v>73795/014</v>
          </cell>
          <cell r="E1628" t="str">
            <v xml:space="preserve">VÁLVULA DE RETENÇÃO HORIZONTAL Ø  80MM  (3")  - FORNECIMENTO E INSTALAÇÃO    </v>
          </cell>
          <cell r="F1628" t="str">
            <v>UN</v>
          </cell>
          <cell r="G1628">
            <v>411.81</v>
          </cell>
          <cell r="H1628" t="str">
            <v>S-SINAPI</v>
          </cell>
          <cell r="I1628">
            <v>535.35</v>
          </cell>
        </row>
        <row r="1629">
          <cell r="D1629" t="str">
            <v>73795/015</v>
          </cell>
          <cell r="E1629" t="str">
            <v xml:space="preserve">VÁLVULA DE RETENÇÃO HORIZONTAL Ø  100MM  (4")  - FORNECIMENTO E INSTALAÇÃ    </v>
          </cell>
          <cell r="F1629" t="str">
            <v>UN</v>
          </cell>
          <cell r="G1629">
            <v>790.87</v>
          </cell>
          <cell r="H1629" t="str">
            <v>S-SINAPI</v>
          </cell>
          <cell r="I1629">
            <v>1028.1300000000001</v>
          </cell>
        </row>
        <row r="1630">
          <cell r="D1630" t="str">
            <v>73796/001</v>
          </cell>
          <cell r="E1630" t="str">
            <v>VÁLVULA DE PÉ COM CRIVO Ø  20MM  (3/4")  - FORNECIMENTO E INSTALAÇÃO</v>
          </cell>
          <cell r="F1630" t="str">
            <v>UN</v>
          </cell>
          <cell r="G1630">
            <v>37.020000000000003</v>
          </cell>
          <cell r="H1630" t="str">
            <v>S-SINAPI</v>
          </cell>
          <cell r="I1630">
            <v>48.12</v>
          </cell>
        </row>
        <row r="1631">
          <cell r="D1631" t="str">
            <v>73796/002</v>
          </cell>
          <cell r="E1631" t="str">
            <v>VÁLVULA DE PÉ COM CRIVO Ø  25MM  (1")  - FORNECIMENTO E INSTALAÇÃO</v>
          </cell>
          <cell r="F1631" t="str">
            <v>UN</v>
          </cell>
          <cell r="G1631">
            <v>41.05</v>
          </cell>
          <cell r="H1631" t="str">
            <v>S-SINAPI</v>
          </cell>
          <cell r="I1631">
            <v>53.36</v>
          </cell>
        </row>
        <row r="1632">
          <cell r="D1632" t="str">
            <v>73796/003</v>
          </cell>
          <cell r="E1632" t="str">
            <v>VÁLVULA DE PÉ COM CRIVO Ø  40MM  (1.1/2")  - FORNECIMENTO E INSTALAÇÃO</v>
          </cell>
          <cell r="F1632" t="str">
            <v>UN</v>
          </cell>
          <cell r="G1632">
            <v>64.84</v>
          </cell>
          <cell r="H1632" t="str">
            <v>S-SINAPI</v>
          </cell>
          <cell r="I1632">
            <v>84.29</v>
          </cell>
        </row>
        <row r="1633">
          <cell r="D1633" t="str">
            <v>73796/004</v>
          </cell>
          <cell r="E1633" t="str">
            <v>VÁLVULA DE PÉ COM CRIVO Ø  50MM  (2")  - FORNECIMENTO E INSTALAÇÃO</v>
          </cell>
          <cell r="F1633" t="str">
            <v>UN</v>
          </cell>
          <cell r="G1633">
            <v>85.44</v>
          </cell>
          <cell r="H1633" t="str">
            <v>S-SINAPI</v>
          </cell>
          <cell r="I1633">
            <v>111.07</v>
          </cell>
        </row>
        <row r="1634">
          <cell r="D1634" t="str">
            <v>73796/005</v>
          </cell>
          <cell r="E1634" t="str">
            <v>VÁLVULA DE PÉ COM CRIVO Ø  65MM  (2.1/2")  - FORNECIMENTO E INSTALAÇÃO</v>
          </cell>
          <cell r="F1634" t="str">
            <v>UN</v>
          </cell>
          <cell r="G1634">
            <v>148.29</v>
          </cell>
          <cell r="H1634" t="str">
            <v>S-SINAPI</v>
          </cell>
          <cell r="I1634">
            <v>192.77</v>
          </cell>
        </row>
        <row r="1635">
          <cell r="D1635" t="str">
            <v>73796/006</v>
          </cell>
          <cell r="E1635" t="str">
            <v>VÁLVULA DE PÉ COM CRIVO Ø  80MM  (3")  - FORNECIMENTO E INSTALAÇÃO</v>
          </cell>
          <cell r="F1635" t="str">
            <v>UN</v>
          </cell>
          <cell r="G1635">
            <v>188.37</v>
          </cell>
          <cell r="H1635" t="str">
            <v>S-SINAPI</v>
          </cell>
          <cell r="I1635">
            <v>244.88</v>
          </cell>
        </row>
        <row r="1636">
          <cell r="D1636" t="str">
            <v>73796/007</v>
          </cell>
          <cell r="E1636" t="str">
            <v>VÁLVULA DE PÉ COM CRIVO Ø  100MM  (4")  - FORNECIMENTO E INSTALAÇÃO</v>
          </cell>
          <cell r="F1636" t="str">
            <v>UN</v>
          </cell>
          <cell r="G1636">
            <v>307.68</v>
          </cell>
          <cell r="H1636" t="str">
            <v>S-SINAPI</v>
          </cell>
          <cell r="I1636">
            <v>399.98</v>
          </cell>
        </row>
        <row r="1637">
          <cell r="D1637" t="str">
            <v>73797/001</v>
          </cell>
          <cell r="E1637" t="str">
            <v xml:space="preserve">REGISTRO DE GAVETA COM CANOPLA Ø  32MM  (1.1/4")  - FORNECIMENTO E INSTAL    </v>
          </cell>
          <cell r="F1637" t="str">
            <v>UN</v>
          </cell>
          <cell r="G1637">
            <v>125.32</v>
          </cell>
          <cell r="H1637" t="str">
            <v>S-SINAPI</v>
          </cell>
          <cell r="I1637">
            <v>162.91</v>
          </cell>
        </row>
        <row r="1638">
          <cell r="D1638" t="str">
            <v>73870/001</v>
          </cell>
          <cell r="E1638" t="str">
            <v>VÁLVULA DE ESFERA EM BRONZE Ø  1/2"  - FORNECIMENTO E INSTALAÇÃO</v>
          </cell>
          <cell r="F1638" t="str">
            <v>UN</v>
          </cell>
          <cell r="G1638">
            <v>32.409999999999997</v>
          </cell>
          <cell r="H1638" t="str">
            <v>S-SINAPI</v>
          </cell>
          <cell r="I1638">
            <v>42.13</v>
          </cell>
        </row>
        <row r="1639">
          <cell r="D1639" t="str">
            <v>73870/002</v>
          </cell>
          <cell r="E1639" t="str">
            <v>VÁLVULA DE ESFERA EM BRONZE Ø  3/4"  - FORNECIMENTO E INSTALAÇÃO</v>
          </cell>
          <cell r="F1639" t="str">
            <v>UN</v>
          </cell>
          <cell r="G1639">
            <v>37.97</v>
          </cell>
          <cell r="H1639" t="str">
            <v>S-SINAPI</v>
          </cell>
          <cell r="I1639">
            <v>49.36</v>
          </cell>
        </row>
        <row r="1640">
          <cell r="D1640" t="str">
            <v>73870/003</v>
          </cell>
          <cell r="E1640" t="str">
            <v>VÁLVULA DE ESFERA EM BRONZE Ø  1.1/4"  - FORNECIMENTO E INSTALAÇÃO</v>
          </cell>
          <cell r="F1640" t="str">
            <v>UN</v>
          </cell>
          <cell r="G1640">
            <v>46.99</v>
          </cell>
          <cell r="H1640" t="str">
            <v>S-SINAPI</v>
          </cell>
          <cell r="I1640">
            <v>61.08</v>
          </cell>
        </row>
        <row r="1641">
          <cell r="D1641" t="str">
            <v>73870/004</v>
          </cell>
          <cell r="E1641" t="str">
            <v>REGISTRO DE ESFERA EM BRONZE D=  1.1/4" FORNEC E COLOCACAO</v>
          </cell>
          <cell r="F1641" t="str">
            <v>UN</v>
          </cell>
          <cell r="G1641">
            <v>66.37</v>
          </cell>
          <cell r="H1641" t="str">
            <v>S-SINAPI</v>
          </cell>
          <cell r="I1641">
            <v>86.28</v>
          </cell>
        </row>
        <row r="1642">
          <cell r="D1642" t="str">
            <v>73870/005</v>
          </cell>
          <cell r="E1642" t="str">
            <v>VÁLVULA DE ESFERA EM BRONZE Ø  1.1/2"  - FORNECIMENTO E INSTALAÇÃO</v>
          </cell>
          <cell r="F1642" t="str">
            <v>UN</v>
          </cell>
          <cell r="G1642">
            <v>80.91</v>
          </cell>
          <cell r="H1642" t="str">
            <v>S-SINAPI</v>
          </cell>
          <cell r="I1642">
            <v>105.18</v>
          </cell>
        </row>
        <row r="1643">
          <cell r="D1643" t="str">
            <v>73870/006</v>
          </cell>
          <cell r="E1643" t="str">
            <v>VÁLVULA DE ESFERA EM BRONZE Ø  2"  - FORNECIMENTO E INSTALAÇÃO</v>
          </cell>
          <cell r="F1643" t="str">
            <v>UN</v>
          </cell>
          <cell r="G1643">
            <v>114.8</v>
          </cell>
          <cell r="H1643" t="str">
            <v>S-SINAPI</v>
          </cell>
          <cell r="I1643">
            <v>149.24</v>
          </cell>
        </row>
        <row r="1644">
          <cell r="D1644" t="str">
            <v>73975/001</v>
          </cell>
          <cell r="E1644" t="str">
            <v xml:space="preserve">REGISTRO PRESSAO  3/4" COM CANOPLA ACABAMENTO CROMADO SIMPLES  - FORNECI    </v>
          </cell>
          <cell r="F1644" t="str">
            <v>UN</v>
          </cell>
          <cell r="G1644">
            <v>80.5</v>
          </cell>
          <cell r="H1644" t="str">
            <v>S-SINAPI</v>
          </cell>
          <cell r="I1644">
            <v>104.65</v>
          </cell>
        </row>
        <row r="1645">
          <cell r="D1645" t="str">
            <v>74091/001</v>
          </cell>
          <cell r="E1645" t="str">
            <v xml:space="preserve">VALVULA RETENCAO VERTICAL BRONZE  (PN-16)  2.1/2"  200PSI  - EXTREMIDADES      </v>
          </cell>
          <cell r="F1645" t="str">
            <v>UN</v>
          </cell>
          <cell r="G1645">
            <v>262.13</v>
          </cell>
          <cell r="H1645" t="str">
            <v>S-SINAPI</v>
          </cell>
          <cell r="I1645">
            <v>340.76</v>
          </cell>
        </row>
        <row r="1646">
          <cell r="D1646" t="str">
            <v>74093/001</v>
          </cell>
          <cell r="E1646" t="str">
            <v>VALVULA PE COM CRIVO BRONZE  1.1/4"  - FORNECIMENTO E INSTALACAO</v>
          </cell>
          <cell r="F1646" t="str">
            <v>UN</v>
          </cell>
          <cell r="G1646">
            <v>56.74</v>
          </cell>
          <cell r="H1646" t="str">
            <v>S-SINAPI</v>
          </cell>
          <cell r="I1646">
            <v>73.760000000000005</v>
          </cell>
        </row>
        <row r="1647">
          <cell r="D1647" t="str">
            <v>74169/001</v>
          </cell>
          <cell r="E1647" t="str">
            <v xml:space="preserve">REGISTRO/VALVULA GLOBO ANGULAR  45 GRAUS EM LATAO PARA HIDRANTES DE INC    </v>
          </cell>
          <cell r="F1647" t="str">
            <v>UN</v>
          </cell>
          <cell r="G1647">
            <v>138.97</v>
          </cell>
          <cell r="H1647" t="str">
            <v>S-SINAPI</v>
          </cell>
          <cell r="I1647">
            <v>180.66</v>
          </cell>
        </row>
        <row r="1648">
          <cell r="D1648" t="str">
            <v>74174/001</v>
          </cell>
          <cell r="E1648" t="str">
            <v xml:space="preserve">REGISTRO GAVETA  1.1/2" COM CANOPLA ACABAMENTO CROMADO SIMPLES  - FORNEC    </v>
          </cell>
          <cell r="F1648" t="str">
            <v>UN</v>
          </cell>
          <cell r="G1648">
            <v>132.88</v>
          </cell>
          <cell r="H1648" t="str">
            <v>S-SINAPI</v>
          </cell>
          <cell r="I1648">
            <v>172.74</v>
          </cell>
        </row>
        <row r="1649">
          <cell r="D1649" t="str">
            <v>74175/001</v>
          </cell>
          <cell r="E1649" t="str">
            <v xml:space="preserve">REGISTRO GAVETA  1" COM CANOPLA ACABAMENTO CROMADO SIMPLES  - FORNECIMEN    </v>
          </cell>
          <cell r="F1649" t="str">
            <v>UN</v>
          </cell>
          <cell r="G1649">
            <v>97.94</v>
          </cell>
          <cell r="H1649" t="str">
            <v>S-SINAPI</v>
          </cell>
          <cell r="I1649">
            <v>127.32</v>
          </cell>
        </row>
        <row r="1650">
          <cell r="D1650" t="str">
            <v>74176/001</v>
          </cell>
          <cell r="E1650" t="str">
            <v xml:space="preserve">REGISTRO GAVETA  3/4" COM CANOPLA ACABAMENTO CROMADO SIMPLES  - FORNECIM    </v>
          </cell>
          <cell r="F1650" t="str">
            <v>UN</v>
          </cell>
          <cell r="G1650">
            <v>63.19</v>
          </cell>
          <cell r="H1650" t="str">
            <v>S-SINAPI</v>
          </cell>
          <cell r="I1650">
            <v>82.14</v>
          </cell>
        </row>
        <row r="1651">
          <cell r="D1651" t="str">
            <v>74177/001</v>
          </cell>
          <cell r="E1651" t="str">
            <v xml:space="preserve">REGISTRO GAVETA  1/2" COM CANOPLA ACABAMENTO CROMADO SIMPLES  - FORNECIM    </v>
          </cell>
          <cell r="F1651" t="str">
            <v>UN</v>
          </cell>
          <cell r="G1651">
            <v>58.65</v>
          </cell>
          <cell r="H1651" t="str">
            <v>S-SINAPI</v>
          </cell>
          <cell r="I1651">
            <v>76.239999999999995</v>
          </cell>
        </row>
        <row r="1652">
          <cell r="D1652" t="str">
            <v>74178/001</v>
          </cell>
          <cell r="E1652" t="str">
            <v>REGISTRO GAVETA  4" BRUTO LATAO  - FORNECIMENTO E INSTALACAO</v>
          </cell>
          <cell r="F1652" t="str">
            <v>UN</v>
          </cell>
          <cell r="G1652">
            <v>452.97</v>
          </cell>
          <cell r="H1652" t="str">
            <v>S-SINAPI</v>
          </cell>
          <cell r="I1652">
            <v>588.86</v>
          </cell>
        </row>
        <row r="1653">
          <cell r="D1653" t="str">
            <v>74179/001</v>
          </cell>
          <cell r="E1653" t="str">
            <v>REGISTRO GAVETA  3" BRUTO LATAO  - FORNECIMENTO E INSTALACAO</v>
          </cell>
          <cell r="F1653" t="str">
            <v>UN</v>
          </cell>
          <cell r="G1653">
            <v>270.33</v>
          </cell>
          <cell r="H1653" t="str">
            <v>S-SINAPI</v>
          </cell>
          <cell r="I1653">
            <v>351.42</v>
          </cell>
        </row>
        <row r="1654">
          <cell r="D1654" t="str">
            <v>74180/001</v>
          </cell>
          <cell r="E1654" t="str">
            <v>REGISTRO GAVETA  2.1/2" BRUTO LATAO  - FORNECIMENTO E INSTALACAO</v>
          </cell>
          <cell r="F1654" t="str">
            <v>UN</v>
          </cell>
          <cell r="G1654">
            <v>205.15</v>
          </cell>
          <cell r="H1654" t="str">
            <v>S-SINAPI</v>
          </cell>
          <cell r="I1654">
            <v>266.69</v>
          </cell>
        </row>
        <row r="1655">
          <cell r="D1655" t="str">
            <v>74181/001</v>
          </cell>
          <cell r="E1655" t="str">
            <v>REGISTRO GAVETA  2" BRUTO LATAO  - FORNECIMENTO E INSTALACAO</v>
          </cell>
          <cell r="F1655" t="str">
            <v>UN</v>
          </cell>
          <cell r="G1655">
            <v>95.81</v>
          </cell>
          <cell r="H1655" t="str">
            <v>S-SINAPI</v>
          </cell>
          <cell r="I1655">
            <v>124.55</v>
          </cell>
        </row>
        <row r="1656">
          <cell r="D1656" t="str">
            <v>74182/001</v>
          </cell>
          <cell r="E1656" t="str">
            <v>REGISTRO GAVETA  1.1/2" BRUTO LATAO  - FORNECIMENTO E INSTALACAO</v>
          </cell>
          <cell r="F1656" t="str">
            <v>UN</v>
          </cell>
          <cell r="G1656">
            <v>63.37</v>
          </cell>
          <cell r="H1656" t="str">
            <v>S-SINAPI</v>
          </cell>
          <cell r="I1656">
            <v>82.38</v>
          </cell>
        </row>
        <row r="1657">
          <cell r="D1657" t="str">
            <v>74183/001</v>
          </cell>
          <cell r="E1657" t="str">
            <v>REGISTRO GAVETA  1.1/4" BRUTO LATAO  - FORNECIMENTO E INSTALACAO</v>
          </cell>
          <cell r="F1657" t="str">
            <v>UN</v>
          </cell>
          <cell r="G1657">
            <v>57.05</v>
          </cell>
          <cell r="H1657" t="str">
            <v>S-SINAPI</v>
          </cell>
          <cell r="I1657">
            <v>74.16</v>
          </cell>
        </row>
        <row r="1658">
          <cell r="D1658" t="str">
            <v>74184/001</v>
          </cell>
          <cell r="E1658" t="str">
            <v>REGISTRO GAVETA  1" BRUTO LATAO  - FORNECIMENTO E INSTALACAO</v>
          </cell>
          <cell r="F1658" t="str">
            <v>UN</v>
          </cell>
          <cell r="G1658">
            <v>41.17</v>
          </cell>
          <cell r="H1658" t="str">
            <v>S-SINAPI</v>
          </cell>
          <cell r="I1658">
            <v>53.52</v>
          </cell>
        </row>
        <row r="1659">
          <cell r="D1659" t="str">
            <v>74185/001</v>
          </cell>
          <cell r="E1659" t="str">
            <v>REGISTRO GAVETA  3/4" BRUTO LATAO  - FORNECIMENTO E INSTALACAO</v>
          </cell>
          <cell r="F1659" t="str">
            <v>UN</v>
          </cell>
          <cell r="G1659">
            <v>31.09</v>
          </cell>
          <cell r="H1659" t="str">
            <v>S-SINAPI</v>
          </cell>
          <cell r="I1659">
            <v>40.409999999999997</v>
          </cell>
        </row>
        <row r="1660">
          <cell r="D1660" t="str">
            <v>0273</v>
          </cell>
          <cell r="E1660" t="str">
            <v>COLUNAS/BARRILETES E RAMAIS</v>
          </cell>
          <cell r="H1660" t="str">
            <v>S-SINAPI</v>
          </cell>
          <cell r="I1660">
            <v>0</v>
          </cell>
        </row>
        <row r="1661">
          <cell r="D1661" t="str">
            <v>74026/001</v>
          </cell>
          <cell r="E1661" t="str">
            <v>TUBO PVC PARA ESGOTO PREDIAL DN  100MM  - FORNECIMENTO E INSTALACAO</v>
          </cell>
          <cell r="F1661" t="str">
            <v>M</v>
          </cell>
          <cell r="G1661">
            <v>13.56</v>
          </cell>
          <cell r="H1661" t="str">
            <v>S-SINAPI</v>
          </cell>
          <cell r="I1661">
            <v>17.62</v>
          </cell>
        </row>
        <row r="1662">
          <cell r="D1662" t="str">
            <v>0297</v>
          </cell>
          <cell r="E1662" t="str">
            <v>SERVICOS DIVERSOS</v>
          </cell>
          <cell r="H1662" t="str">
            <v>S-SINAPI</v>
          </cell>
          <cell r="I1662">
            <v>0</v>
          </cell>
        </row>
        <row r="1663">
          <cell r="D1663">
            <v>40730</v>
          </cell>
          <cell r="E1663" t="str">
            <v>ABRIGO PARA HIDRANTE DE PAREDE COMPLETO  - EXECUCAO</v>
          </cell>
          <cell r="F1663" t="str">
            <v>UN</v>
          </cell>
          <cell r="G1663">
            <v>670</v>
          </cell>
          <cell r="H1663" t="str">
            <v>S-SINAPI</v>
          </cell>
          <cell r="I1663">
            <v>871</v>
          </cell>
        </row>
        <row r="1664">
          <cell r="D1664">
            <v>72135</v>
          </cell>
          <cell r="E1664" t="str">
            <v xml:space="preserve">ABERTURA/FECHAMENTO RASGO ALVENARIA PARA TUBOS, FECHAMENTO COM ARGAMAS    </v>
          </cell>
          <cell r="F1664" t="str">
            <v>M</v>
          </cell>
          <cell r="G1664">
            <v>2.17</v>
          </cell>
          <cell r="H1664" t="str">
            <v>S-SINAPI</v>
          </cell>
          <cell r="I1664">
            <v>2.82</v>
          </cell>
        </row>
        <row r="1665">
          <cell r="D1665">
            <v>72285</v>
          </cell>
          <cell r="E1665" t="str">
            <v>CAIXA DE AREIA  40X40X40CM EM ALVENARIA  - EXECUÇÃO</v>
          </cell>
          <cell r="F1665" t="str">
            <v>UN</v>
          </cell>
          <cell r="G1665">
            <v>46.65</v>
          </cell>
          <cell r="H1665" t="str">
            <v>S-SINAPI</v>
          </cell>
          <cell r="I1665">
            <v>60.64</v>
          </cell>
        </row>
        <row r="1666">
          <cell r="D1666">
            <v>72286</v>
          </cell>
          <cell r="E1666" t="str">
            <v>CAIXA DE AREIA  60X60X60CM EM ALVENARIA  - EXECUÇÃO</v>
          </cell>
          <cell r="F1666" t="str">
            <v>UN</v>
          </cell>
          <cell r="G1666">
            <v>86.55</v>
          </cell>
          <cell r="H1666" t="str">
            <v>S-SINAPI</v>
          </cell>
          <cell r="I1666">
            <v>112.51</v>
          </cell>
        </row>
        <row r="1667">
          <cell r="D1667">
            <v>72289</v>
          </cell>
          <cell r="E1667" t="str">
            <v>CAIXA DE INSPEÇÃO  80X80X80CM EM ALVENARIA  - EXECUÇÃO</v>
          </cell>
          <cell r="F1667" t="str">
            <v>UN</v>
          </cell>
          <cell r="G1667">
            <v>196.08</v>
          </cell>
          <cell r="H1667" t="str">
            <v>S-SINAPI</v>
          </cell>
          <cell r="I1667">
            <v>254.9</v>
          </cell>
        </row>
        <row r="1668">
          <cell r="D1668">
            <v>72290</v>
          </cell>
          <cell r="E1668" t="str">
            <v>CAIXA DE INSPEÇÃO  90X90X80CM EM ALVENARIA  - EXECUÇÃO</v>
          </cell>
          <cell r="F1668" t="str">
            <v>UN</v>
          </cell>
          <cell r="G1668">
            <v>222.83</v>
          </cell>
          <cell r="H1668" t="str">
            <v>S-SINAPI</v>
          </cell>
          <cell r="I1668">
            <v>289.67</v>
          </cell>
        </row>
        <row r="1669">
          <cell r="D1669" t="str">
            <v>73828/001</v>
          </cell>
          <cell r="E1669" t="str">
            <v xml:space="preserve">ABRIGO PARA CAVALETE/HIDRÔMETRO PRÉ-MOLDADO DE CONCRETO  - FORNECIMENTO    </v>
          </cell>
          <cell r="F1669" t="str">
            <v>UN</v>
          </cell>
          <cell r="G1669">
            <v>89.18</v>
          </cell>
          <cell r="H1669" t="str">
            <v>S-SINAPI</v>
          </cell>
          <cell r="I1669">
            <v>115.93</v>
          </cell>
        </row>
        <row r="1670">
          <cell r="D1670" t="str">
            <v>74092/001</v>
          </cell>
          <cell r="E1670" t="str">
            <v>AUTOMATICO DE BOIA SUPERIOR  10A/250V  - FORNECIMENTO E INSTALACAO</v>
          </cell>
          <cell r="F1670" t="str">
            <v>UN</v>
          </cell>
          <cell r="G1670">
            <v>48.84</v>
          </cell>
          <cell r="H1670" t="str">
            <v>S-SINAPI</v>
          </cell>
          <cell r="I1670">
            <v>63.49</v>
          </cell>
        </row>
        <row r="1671">
          <cell r="D1671" t="str">
            <v>74102/001</v>
          </cell>
          <cell r="E1671" t="str">
            <v xml:space="preserve">CAIXA PARA HIDROMETRO CONCRETO PRE-MOLDADO  - FORNECIMENTO E INSTALACAO    </v>
          </cell>
          <cell r="F1671" t="str">
            <v>UN</v>
          </cell>
          <cell r="G1671">
            <v>89.18</v>
          </cell>
          <cell r="H1671" t="str">
            <v>S-SINAPI</v>
          </cell>
          <cell r="I1671">
            <v>115.93</v>
          </cell>
        </row>
        <row r="1672">
          <cell r="D1672" t="str">
            <v>INPR</v>
          </cell>
          <cell r="E1672" t="str">
            <v>INSTALACOES DE PRODUCAO</v>
          </cell>
          <cell r="H1672" t="str">
            <v>S-SINAPI</v>
          </cell>
          <cell r="I1672">
            <v>0</v>
          </cell>
        </row>
        <row r="1673">
          <cell r="D1673" t="str">
            <v>0232</v>
          </cell>
          <cell r="E1673" t="str">
            <v>INSTALACAO DE BOMBAS EM GERAL</v>
          </cell>
          <cell r="H1673" t="str">
            <v>S-SINAPI</v>
          </cell>
          <cell r="I1673">
            <v>0</v>
          </cell>
        </row>
        <row r="1674">
          <cell r="D1674" t="str">
            <v>73826/001</v>
          </cell>
          <cell r="E1674" t="str">
            <v>INSTALACAO DE COMPRESSOR DE AR, POTENCIA  &lt;=  5 CV</v>
          </cell>
          <cell r="F1674" t="str">
            <v>UN</v>
          </cell>
          <cell r="G1674">
            <v>270.77</v>
          </cell>
          <cell r="H1674" t="str">
            <v>S-SINAPI</v>
          </cell>
          <cell r="I1674">
            <v>352</v>
          </cell>
        </row>
        <row r="1675">
          <cell r="D1675" t="str">
            <v>73826/002</v>
          </cell>
          <cell r="E1675" t="str">
            <v>INSTALACAO DE COMPRESSOR DE AR, POTENCIA  &gt;  5 E  &lt;=  10 CV</v>
          </cell>
          <cell r="F1675" t="str">
            <v>UN</v>
          </cell>
          <cell r="G1675">
            <v>352</v>
          </cell>
          <cell r="H1675" t="str">
            <v>S-SINAPI</v>
          </cell>
          <cell r="I1675">
            <v>457.6</v>
          </cell>
        </row>
        <row r="1676">
          <cell r="D1676" t="str">
            <v>73834/001</v>
          </cell>
          <cell r="E1676" t="str">
            <v>INSTALACAO DE CONJ.MOTO BOMBA SUBMERSIVEL ATE  10 CV</v>
          </cell>
          <cell r="F1676" t="str">
            <v>UN</v>
          </cell>
          <cell r="G1676">
            <v>92.61</v>
          </cell>
          <cell r="H1676" t="str">
            <v>S-SINAPI</v>
          </cell>
          <cell r="I1676">
            <v>120.39</v>
          </cell>
        </row>
        <row r="1677">
          <cell r="D1677" t="str">
            <v>73834/002</v>
          </cell>
          <cell r="E1677" t="str">
            <v>INSTALACAO DE CONJ.MOTO BOMBA SUBMERSIVEL DE  11 A  25 CV</v>
          </cell>
          <cell r="F1677" t="str">
            <v>UN</v>
          </cell>
          <cell r="G1677">
            <v>148.18</v>
          </cell>
          <cell r="H1677" t="str">
            <v>S-SINAPI</v>
          </cell>
          <cell r="I1677">
            <v>192.63</v>
          </cell>
        </row>
        <row r="1678">
          <cell r="D1678" t="str">
            <v>73834/003</v>
          </cell>
          <cell r="E1678" t="str">
            <v>INSTALACAO DE CONJ.MOTO BOMBA SUBMERSIVEL DE  26 A  50 CV</v>
          </cell>
          <cell r="F1678" t="str">
            <v>UN</v>
          </cell>
          <cell r="G1678">
            <v>296.36</v>
          </cell>
          <cell r="H1678" t="str">
            <v>S-SINAPI</v>
          </cell>
          <cell r="I1678">
            <v>385.26</v>
          </cell>
        </row>
        <row r="1679">
          <cell r="D1679" t="str">
            <v>73834/004</v>
          </cell>
          <cell r="E1679" t="str">
            <v>INSTALACAO DE CONJ.MOTO BOMBA SUBMERSIVEL DE  51 A  100 CV</v>
          </cell>
          <cell r="F1679" t="str">
            <v>UN</v>
          </cell>
          <cell r="G1679">
            <v>444.54</v>
          </cell>
          <cell r="H1679" t="str">
            <v>S-SINAPI</v>
          </cell>
          <cell r="I1679">
            <v>577.9</v>
          </cell>
        </row>
        <row r="1680">
          <cell r="D1680" t="str">
            <v>73835/001</v>
          </cell>
          <cell r="E1680" t="str">
            <v>INSTALACAO DE CONJ.MOTO BOMBA VERTICAL POT  &lt;=  100 CV</v>
          </cell>
          <cell r="F1680" t="str">
            <v>UN</v>
          </cell>
          <cell r="G1680">
            <v>640.24</v>
          </cell>
          <cell r="H1680" t="str">
            <v>S-SINAPI</v>
          </cell>
          <cell r="I1680">
            <v>832.31</v>
          </cell>
        </row>
        <row r="1681">
          <cell r="D1681" t="str">
            <v>73835/002</v>
          </cell>
          <cell r="E1681" t="str">
            <v>INSTALACAO DE CONJ.MOTO BOMBA VERTICAL  100  &lt; POT  &lt;=  200 CV</v>
          </cell>
          <cell r="F1681" t="str">
            <v>UN</v>
          </cell>
          <cell r="G1681">
            <v>870.72</v>
          </cell>
          <cell r="H1681" t="str">
            <v>S-SINAPI</v>
          </cell>
          <cell r="I1681">
            <v>1131.93</v>
          </cell>
        </row>
        <row r="1682">
          <cell r="D1682" t="str">
            <v>73835/003</v>
          </cell>
          <cell r="E1682" t="str">
            <v>INSTALACAO DE CONJ.MOTO BOMBA VERTICAL  200  &lt; POT  &lt;=  300 CV</v>
          </cell>
          <cell r="F1682" t="str">
            <v>UN</v>
          </cell>
          <cell r="G1682">
            <v>973.16</v>
          </cell>
          <cell r="H1682" t="str">
            <v>S-SINAPI</v>
          </cell>
          <cell r="I1682">
            <v>1265.0999999999999</v>
          </cell>
        </row>
        <row r="1683">
          <cell r="D1683" t="str">
            <v>73836/001</v>
          </cell>
          <cell r="E1683" t="str">
            <v>INSTALACAO DE CONJ.MOTO BOMBA HORIZONTAL ATE  10 CV</v>
          </cell>
          <cell r="F1683" t="str">
            <v>UN</v>
          </cell>
          <cell r="G1683">
            <v>256.10000000000002</v>
          </cell>
          <cell r="H1683" t="str">
            <v>S-SINAPI</v>
          </cell>
          <cell r="I1683">
            <v>332.93</v>
          </cell>
        </row>
        <row r="1684">
          <cell r="D1684" t="str">
            <v>73836/002</v>
          </cell>
          <cell r="E1684" t="str">
            <v>INSTALACAO DE CONJ.MOTO BOMBA HORIZONTAL DE  12,5 A  25 CV</v>
          </cell>
          <cell r="F1684" t="str">
            <v>UN</v>
          </cell>
          <cell r="G1684">
            <v>332.92</v>
          </cell>
          <cell r="H1684" t="str">
            <v>S-SINAPI</v>
          </cell>
          <cell r="I1684">
            <v>432.79</v>
          </cell>
        </row>
        <row r="1685">
          <cell r="D1685" t="str">
            <v>73836/003</v>
          </cell>
          <cell r="E1685" t="str">
            <v>INSTALACAO DE CONJ.MOTO BOMBA HORIZONTAL DE  30 A  75 CV</v>
          </cell>
          <cell r="F1685" t="str">
            <v>UN</v>
          </cell>
          <cell r="G1685">
            <v>512.19000000000005</v>
          </cell>
          <cell r="H1685" t="str">
            <v>S-SINAPI</v>
          </cell>
          <cell r="I1685">
            <v>665.84</v>
          </cell>
        </row>
        <row r="1686">
          <cell r="D1686" t="str">
            <v>73836/004</v>
          </cell>
          <cell r="E1686" t="str">
            <v>INSTALACAO DE CONJ.MOTO BOMBA HORIZONTAL DE  100 A  150 CV</v>
          </cell>
          <cell r="F1686" t="str">
            <v>UN</v>
          </cell>
          <cell r="G1686">
            <v>819.5</v>
          </cell>
          <cell r="H1686" t="str">
            <v>S-SINAPI</v>
          </cell>
          <cell r="I1686">
            <v>1065.3499999999999</v>
          </cell>
        </row>
        <row r="1687">
          <cell r="D1687" t="str">
            <v>73837/001</v>
          </cell>
          <cell r="E1687" t="str">
            <v>INSTALACAO DE CONJ.MOTO BOMBA SUBMERSO ATE  5 CV</v>
          </cell>
          <cell r="F1687" t="str">
            <v>UN</v>
          </cell>
          <cell r="G1687">
            <v>92.61</v>
          </cell>
          <cell r="H1687" t="str">
            <v>S-SINAPI</v>
          </cell>
          <cell r="I1687">
            <v>120.39</v>
          </cell>
        </row>
        <row r="1688">
          <cell r="D1688" t="str">
            <v>73837/002</v>
          </cell>
          <cell r="E1688" t="str">
            <v>INSTALACAO DE CONJ.MOTO BOMBA SUBMERSO DE  6 A  25 CV</v>
          </cell>
          <cell r="F1688" t="str">
            <v>UN</v>
          </cell>
          <cell r="G1688">
            <v>185.22</v>
          </cell>
          <cell r="H1688" t="str">
            <v>S-SINAPI</v>
          </cell>
          <cell r="I1688">
            <v>240.78</v>
          </cell>
        </row>
        <row r="1689">
          <cell r="D1689" t="str">
            <v>73837/003</v>
          </cell>
          <cell r="E1689" t="str">
            <v>INSTALACAO DE CONJ.MOTO BOMBA SUBMERSO DE  26 A  50 CV</v>
          </cell>
          <cell r="F1689" t="str">
            <v>UN</v>
          </cell>
          <cell r="G1689">
            <v>370.45</v>
          </cell>
          <cell r="H1689" t="str">
            <v>S-SINAPI</v>
          </cell>
          <cell r="I1689">
            <v>481.58</v>
          </cell>
        </row>
        <row r="1690">
          <cell r="D1690" t="str">
            <v>0240</v>
          </cell>
          <cell r="E1690" t="str">
            <v>MONTAGENS EM GERAL</v>
          </cell>
          <cell r="H1690" t="str">
            <v>S-SINAPI</v>
          </cell>
          <cell r="I1690">
            <v>0</v>
          </cell>
        </row>
        <row r="1691">
          <cell r="D1691">
            <v>73612</v>
          </cell>
          <cell r="E1691" t="str">
            <v>INSTALACAO DE CLORADOR</v>
          </cell>
          <cell r="F1691" t="str">
            <v>UN</v>
          </cell>
          <cell r="G1691">
            <v>189.78</v>
          </cell>
          <cell r="H1691" t="str">
            <v>S-SINAPI</v>
          </cell>
          <cell r="I1691">
            <v>246.71</v>
          </cell>
        </row>
        <row r="1692">
          <cell r="D1692">
            <v>73660</v>
          </cell>
          <cell r="E1692" t="str">
            <v>LEITO FILTRANTE  - ASSENTAMENTO DE BLOCOS LEOPOLD</v>
          </cell>
          <cell r="F1692" t="str">
            <v>M2</v>
          </cell>
          <cell r="G1692">
            <v>36.979999999999997</v>
          </cell>
          <cell r="H1692" t="str">
            <v>S-SINAPI</v>
          </cell>
          <cell r="I1692">
            <v>48.07</v>
          </cell>
        </row>
        <row r="1693">
          <cell r="D1693">
            <v>73661</v>
          </cell>
          <cell r="E1693" t="str">
            <v>FORNECIMENTO E INSTALACAO DE TALHA E TROLEY MANUAL DE  1 TONELADA</v>
          </cell>
          <cell r="F1693" t="str">
            <v>UN</v>
          </cell>
          <cell r="G1693">
            <v>1122.32</v>
          </cell>
          <cell r="H1693" t="str">
            <v>S-SINAPI</v>
          </cell>
          <cell r="I1693">
            <v>1459.01</v>
          </cell>
        </row>
        <row r="1694">
          <cell r="D1694">
            <v>73693</v>
          </cell>
          <cell r="E1694" t="str">
            <v>LEITO FILTRANTE  - COLOCACAO DE LONA PLASTICA</v>
          </cell>
          <cell r="F1694" t="str">
            <v>M2</v>
          </cell>
          <cell r="G1694">
            <v>9.59</v>
          </cell>
          <cell r="H1694" t="str">
            <v>S-SINAPI</v>
          </cell>
          <cell r="I1694">
            <v>12.46</v>
          </cell>
        </row>
        <row r="1695">
          <cell r="D1695">
            <v>73694</v>
          </cell>
          <cell r="E1695" t="str">
            <v>INSTALACAO DE BOMBA DOSADORA</v>
          </cell>
          <cell r="F1695" t="str">
            <v>UN</v>
          </cell>
          <cell r="G1695">
            <v>89.34</v>
          </cell>
          <cell r="H1695" t="str">
            <v>S-SINAPI</v>
          </cell>
          <cell r="I1695">
            <v>116.14</v>
          </cell>
        </row>
        <row r="1696">
          <cell r="D1696">
            <v>73695</v>
          </cell>
          <cell r="E1696" t="str">
            <v>INSTALACAO DE AGITADOR</v>
          </cell>
          <cell r="F1696" t="str">
            <v>UN</v>
          </cell>
          <cell r="G1696">
            <v>45.95</v>
          </cell>
          <cell r="H1696" t="str">
            <v>S-SINAPI</v>
          </cell>
          <cell r="I1696">
            <v>59.73</v>
          </cell>
        </row>
        <row r="1697">
          <cell r="D1697" t="str">
            <v>73824/001</v>
          </cell>
          <cell r="E1697" t="str">
            <v>INSTALACAO DE MISTURADOR VERTICAL</v>
          </cell>
          <cell r="F1697" t="str">
            <v>UN</v>
          </cell>
          <cell r="G1697">
            <v>189.78</v>
          </cell>
          <cell r="H1697" t="str">
            <v>S-SINAPI</v>
          </cell>
          <cell r="I1697">
            <v>246.71</v>
          </cell>
        </row>
        <row r="1698">
          <cell r="D1698" t="str">
            <v>73825/001</v>
          </cell>
          <cell r="E1698" t="str">
            <v>VERTEDOR RETANGULAR DE MADEIRA</v>
          </cell>
          <cell r="F1698" t="str">
            <v>M2</v>
          </cell>
          <cell r="G1698">
            <v>330.63</v>
          </cell>
          <cell r="H1698" t="str">
            <v>S-SINAPI</v>
          </cell>
          <cell r="I1698">
            <v>429.81</v>
          </cell>
        </row>
        <row r="1699">
          <cell r="D1699" t="str">
            <v>73825/002</v>
          </cell>
          <cell r="E1699" t="str">
            <v>VERTEDOR TRIANGULAR DE ALUMINIO</v>
          </cell>
          <cell r="F1699" t="str">
            <v>M2</v>
          </cell>
          <cell r="G1699">
            <v>284.73</v>
          </cell>
          <cell r="H1699" t="str">
            <v>S-SINAPI</v>
          </cell>
          <cell r="I1699">
            <v>370.14</v>
          </cell>
        </row>
        <row r="1700">
          <cell r="D1700" t="str">
            <v>73873/001</v>
          </cell>
          <cell r="E1700" t="str">
            <v>LEITO FILTRANTE  - COLOCACAO E APILOAMENTO DE TERRA NO FILTRO</v>
          </cell>
          <cell r="F1700" t="str">
            <v>M3</v>
          </cell>
          <cell r="G1700">
            <v>33.69</v>
          </cell>
          <cell r="H1700" t="str">
            <v>S-SINAPI</v>
          </cell>
          <cell r="I1700">
            <v>43.79</v>
          </cell>
        </row>
        <row r="1701">
          <cell r="D1701" t="str">
            <v>73873/002</v>
          </cell>
          <cell r="E1701" t="str">
            <v>LEITO FILTRANTE  - FORN.E ENCHIMENTO C/ BRITA NO.  4</v>
          </cell>
          <cell r="F1701" t="str">
            <v>M3</v>
          </cell>
          <cell r="G1701">
            <v>81.13</v>
          </cell>
          <cell r="H1701" t="str">
            <v>S-SINAPI</v>
          </cell>
          <cell r="I1701">
            <v>105.46</v>
          </cell>
        </row>
        <row r="1702">
          <cell r="D1702" t="str">
            <v>73873/003</v>
          </cell>
          <cell r="E1702" t="str">
            <v>LEITO FILTRANTE  - COLOCACAO DE AREIA NOS FILTROS</v>
          </cell>
          <cell r="F1702" t="str">
            <v>M3</v>
          </cell>
          <cell r="G1702">
            <v>33.69</v>
          </cell>
          <cell r="H1702" t="str">
            <v>S-SINAPI</v>
          </cell>
          <cell r="I1702">
            <v>43.79</v>
          </cell>
        </row>
        <row r="1703">
          <cell r="D1703" t="str">
            <v>73873/004</v>
          </cell>
          <cell r="E1703" t="str">
            <v>LEITO FILTRANTE  - COLOCACAO DE PEDREGULHOS NOS FILTROS</v>
          </cell>
          <cell r="F1703" t="str">
            <v>M3</v>
          </cell>
          <cell r="G1703">
            <v>36.9</v>
          </cell>
          <cell r="H1703" t="str">
            <v>S-SINAPI</v>
          </cell>
          <cell r="I1703">
            <v>47.97</v>
          </cell>
        </row>
        <row r="1704">
          <cell r="D1704" t="str">
            <v>73873/005</v>
          </cell>
          <cell r="E1704" t="str">
            <v>LEITO FILTRANTE  - COLOCACAO DE ANTRACITO NOS FILTROS</v>
          </cell>
          <cell r="F1704" t="str">
            <v>M3</v>
          </cell>
          <cell r="G1704">
            <v>33.69</v>
          </cell>
          <cell r="H1704" t="str">
            <v>S-SINAPI</v>
          </cell>
          <cell r="I1704">
            <v>43.79</v>
          </cell>
        </row>
        <row r="1705">
          <cell r="D1705" t="str">
            <v>LIPR</v>
          </cell>
          <cell r="E1705" t="str">
            <v>LIGACOES PREDIAIS AGUA/ESGOTO/ENERGIA/TELEFONE</v>
          </cell>
          <cell r="H1705" t="str">
            <v>S-SINAPI</v>
          </cell>
          <cell r="I1705">
            <v>0</v>
          </cell>
        </row>
        <row r="1706">
          <cell r="D1706" t="str">
            <v>0058</v>
          </cell>
          <cell r="E1706" t="str">
            <v>LIGACOES PREDIAIS DE AGUA</v>
          </cell>
          <cell r="H1706" t="str">
            <v>S-SINAPI</v>
          </cell>
          <cell r="I1706">
            <v>0</v>
          </cell>
        </row>
        <row r="1707">
          <cell r="D1707">
            <v>73659</v>
          </cell>
          <cell r="E1707" t="str">
            <v xml:space="preserve">LIGAÇÃO DOMICILIAR DE ÁGUA, DA REDE AO HIDRÔMETRO, COMPOSTO POR COLAR      </v>
          </cell>
          <cell r="F1707" t="str">
            <v>UN</v>
          </cell>
          <cell r="G1707">
            <v>90.81</v>
          </cell>
          <cell r="H1707" t="str">
            <v>S-SINAPI</v>
          </cell>
          <cell r="I1707">
            <v>118.05</v>
          </cell>
        </row>
        <row r="1708">
          <cell r="D1708" t="str">
            <v>73827/001</v>
          </cell>
          <cell r="E1708" t="str">
            <v>KIT CAVALETE PVC COM REGISTRO  1/2"  - FORNECIMENTO E INSTALAÇÃO</v>
          </cell>
          <cell r="F1708" t="str">
            <v>UN</v>
          </cell>
          <cell r="G1708">
            <v>43.44</v>
          </cell>
          <cell r="H1708" t="str">
            <v>S-SINAPI</v>
          </cell>
          <cell r="I1708">
            <v>56.47</v>
          </cell>
        </row>
        <row r="1709">
          <cell r="D1709" t="str">
            <v>74217/001</v>
          </cell>
          <cell r="E1709" t="str">
            <v>HIDROMETRO  3,00M3/H, D=1/2"  - FORNECIMENTO E INSTALACAO</v>
          </cell>
          <cell r="F1709" t="str">
            <v>UN</v>
          </cell>
          <cell r="G1709">
            <v>83.56</v>
          </cell>
          <cell r="H1709" t="str">
            <v>S-SINAPI</v>
          </cell>
          <cell r="I1709">
            <v>108.62</v>
          </cell>
        </row>
        <row r="1710">
          <cell r="D1710" t="str">
            <v>74217/002</v>
          </cell>
          <cell r="E1710" t="str">
            <v>HIDROMETRO  5,00M3/H, D=3/4" - FORNECIMENTO E INSTALACAO</v>
          </cell>
          <cell r="F1710" t="str">
            <v>UN</v>
          </cell>
          <cell r="G1710">
            <v>109.75</v>
          </cell>
          <cell r="H1710" t="str">
            <v>S-SINAPI</v>
          </cell>
          <cell r="I1710">
            <v>142.66999999999999</v>
          </cell>
        </row>
        <row r="1711">
          <cell r="D1711" t="str">
            <v>74217/003</v>
          </cell>
          <cell r="E1711" t="str">
            <v>HIDROMETRO  1,50M3/H, D=1/2"  - FORNECIMENTO E INSTALACAO</v>
          </cell>
          <cell r="F1711" t="str">
            <v>UN</v>
          </cell>
          <cell r="G1711">
            <v>79.88</v>
          </cell>
          <cell r="H1711" t="str">
            <v>S-SINAPI</v>
          </cell>
          <cell r="I1711">
            <v>103.84</v>
          </cell>
        </row>
        <row r="1712">
          <cell r="D1712" t="str">
            <v>74218/001</v>
          </cell>
          <cell r="E1712" t="str">
            <v>KIT CAVALETE PVC COM REGISTRO  3/4"  - FORNECIMENTO E INSTALACAO</v>
          </cell>
          <cell r="F1712" t="str">
            <v>UN</v>
          </cell>
          <cell r="G1712">
            <v>46.73</v>
          </cell>
          <cell r="H1712" t="str">
            <v>S-SINAPI</v>
          </cell>
          <cell r="I1712">
            <v>60.74</v>
          </cell>
        </row>
        <row r="1713">
          <cell r="D1713" t="str">
            <v>74253/001</v>
          </cell>
          <cell r="E1713" t="str">
            <v xml:space="preserve">RAMAL PREDIAL EM TUBO PEAD  20MM  - FORNECIMENTO, INSTALAÇÃO, ESCAVAÇÃO      </v>
          </cell>
          <cell r="F1713" t="str">
            <v>M</v>
          </cell>
          <cell r="G1713">
            <v>9.85</v>
          </cell>
          <cell r="H1713" t="str">
            <v>S-SINAPI</v>
          </cell>
          <cell r="I1713">
            <v>12.8</v>
          </cell>
        </row>
        <row r="1714">
          <cell r="D1714" t="str">
            <v>0059</v>
          </cell>
          <cell r="E1714" t="str">
            <v>LIGACOES PREDIAIS DE ESGOTO</v>
          </cell>
          <cell r="H1714" t="str">
            <v>S-SINAPI</v>
          </cell>
          <cell r="I1714">
            <v>0</v>
          </cell>
        </row>
        <row r="1715">
          <cell r="D1715">
            <v>73658</v>
          </cell>
          <cell r="E1715" t="str">
            <v xml:space="preserve">LIGAÇÃO DOMICILIAR DE ESGOTO DN  100MM, DA CASA ATÉ A CAIXA, COMPOSTO P    </v>
          </cell>
          <cell r="F1715" t="str">
            <v>UN</v>
          </cell>
          <cell r="G1715">
            <v>281.97000000000003</v>
          </cell>
          <cell r="H1715" t="str">
            <v>S-SINAPI</v>
          </cell>
          <cell r="I1715">
            <v>366.56</v>
          </cell>
        </row>
        <row r="1716">
          <cell r="D1716" t="str">
            <v>73784/001</v>
          </cell>
          <cell r="E1716" t="str">
            <v xml:space="preserve">LIGAÇÃO DE ESGOTO EM TUBO PVC ESGOTO SÉRIE-R DN  100MM, DA CAIXA ATÉ A      </v>
          </cell>
          <cell r="F1716" t="str">
            <v>UN</v>
          </cell>
          <cell r="G1716">
            <v>517.55999999999995</v>
          </cell>
          <cell r="H1716" t="str">
            <v>S-SINAPI</v>
          </cell>
          <cell r="I1716">
            <v>672.82</v>
          </cell>
        </row>
        <row r="1717">
          <cell r="D1717" t="str">
            <v>73784/002</v>
          </cell>
          <cell r="E1717" t="str">
            <v xml:space="preserve">LIGAÇÃO DE ESGOTO EM TUBO PVC ESGOTO SÉRIE-R DN  150MM, DA CAIXA ATÉ A      </v>
          </cell>
          <cell r="F1717" t="str">
            <v>UN</v>
          </cell>
          <cell r="G1717">
            <v>759.78</v>
          </cell>
          <cell r="H1717" t="str">
            <v>S-SINAPI</v>
          </cell>
          <cell r="I1717">
            <v>987.71</v>
          </cell>
        </row>
        <row r="1718">
          <cell r="D1718" t="str">
            <v>73869/001</v>
          </cell>
          <cell r="E1718" t="str">
            <v xml:space="preserve">LIGAÇÃO DE ESGOTO EM TUBO CERÂMICO DN  100MM, DA CAIXA ATÉ A REDE, INCL    </v>
          </cell>
          <cell r="F1718" t="str">
            <v>UN</v>
          </cell>
          <cell r="G1718">
            <v>497.32</v>
          </cell>
          <cell r="H1718" t="str">
            <v>S-SINAPI</v>
          </cell>
          <cell r="I1718">
            <v>646.51</v>
          </cell>
        </row>
        <row r="1719">
          <cell r="D1719" t="str">
            <v>73869/002</v>
          </cell>
          <cell r="E1719" t="str">
            <v xml:space="preserve">LIGAÇÃO DE ESGOTO EM TUBO CERÂMICO DN  150MM, DA CAIXA ATÉ A REDE, INCL    </v>
          </cell>
          <cell r="F1719" t="str">
            <v>UN</v>
          </cell>
          <cell r="G1719">
            <v>579.04999999999995</v>
          </cell>
          <cell r="H1719" t="str">
            <v>S-SINAPI</v>
          </cell>
          <cell r="I1719">
            <v>752.76</v>
          </cell>
        </row>
        <row r="1720">
          <cell r="D1720" t="str">
            <v>73869/003</v>
          </cell>
          <cell r="E1720" t="str">
            <v xml:space="preserve">LIGAÇÃO DE ESGOTO EM TUBO CERÂMICO DN  200MM, DA CAIXA ATÉ A REDE, INCL    </v>
          </cell>
          <cell r="F1720" t="str">
            <v>UN</v>
          </cell>
          <cell r="G1720">
            <v>731.8</v>
          </cell>
          <cell r="H1720" t="str">
            <v>S-SINAPI</v>
          </cell>
          <cell r="I1720">
            <v>951.34</v>
          </cell>
        </row>
        <row r="1721">
          <cell r="D1721" t="str">
            <v>74216/001</v>
          </cell>
          <cell r="E1721" t="str">
            <v xml:space="preserve">RAMAL PREDIAL DE ESGOTO EM TUBO PVC ESGOTO DN  100MM  - FORNECIMENTO, IN    </v>
          </cell>
          <cell r="F1721" t="str">
            <v>M</v>
          </cell>
          <cell r="G1721">
            <v>36.549999999999997</v>
          </cell>
          <cell r="H1721" t="str">
            <v>S-SINAPI</v>
          </cell>
          <cell r="I1721">
            <v>47.51</v>
          </cell>
        </row>
        <row r="1722">
          <cell r="D1722" t="str">
            <v>74216/002</v>
          </cell>
          <cell r="E1722" t="str">
            <v xml:space="preserve">RAMAL PREDIAL DE ESGOTO EM TUBO CERAMICO ESGOTO DN  100MM  - FORNECIMENT    </v>
          </cell>
          <cell r="F1722" t="str">
            <v>M</v>
          </cell>
          <cell r="G1722">
            <v>41.67</v>
          </cell>
          <cell r="H1722" t="str">
            <v>S-SINAPI</v>
          </cell>
          <cell r="I1722">
            <v>54.17</v>
          </cell>
        </row>
        <row r="1723">
          <cell r="D1723" t="str">
            <v>MOVT</v>
          </cell>
          <cell r="E1723" t="str">
            <v>MOVIMENTO DE TERRA</v>
          </cell>
          <cell r="H1723" t="str">
            <v>S-SINAPI</v>
          </cell>
          <cell r="I1723">
            <v>0</v>
          </cell>
        </row>
        <row r="1724">
          <cell r="D1724" t="str">
            <v>0018</v>
          </cell>
          <cell r="E1724" t="str">
            <v>CORTE/ESCAVACAO EM JAZIDAS OU CAMPO ABERTO</v>
          </cell>
          <cell r="H1724" t="str">
            <v>S-SINAPI</v>
          </cell>
          <cell r="I1724">
            <v>0</v>
          </cell>
        </row>
        <row r="1725">
          <cell r="D1725">
            <v>7011</v>
          </cell>
          <cell r="E1725" t="str">
            <v>ESCAVACAO E ACERTO MANUAL NA FAIXA DE  0,45M DE LARGURA P/ EXECUCAO</v>
          </cell>
          <cell r="F1725" t="str">
            <v>M</v>
          </cell>
          <cell r="G1725">
            <v>2.34</v>
          </cell>
          <cell r="H1725" t="str">
            <v>S-SINAPI</v>
          </cell>
          <cell r="I1725">
            <v>3.04</v>
          </cell>
        </row>
        <row r="1726">
          <cell r="D1726" t="str">
            <v>73903/001</v>
          </cell>
          <cell r="E1726" t="str">
            <v>LIMPEZA SUPERFICIAL DA CAMADA VEGETAL EM JAZIDA</v>
          </cell>
          <cell r="F1726" t="str">
            <v>M2</v>
          </cell>
          <cell r="G1726">
            <v>0.45</v>
          </cell>
          <cell r="H1726" t="str">
            <v>S-SINAPI</v>
          </cell>
          <cell r="I1726">
            <v>0.57999999999999996</v>
          </cell>
        </row>
        <row r="1727">
          <cell r="D1727" t="str">
            <v>73903/002</v>
          </cell>
          <cell r="E1727" t="str">
            <v>EXPURGO DE JAZIDA</v>
          </cell>
          <cell r="F1727" t="str">
            <v>M3</v>
          </cell>
          <cell r="G1727">
            <v>2.37</v>
          </cell>
          <cell r="H1727" t="str">
            <v>S-SINAPI</v>
          </cell>
          <cell r="I1727">
            <v>3.08</v>
          </cell>
        </row>
        <row r="1728">
          <cell r="D1728" t="str">
            <v>74151/001</v>
          </cell>
          <cell r="E1728" t="str">
            <v xml:space="preserve">ESCAVACAO E CARGA MATERIAL  1A CATEGORIA, UTILIZANDO TRATOR DE ESTEIRAS    </v>
          </cell>
          <cell r="F1728" t="str">
            <v>M3</v>
          </cell>
          <cell r="G1728">
            <v>3.11</v>
          </cell>
          <cell r="H1728" t="str">
            <v>S-SINAPI</v>
          </cell>
          <cell r="I1728">
            <v>4.04</v>
          </cell>
        </row>
        <row r="1729">
          <cell r="D1729" t="str">
            <v>74152/001</v>
          </cell>
          <cell r="E1729" t="str">
            <v xml:space="preserve">ESCAVACAO E CARGA DE MATERIAL DE JAZIDA  1A CAT UTILIZANDO TRATOR SOBRE    </v>
          </cell>
          <cell r="F1729" t="str">
            <v>M3</v>
          </cell>
          <cell r="G1729">
            <v>3.38</v>
          </cell>
          <cell r="H1729" t="str">
            <v>S-SINAPI</v>
          </cell>
          <cell r="I1729">
            <v>4.3899999999999997</v>
          </cell>
        </row>
        <row r="1730">
          <cell r="D1730" t="str">
            <v>74154/001</v>
          </cell>
          <cell r="E1730" t="str">
            <v xml:space="preserve">ESCAVACAO, CARGA E TRANSPORTE DE    MATERIAL DE  1A CATEGORIA COM TRATOR      </v>
          </cell>
          <cell r="F1730" t="str">
            <v>M3</v>
          </cell>
          <cell r="G1730">
            <v>4.2699999999999996</v>
          </cell>
          <cell r="H1730" t="str">
            <v>S-SINAPI</v>
          </cell>
          <cell r="I1730">
            <v>5.55</v>
          </cell>
        </row>
        <row r="1731">
          <cell r="D1731" t="str">
            <v>74155/001</v>
          </cell>
          <cell r="E1731" t="str">
            <v>ESCAVACAO E TRANSP MAT  1A CAT DMT  50M C/TRATOR EST CAT D8 C/ LAMINA</v>
          </cell>
          <cell r="F1731" t="str">
            <v>M3</v>
          </cell>
          <cell r="G1731">
            <v>1.34</v>
          </cell>
          <cell r="H1731" t="str">
            <v>S-SINAPI</v>
          </cell>
          <cell r="I1731">
            <v>1.74</v>
          </cell>
        </row>
        <row r="1732">
          <cell r="D1732" t="str">
            <v>74155/002</v>
          </cell>
          <cell r="E1732" t="str">
            <v xml:space="preserve">ESCAVACAO E TRANSPORTE DE MATERIAL DE 2A CAT DMT  50M COM TRATOR SOBRE    </v>
          </cell>
          <cell r="F1732" t="str">
            <v>M3</v>
          </cell>
          <cell r="G1732">
            <v>2.59</v>
          </cell>
          <cell r="H1732" t="str">
            <v>S-SINAPI</v>
          </cell>
          <cell r="I1732">
            <v>3.36</v>
          </cell>
        </row>
        <row r="1733">
          <cell r="D1733" t="str">
            <v>74205/001</v>
          </cell>
          <cell r="E1733" t="str">
            <v xml:space="preserve">ESCAVACAO MECANICA DE MATERIAL  1A. CATEGORIA, PROVENIENTE DE CORTE DE      </v>
          </cell>
          <cell r="F1733" t="str">
            <v>M3</v>
          </cell>
          <cell r="G1733">
            <v>1.95</v>
          </cell>
          <cell r="H1733" t="str">
            <v>S-SINAPI</v>
          </cell>
          <cell r="I1733">
            <v>2.5299999999999998</v>
          </cell>
        </row>
        <row r="1734">
          <cell r="D1734" t="str">
            <v>74222/001</v>
          </cell>
          <cell r="E1734" t="str">
            <v xml:space="preserve">ESCAVACAO MECANICA E TRANSPORTE EM MATERIAL DE  1A CATEGORIA COM USO EX    </v>
          </cell>
          <cell r="F1734" t="str">
            <v>M3</v>
          </cell>
          <cell r="G1734">
            <v>3.93</v>
          </cell>
          <cell r="H1734" t="str">
            <v>S-SINAPI</v>
          </cell>
          <cell r="I1734">
            <v>5.0999999999999996</v>
          </cell>
        </row>
        <row r="1735">
          <cell r="D1735" t="str">
            <v>0019</v>
          </cell>
          <cell r="E1735" t="str">
            <v>ESCAVACAO DE VALAS</v>
          </cell>
          <cell r="H1735" t="str">
            <v>S-SINAPI</v>
          </cell>
          <cell r="I1735">
            <v>0</v>
          </cell>
        </row>
        <row r="1736">
          <cell r="D1736">
            <v>6430</v>
          </cell>
          <cell r="E1736" t="str">
            <v>ESCAVACAO MANUAL DE CAVAS(FUNDACOES RASAS,=2,00 M)</v>
          </cell>
          <cell r="F1736" t="str">
            <v>M3</v>
          </cell>
          <cell r="G1736">
            <v>19.47</v>
          </cell>
          <cell r="H1736" t="str">
            <v>S-SINAPI</v>
          </cell>
          <cell r="I1736">
            <v>25.31</v>
          </cell>
        </row>
        <row r="1737">
          <cell r="D1737">
            <v>6507</v>
          </cell>
          <cell r="E1737" t="str">
            <v xml:space="preserve">ESCAV. MEC. P/CONSTRUCAO DE SUMIDOURO P/EFLUENTE LIQUIDO DA FOSSA SEPT    </v>
          </cell>
          <cell r="F1737" t="str">
            <v>M3</v>
          </cell>
          <cell r="G1737">
            <v>233.69</v>
          </cell>
          <cell r="H1737" t="str">
            <v>S-SINAPI</v>
          </cell>
          <cell r="I1737">
            <v>303.79000000000002</v>
          </cell>
        </row>
        <row r="1738">
          <cell r="D1738">
            <v>72915</v>
          </cell>
          <cell r="E1738" t="str">
            <v xml:space="preserve">ESCAVACAO MECANICA DE VALA EM MATERIAL DE  2A. CATEGORIA ATE  2 M DE PRO    </v>
          </cell>
          <cell r="F1738" t="str">
            <v>M3</v>
          </cell>
          <cell r="G1738">
            <v>9.9499999999999993</v>
          </cell>
          <cell r="H1738" t="str">
            <v>S-SINAPI</v>
          </cell>
          <cell r="I1738">
            <v>12.93</v>
          </cell>
        </row>
        <row r="1739">
          <cell r="D1739">
            <v>72917</v>
          </cell>
          <cell r="E1739" t="str">
            <v xml:space="preserve">ESCAVACAO MECANICA DE VALA EM MATERIAL  2A. CATEGORIA DE  2,01 ATE  4,00      </v>
          </cell>
          <cell r="F1739" t="str">
            <v>M3</v>
          </cell>
          <cell r="G1739">
            <v>11.36</v>
          </cell>
          <cell r="H1739" t="str">
            <v>S-SINAPI</v>
          </cell>
          <cell r="I1739">
            <v>14.76</v>
          </cell>
        </row>
        <row r="1740">
          <cell r="D1740">
            <v>72918</v>
          </cell>
          <cell r="E1740" t="str">
            <v xml:space="preserve">ESCAVACAO MECANICA DE VALA EM MATERIAL  2A. CATEGORIA DE  4,01 ATE  6,00      </v>
          </cell>
          <cell r="F1740" t="str">
            <v>M3</v>
          </cell>
          <cell r="G1740">
            <v>13.26</v>
          </cell>
          <cell r="H1740" t="str">
            <v>S-SINAPI</v>
          </cell>
          <cell r="I1740">
            <v>17.23</v>
          </cell>
        </row>
        <row r="1741">
          <cell r="D1741" t="str">
            <v>73962/004</v>
          </cell>
          <cell r="E1741" t="str">
            <v xml:space="preserve">ESCAVACAO DE VALA NAO ESCORADA    EM    MATERIAL DE  1A CATEGORIA COM PROFU    </v>
          </cell>
          <cell r="F1741" t="str">
            <v>M3</v>
          </cell>
          <cell r="G1741">
            <v>5.72</v>
          </cell>
          <cell r="H1741" t="str">
            <v>S-SINAPI</v>
          </cell>
          <cell r="I1741">
            <v>7.43</v>
          </cell>
        </row>
        <row r="1742">
          <cell r="D1742" t="str">
            <v>73962/013</v>
          </cell>
          <cell r="E1742" t="str">
            <v xml:space="preserve">ESCAVACAO DE VALA NAO ESCORADA EM MATERIAL  1A CATEGORIA  , PROFUNDIDADE    </v>
          </cell>
          <cell r="F1742" t="str">
            <v>M3</v>
          </cell>
          <cell r="G1742">
            <v>3.81</v>
          </cell>
          <cell r="H1742" t="str">
            <v>S-SINAPI</v>
          </cell>
          <cell r="I1742">
            <v>4.95</v>
          </cell>
        </row>
        <row r="1743">
          <cell r="D1743" t="str">
            <v>73962/021</v>
          </cell>
          <cell r="E1743" t="str">
            <v xml:space="preserve">ESCAVACAO DE VALA ESCORADA EM MATERIAL  1A CATEGORIA  , PROFUNDIDADE ATE    </v>
          </cell>
          <cell r="F1743" t="str">
            <v>M3</v>
          </cell>
          <cell r="G1743">
            <v>4.59</v>
          </cell>
          <cell r="H1743" t="str">
            <v>S-SINAPI</v>
          </cell>
          <cell r="I1743">
            <v>5.96</v>
          </cell>
        </row>
        <row r="1744">
          <cell r="D1744" t="str">
            <v>73965/001</v>
          </cell>
          <cell r="E1744" t="str">
            <v xml:space="preserve">ESCAVAÇÃO MANUAL DE VALA, A FRIO,    EM MATERIAL DE  2A CATEGORIA  (MOLEDO    </v>
          </cell>
          <cell r="F1744" t="str">
            <v>M3</v>
          </cell>
          <cell r="G1744">
            <v>48.67</v>
          </cell>
          <cell r="H1744" t="str">
            <v>S-SINAPI</v>
          </cell>
          <cell r="I1744">
            <v>63.27</v>
          </cell>
        </row>
        <row r="1745">
          <cell r="D1745" t="str">
            <v>73965/002</v>
          </cell>
          <cell r="E1745" t="str">
            <v xml:space="preserve">ESCAVAÇÃO MANUAL DE VALA, A FRIO, EM MATERIAL DE  2A CATEGORIA  (MOLEDO      </v>
          </cell>
          <cell r="F1745" t="str">
            <v>M3</v>
          </cell>
          <cell r="G1745">
            <v>71.38</v>
          </cell>
          <cell r="H1745" t="str">
            <v>S-SINAPI</v>
          </cell>
          <cell r="I1745">
            <v>92.79</v>
          </cell>
        </row>
        <row r="1746">
          <cell r="D1746" t="str">
            <v>73965/003</v>
          </cell>
          <cell r="E1746" t="str">
            <v xml:space="preserve">ESCAVAÇÃO MANUAL DE VALA, A FRIO, EM MATERIAL DE  2A CATEGORIA  (MOLEDO      </v>
          </cell>
          <cell r="F1746" t="str">
            <v>M3</v>
          </cell>
          <cell r="G1746">
            <v>84.36</v>
          </cell>
          <cell r="H1746" t="str">
            <v>S-SINAPI</v>
          </cell>
          <cell r="I1746">
            <v>109.66</v>
          </cell>
        </row>
        <row r="1747">
          <cell r="D1747" t="str">
            <v>73965/004</v>
          </cell>
          <cell r="E1747" t="str">
            <v xml:space="preserve">ESCAVACAO MANUAL DE VALA EM ARGILA OU PEDRA SOLTA DO TAMANHO MEDIO DE      </v>
          </cell>
          <cell r="F1747" t="str">
            <v>M3</v>
          </cell>
          <cell r="G1747">
            <v>31.15</v>
          </cell>
          <cell r="H1747" t="str">
            <v>S-SINAPI</v>
          </cell>
          <cell r="I1747">
            <v>40.49</v>
          </cell>
        </row>
        <row r="1748">
          <cell r="D1748" t="str">
            <v>73965/005</v>
          </cell>
          <cell r="E1748" t="str">
            <v xml:space="preserve">ESCAVACAO MANUAL DE VALA EM ARGILA OU PEDRA SOLTA DO TAMANHO MEDIO DE      </v>
          </cell>
          <cell r="F1748" t="str">
            <v>M3</v>
          </cell>
          <cell r="G1748">
            <v>36.340000000000003</v>
          </cell>
          <cell r="H1748" t="str">
            <v>S-SINAPI</v>
          </cell>
          <cell r="I1748">
            <v>47.24</v>
          </cell>
        </row>
        <row r="1749">
          <cell r="D1749" t="str">
            <v>73965/006</v>
          </cell>
          <cell r="E1749" t="str">
            <v xml:space="preserve">ESCAVACAO MANUAL DE VALA EM ARGILA OU PEDRA SOLTA DO TAMANHO MEDIO DE      </v>
          </cell>
          <cell r="F1749" t="str">
            <v>M3</v>
          </cell>
          <cell r="G1749">
            <v>58.4</v>
          </cell>
          <cell r="H1749" t="str">
            <v>S-SINAPI</v>
          </cell>
          <cell r="I1749">
            <v>75.92</v>
          </cell>
        </row>
        <row r="1750">
          <cell r="D1750" t="str">
            <v>73965/007</v>
          </cell>
          <cell r="E1750" t="str">
            <v xml:space="preserve">ESCAVACAO MANUAL DE VALA EM ARGILA OU PEDRA SOLTA DO TAMANHO MEDIO DE      </v>
          </cell>
          <cell r="F1750" t="str">
            <v>M3</v>
          </cell>
          <cell r="G1750">
            <v>71.38</v>
          </cell>
          <cell r="H1750" t="str">
            <v>S-SINAPI</v>
          </cell>
          <cell r="I1750">
            <v>92.79</v>
          </cell>
        </row>
        <row r="1751">
          <cell r="D1751" t="str">
            <v>73965/008</v>
          </cell>
          <cell r="E1751" t="str">
            <v xml:space="preserve">ESCAVACAO MANUAL DE VALA EM LODO, ATE  1,5M, EXCLUINDO ESGOTAMENTO/ESCO    </v>
          </cell>
          <cell r="F1751" t="str">
            <v>M3</v>
          </cell>
          <cell r="G1751">
            <v>35.69</v>
          </cell>
          <cell r="H1751" t="str">
            <v>S-SINAPI</v>
          </cell>
          <cell r="I1751">
            <v>46.39</v>
          </cell>
        </row>
        <row r="1752">
          <cell r="D1752" t="str">
            <v>73965/009</v>
          </cell>
          <cell r="E1752" t="str">
            <v xml:space="preserve">ESCAVACAO MANUAL DE VALA EM LODO, DE  1,5 ATE  3M, EXCLUINDO ESGOTAMENTO    </v>
          </cell>
          <cell r="F1752" t="str">
            <v>M3</v>
          </cell>
          <cell r="G1752">
            <v>64.89</v>
          </cell>
          <cell r="H1752" t="str">
            <v>S-SINAPI</v>
          </cell>
          <cell r="I1752">
            <v>84.35</v>
          </cell>
        </row>
        <row r="1753">
          <cell r="D1753" t="str">
            <v>73965/010</v>
          </cell>
          <cell r="E1753" t="str">
            <v xml:space="preserve">ESCAVACAO MANUAL DE VALA EM    MATERIAL DE  1A CATEGORIA ATE  1,5M EXCLUIN    </v>
          </cell>
          <cell r="F1753" t="str">
            <v>M3</v>
          </cell>
          <cell r="G1753">
            <v>22.71</v>
          </cell>
          <cell r="H1753" t="str">
            <v>S-SINAPI</v>
          </cell>
          <cell r="I1753">
            <v>29.52</v>
          </cell>
        </row>
        <row r="1754">
          <cell r="D1754" t="str">
            <v>73965/011</v>
          </cell>
          <cell r="E1754" t="str">
            <v xml:space="preserve">ESCAVACAO MANUAL DE VALA EM    MATERIAL DE  1A CATEGORIA    DE  1,5 ATE  3M E    </v>
          </cell>
          <cell r="F1754" t="str">
            <v>M3</v>
          </cell>
          <cell r="G1754">
            <v>29.2</v>
          </cell>
          <cell r="H1754" t="str">
            <v>S-SINAPI</v>
          </cell>
          <cell r="I1754">
            <v>37.96</v>
          </cell>
        </row>
        <row r="1755">
          <cell r="D1755" t="str">
            <v>73965/012</v>
          </cell>
          <cell r="E1755" t="str">
            <v xml:space="preserve">ESCAVACAO MANUAL DE VALA EM    MATERIAL DE  1A CATEGORIA    DE  3 ATE  4,5M E    </v>
          </cell>
          <cell r="F1755" t="str">
            <v>M3</v>
          </cell>
          <cell r="G1755">
            <v>38.93</v>
          </cell>
          <cell r="H1755" t="str">
            <v>S-SINAPI</v>
          </cell>
          <cell r="I1755">
            <v>50.6</v>
          </cell>
        </row>
        <row r="1756">
          <cell r="D1756" t="str">
            <v>73965/013</v>
          </cell>
          <cell r="E1756" t="str">
            <v xml:space="preserve">ESCAVACAO MANUAL DE VALA EM    MATERIAL DE 1A CATEGORIA, DE  6 A  7,5M, E    </v>
          </cell>
          <cell r="F1756" t="str">
            <v>M3</v>
          </cell>
          <cell r="G1756">
            <v>64.89</v>
          </cell>
          <cell r="H1756" t="str">
            <v>S-SINAPI</v>
          </cell>
          <cell r="I1756">
            <v>84.35</v>
          </cell>
        </row>
        <row r="1757">
          <cell r="D1757" t="str">
            <v>73965/014</v>
          </cell>
          <cell r="E1757" t="str">
            <v xml:space="preserve">ESCAVACAO MANUAL DE VALA EM ARGILA RIJA OU PEDRA SOLTA DO TAMANHO MEDI    </v>
          </cell>
          <cell r="F1757" t="str">
            <v>M3</v>
          </cell>
          <cell r="G1757">
            <v>84.36</v>
          </cell>
          <cell r="H1757" t="str">
            <v>S-SINAPI</v>
          </cell>
          <cell r="I1757">
            <v>109.66</v>
          </cell>
        </row>
        <row r="1758">
          <cell r="D1758" t="str">
            <v>73965/015</v>
          </cell>
          <cell r="E1758" t="str">
            <v>ESCAVACAO MANUAL DE VALAS H  &lt;=  1,50 M</v>
          </cell>
          <cell r="F1758" t="str">
            <v>M3</v>
          </cell>
          <cell r="G1758">
            <v>19.47</v>
          </cell>
          <cell r="H1758" t="str">
            <v>S-SINAPI</v>
          </cell>
          <cell r="I1758">
            <v>25.31</v>
          </cell>
        </row>
        <row r="1759">
          <cell r="D1759" t="str">
            <v>74019/001</v>
          </cell>
          <cell r="E1759" t="str">
            <v>ESCAVACAO MANUAL  (VALAS OU FUNDACOES RASAS)</v>
          </cell>
          <cell r="F1759" t="str">
            <v>M3</v>
          </cell>
          <cell r="G1759">
            <v>21.09</v>
          </cell>
          <cell r="H1759" t="str">
            <v>S-SINAPI</v>
          </cell>
          <cell r="I1759">
            <v>27.41</v>
          </cell>
        </row>
        <row r="1760">
          <cell r="D1760" t="str">
            <v>74120/001</v>
          </cell>
          <cell r="E1760" t="str">
            <v>ESCAVACAO MANUAL P/CONSTRUCAO DE FOSSA SEPTICA TIPO OMS,</v>
          </cell>
          <cell r="F1760" t="str">
            <v>M3</v>
          </cell>
          <cell r="G1760">
            <v>296.29000000000002</v>
          </cell>
          <cell r="H1760" t="str">
            <v>S-SINAPI</v>
          </cell>
          <cell r="I1760">
            <v>385.17</v>
          </cell>
        </row>
        <row r="1761">
          <cell r="D1761" t="str">
            <v>0020</v>
          </cell>
          <cell r="E1761" t="str">
            <v>ATERRO COM OU S/COMPACTACAO</v>
          </cell>
          <cell r="H1761" t="str">
            <v>S-SINAPI</v>
          </cell>
          <cell r="I1761">
            <v>0</v>
          </cell>
        </row>
        <row r="1762">
          <cell r="D1762">
            <v>55835</v>
          </cell>
          <cell r="E1762" t="str">
            <v>ATERRO INTERNO  (EDIFICACOES) COMPACTADO MANUALMENTE</v>
          </cell>
          <cell r="F1762" t="str">
            <v>M3</v>
          </cell>
          <cell r="G1762">
            <v>22.71</v>
          </cell>
          <cell r="H1762" t="str">
            <v>S-SINAPI</v>
          </cell>
          <cell r="I1762">
            <v>29.52</v>
          </cell>
        </row>
        <row r="1763">
          <cell r="D1763" t="str">
            <v>73904/001</v>
          </cell>
          <cell r="E1763" t="str">
            <v xml:space="preserve">ATERRO APILOADO(MANUAL) EM CAMADAS DE  20 CM COM MATERIAL DE EMPRÉSTIMO    </v>
          </cell>
          <cell r="F1763" t="str">
            <v>M3</v>
          </cell>
          <cell r="G1763">
            <v>52.47</v>
          </cell>
          <cell r="H1763" t="str">
            <v>S-SINAPI</v>
          </cell>
          <cell r="I1763">
            <v>68.209999999999994</v>
          </cell>
        </row>
        <row r="1764">
          <cell r="D1764" t="str">
            <v>73904/002</v>
          </cell>
          <cell r="E1764" t="str">
            <v xml:space="preserve">REATERRO APILOADO  (MANUAL) DE VALA COM DESLOCAMENTO DE MATERIAL EM CAM    </v>
          </cell>
          <cell r="F1764" t="str">
            <v>M3</v>
          </cell>
          <cell r="G1764">
            <v>22.71</v>
          </cell>
          <cell r="H1764" t="str">
            <v>S-SINAPI</v>
          </cell>
          <cell r="I1764">
            <v>29.52</v>
          </cell>
        </row>
        <row r="1765">
          <cell r="D1765" t="str">
            <v>74153/001</v>
          </cell>
          <cell r="E1765" t="str">
            <v xml:space="preserve">ESPALHAMENTO MECANIZADO  (COM MOTONIVELADORA  140 HP) MATERIAL  1A. CATEG    </v>
          </cell>
          <cell r="F1765" t="str">
            <v>M2</v>
          </cell>
          <cell r="G1765">
            <v>0.2</v>
          </cell>
          <cell r="H1765" t="str">
            <v>S-SINAPI</v>
          </cell>
          <cell r="I1765">
            <v>0.26</v>
          </cell>
        </row>
        <row r="1766">
          <cell r="D1766" t="str">
            <v>0021</v>
          </cell>
          <cell r="E1766" t="str">
            <v>ATERRO/REATERRO DE VALAS COM OU S/COMPACTACAO</v>
          </cell>
          <cell r="H1766" t="str">
            <v>S-SINAPI</v>
          </cell>
          <cell r="I1766">
            <v>0</v>
          </cell>
        </row>
        <row r="1767">
          <cell r="D1767">
            <v>72920</v>
          </cell>
          <cell r="E1767" t="str">
            <v xml:space="preserve">REATERRO DE VALA COM MATERIAL GRANULAR REAPROVEITADO ADENSADO E VIBRAD    </v>
          </cell>
          <cell r="F1767" t="str">
            <v>M3</v>
          </cell>
          <cell r="G1767">
            <v>9.93</v>
          </cell>
          <cell r="H1767" t="str">
            <v>S-SINAPI</v>
          </cell>
          <cell r="I1767">
            <v>12.9</v>
          </cell>
        </row>
        <row r="1768">
          <cell r="D1768">
            <v>72921</v>
          </cell>
          <cell r="E1768" t="str">
            <v xml:space="preserve">REATERRO DE VALA COM MATERIAL GRANULAR DE EMPRESTIMO ADENSADO E VIBRAD    </v>
          </cell>
          <cell r="F1768" t="str">
            <v>M3</v>
          </cell>
          <cell r="G1768">
            <v>32.4</v>
          </cell>
          <cell r="H1768" t="str">
            <v>S-SINAPI</v>
          </cell>
          <cell r="I1768">
            <v>42.12</v>
          </cell>
        </row>
        <row r="1769">
          <cell r="D1769" t="str">
            <v>73964/001</v>
          </cell>
          <cell r="E1769" t="str">
            <v xml:space="preserve">REATERRO DE    VALA/CAVA COMPACTADA A MACO EM CAMADAS DE  20CM  ( EM BECOS    </v>
          </cell>
          <cell r="F1769" t="str">
            <v>M3</v>
          </cell>
          <cell r="G1769">
            <v>19.47</v>
          </cell>
          <cell r="H1769" t="str">
            <v>S-SINAPI</v>
          </cell>
          <cell r="I1769">
            <v>25.31</v>
          </cell>
        </row>
        <row r="1770">
          <cell r="D1770" t="str">
            <v>73964/002</v>
          </cell>
          <cell r="E1770" t="str">
            <v>REATER VALA/CAVA COMPACT/MACO CAMADAS  30CM EM BECO ATE  2,50M</v>
          </cell>
          <cell r="F1770" t="str">
            <v>M3</v>
          </cell>
          <cell r="G1770">
            <v>16.350000000000001</v>
          </cell>
          <cell r="H1770" t="str">
            <v>S-SINAPI</v>
          </cell>
          <cell r="I1770">
            <v>21.25</v>
          </cell>
        </row>
        <row r="1771">
          <cell r="D1771" t="str">
            <v>73964/003</v>
          </cell>
          <cell r="E1771" t="str">
            <v>REATERRO VALA/CAVA C/TRATOR  200CV EXCL COMPACTACAO</v>
          </cell>
          <cell r="F1771" t="str">
            <v>M3</v>
          </cell>
          <cell r="G1771">
            <v>1.83</v>
          </cell>
          <cell r="H1771" t="str">
            <v>S-SINAPI</v>
          </cell>
          <cell r="I1771">
            <v>2.37</v>
          </cell>
        </row>
        <row r="1772">
          <cell r="D1772" t="str">
            <v>73964/004</v>
          </cell>
          <cell r="E1772" t="str">
            <v xml:space="preserve">REATERRO DE VALAS  / CAVAS, COMPACTADA A MAÇO, EM CAMADAS DE ATÉ  30 CM.    </v>
          </cell>
          <cell r="F1772" t="str">
            <v>M3</v>
          </cell>
          <cell r="G1772">
            <v>13.63</v>
          </cell>
          <cell r="H1772" t="str">
            <v>S-SINAPI</v>
          </cell>
          <cell r="I1772">
            <v>17.71</v>
          </cell>
        </row>
        <row r="1773">
          <cell r="D1773" t="str">
            <v>73964/005</v>
          </cell>
          <cell r="E1773" t="str">
            <v xml:space="preserve">REATERRO DE VALA/CAVA SEM CONTROLE DE COMPACTAÇÃO  , UTILIZANDO RETRO-E    </v>
          </cell>
          <cell r="F1773" t="str">
            <v>M3</v>
          </cell>
          <cell r="G1773">
            <v>5.49</v>
          </cell>
          <cell r="H1773" t="str">
            <v>S-SINAPI</v>
          </cell>
          <cell r="I1773">
            <v>7.13</v>
          </cell>
        </row>
        <row r="1774">
          <cell r="D1774" t="str">
            <v>73964/006</v>
          </cell>
          <cell r="E1774" t="str">
            <v>REATERRO MANUAL DE VALAS</v>
          </cell>
          <cell r="F1774" t="str">
            <v>M3</v>
          </cell>
          <cell r="G1774">
            <v>19.47</v>
          </cell>
          <cell r="H1774" t="str">
            <v>S-SINAPI</v>
          </cell>
          <cell r="I1774">
            <v>25.31</v>
          </cell>
        </row>
        <row r="1775">
          <cell r="D1775" t="str">
            <v>74006/001</v>
          </cell>
          <cell r="E1775" t="str">
            <v>COMPACTACAO DE VALAS,MANUALMENTE, SEM CONTROLE DE GC</v>
          </cell>
          <cell r="F1775" t="str">
            <v>M3</v>
          </cell>
          <cell r="G1775">
            <v>11.03</v>
          </cell>
          <cell r="H1775" t="str">
            <v>S-SINAPI</v>
          </cell>
          <cell r="I1775">
            <v>14.33</v>
          </cell>
        </row>
        <row r="1776">
          <cell r="D1776" t="str">
            <v>74015/001</v>
          </cell>
          <cell r="E1776" t="str">
            <v xml:space="preserve">REATERRO E COMPACTACAO MECANICO DE VALA COM COMPACTADOR MANUAL TIPO SO    </v>
          </cell>
          <cell r="F1776" t="str">
            <v>M3</v>
          </cell>
          <cell r="G1776">
            <v>15.47</v>
          </cell>
          <cell r="H1776" t="str">
            <v>S-SINAPI</v>
          </cell>
          <cell r="I1776">
            <v>20.11</v>
          </cell>
        </row>
        <row r="1777">
          <cell r="D1777" t="str">
            <v>0022</v>
          </cell>
          <cell r="E1777" t="str">
            <v>CARGA, DESCARGA E/OU TRANSPORTE DE MATERIAIS</v>
          </cell>
          <cell r="H1777" t="str">
            <v>S-SINAPI</v>
          </cell>
          <cell r="I1777">
            <v>0</v>
          </cell>
        </row>
        <row r="1778">
          <cell r="D1778">
            <v>5626</v>
          </cell>
          <cell r="E1778" t="str">
            <v>TRANSPORTE DE MATERIAL DE QUALQUER NATUREZA DMT  &gt;  10 KM</v>
          </cell>
          <cell r="F1778" t="str">
            <v>T/KM</v>
          </cell>
          <cell r="G1778">
            <v>0.63</v>
          </cell>
          <cell r="H1778" t="str">
            <v>S-SINAPI</v>
          </cell>
          <cell r="I1778">
            <v>0.81</v>
          </cell>
        </row>
        <row r="1779">
          <cell r="D1779">
            <v>72818</v>
          </cell>
          <cell r="E1779" t="str">
            <v xml:space="preserve">ESCAVACAO, CARGA E TRANSPORTE DE MATERIAL DE  1A CATEGORIA, CAMINHO DE      </v>
          </cell>
          <cell r="F1779" t="str">
            <v>M3</v>
          </cell>
          <cell r="G1779">
            <v>3.8</v>
          </cell>
          <cell r="H1779" t="str">
            <v>S-SINAPI</v>
          </cell>
          <cell r="I1779">
            <v>4.9400000000000004</v>
          </cell>
        </row>
        <row r="1780">
          <cell r="D1780">
            <v>72821</v>
          </cell>
          <cell r="E1780" t="str">
            <v xml:space="preserve">ESCAVACAO, CARGA E TRANSPORTE DE MATERIAL DE  1A CATEGORIA, CAMINHO DE      </v>
          </cell>
          <cell r="F1780" t="str">
            <v>M3</v>
          </cell>
          <cell r="G1780">
            <v>3.88</v>
          </cell>
          <cell r="H1780" t="str">
            <v>S-SINAPI</v>
          </cell>
          <cell r="I1780">
            <v>5.04</v>
          </cell>
        </row>
        <row r="1781">
          <cell r="D1781">
            <v>72822</v>
          </cell>
          <cell r="E1781" t="str">
            <v xml:space="preserve">ESCAVACAO, CARGA E TRANSPORTE DE MATERIAL DE  1A CATEGORIA, CAMINHO DE      </v>
          </cell>
          <cell r="F1781" t="str">
            <v>M3</v>
          </cell>
          <cell r="G1781">
            <v>3.94</v>
          </cell>
          <cell r="H1781" t="str">
            <v>S-SINAPI</v>
          </cell>
          <cell r="I1781">
            <v>5.12</v>
          </cell>
        </row>
        <row r="1782">
          <cell r="D1782">
            <v>72823</v>
          </cell>
          <cell r="E1782" t="str">
            <v xml:space="preserve">ESCAVACAO, CARGA E TRANSPORTE DE MATERIAL DE  1A CATEGORIA, CAMINHO DE      </v>
          </cell>
          <cell r="F1782" t="str">
            <v>M3</v>
          </cell>
          <cell r="G1782">
            <v>4</v>
          </cell>
          <cell r="H1782" t="str">
            <v>S-SINAPI</v>
          </cell>
          <cell r="I1782">
            <v>5.2</v>
          </cell>
        </row>
        <row r="1783">
          <cell r="D1783">
            <v>72824</v>
          </cell>
          <cell r="E1783" t="str">
            <v xml:space="preserve">ESCAVACAO, CARGA E TRANSPORTE DE MATERIAL DE  1A CATEGORIA, CAMINHO DE      </v>
          </cell>
          <cell r="F1783" t="str">
            <v>M3</v>
          </cell>
          <cell r="G1783">
            <v>4.1100000000000003</v>
          </cell>
          <cell r="H1783" t="str">
            <v>S-SINAPI</v>
          </cell>
          <cell r="I1783">
            <v>5.34</v>
          </cell>
        </row>
        <row r="1784">
          <cell r="D1784">
            <v>72825</v>
          </cell>
          <cell r="E1784" t="str">
            <v xml:space="preserve">ESCAVACAO, CARGA E TRANSPORTE DE MATERIAL DE  1A CATEGORIA, CAMINHO DE      </v>
          </cell>
          <cell r="F1784" t="str">
            <v>M3</v>
          </cell>
          <cell r="G1784">
            <v>3.57</v>
          </cell>
          <cell r="H1784" t="str">
            <v>S-SINAPI</v>
          </cell>
          <cell r="I1784">
            <v>4.6399999999999997</v>
          </cell>
        </row>
        <row r="1785">
          <cell r="D1785">
            <v>72826</v>
          </cell>
          <cell r="E1785" t="str">
            <v xml:space="preserve">ESCAVACAO, CARGA E TRANSPORTE DE MATERIAL DE  1A CATEGORIA, CAMINHO DE      </v>
          </cell>
          <cell r="F1785" t="str">
            <v>M3</v>
          </cell>
          <cell r="G1785">
            <v>3.62</v>
          </cell>
          <cell r="H1785" t="str">
            <v>S-SINAPI</v>
          </cell>
          <cell r="I1785">
            <v>4.7</v>
          </cell>
        </row>
        <row r="1786">
          <cell r="D1786">
            <v>72827</v>
          </cell>
          <cell r="E1786" t="str">
            <v xml:space="preserve">ESCAVACAO, CARGA E TRANSPORTE DE MATERIAL DE  1A CATEGORIA, CAMINHO DE      </v>
          </cell>
          <cell r="F1786" t="str">
            <v>M3</v>
          </cell>
          <cell r="G1786">
            <v>3.69</v>
          </cell>
          <cell r="H1786" t="str">
            <v>S-SINAPI</v>
          </cell>
          <cell r="I1786">
            <v>4.79</v>
          </cell>
        </row>
        <row r="1787">
          <cell r="D1787">
            <v>72828</v>
          </cell>
          <cell r="E1787" t="str">
            <v xml:space="preserve">ESCAVACAO, CARGA E TRANSPORTE DE MATERIAL DE  1A CATEGORIA, CAMINHO DE      </v>
          </cell>
          <cell r="F1787" t="str">
            <v>M3</v>
          </cell>
          <cell r="G1787">
            <v>3.75</v>
          </cell>
          <cell r="H1787" t="str">
            <v>S-SINAPI</v>
          </cell>
          <cell r="I1787">
            <v>4.87</v>
          </cell>
        </row>
        <row r="1788">
          <cell r="D1788">
            <v>72829</v>
          </cell>
          <cell r="E1788" t="str">
            <v xml:space="preserve">ESCAVACAO, CARGA E TRANSPORTE DE MATERIAL DE  1A CATEGORIA, CAMINHO DE      </v>
          </cell>
          <cell r="F1788" t="str">
            <v>M3</v>
          </cell>
          <cell r="G1788">
            <v>3.83</v>
          </cell>
          <cell r="H1788" t="str">
            <v>S-SINAPI</v>
          </cell>
          <cell r="I1788">
            <v>4.97</v>
          </cell>
        </row>
        <row r="1789">
          <cell r="D1789">
            <v>72832</v>
          </cell>
          <cell r="E1789" t="str">
            <v xml:space="preserve">ESCAVACAO, CARGA E TRANSPORTE DE MATERIAL DE  1A CATEGORIA, CAMINHO DE      </v>
          </cell>
          <cell r="F1789" t="str">
            <v>M3</v>
          </cell>
          <cell r="G1789">
            <v>3.38</v>
          </cell>
          <cell r="H1789" t="str">
            <v>S-SINAPI</v>
          </cell>
          <cell r="I1789">
            <v>4.3899999999999997</v>
          </cell>
        </row>
        <row r="1790">
          <cell r="D1790">
            <v>72833</v>
          </cell>
          <cell r="E1790" t="str">
            <v xml:space="preserve">ESCAVACAO, CARGA E TRANSPORTE DE MATERIAL DE  1A CATEGORIA, CAMINHO DE      </v>
          </cell>
          <cell r="F1790" t="str">
            <v>M3</v>
          </cell>
          <cell r="G1790">
            <v>3.43</v>
          </cell>
          <cell r="H1790" t="str">
            <v>S-SINAPI</v>
          </cell>
          <cell r="I1790">
            <v>4.45</v>
          </cell>
        </row>
        <row r="1791">
          <cell r="D1791">
            <v>72834</v>
          </cell>
          <cell r="E1791" t="str">
            <v xml:space="preserve">ESCAVACAO, CARGA E TRANSPORTE DE MATERIAL DE  1A CATEGORIA, CAMINHO DE      </v>
          </cell>
          <cell r="F1791" t="str">
            <v>M3</v>
          </cell>
          <cell r="G1791">
            <v>3.49</v>
          </cell>
          <cell r="H1791" t="str">
            <v>S-SINAPI</v>
          </cell>
          <cell r="I1791">
            <v>4.53</v>
          </cell>
        </row>
        <row r="1792">
          <cell r="D1792">
            <v>72835</v>
          </cell>
          <cell r="E1792" t="str">
            <v xml:space="preserve">ESCAVACAO, CARGA E TRANSPORTE DE MATERIAL DE  1A CATEGORIA, CAMINHO DE      </v>
          </cell>
          <cell r="F1792" t="str">
            <v>M3</v>
          </cell>
          <cell r="G1792">
            <v>3.55</v>
          </cell>
          <cell r="H1792" t="str">
            <v>S-SINAPI</v>
          </cell>
          <cell r="I1792">
            <v>4.6100000000000003</v>
          </cell>
        </row>
        <row r="1793">
          <cell r="D1793">
            <v>72836</v>
          </cell>
          <cell r="E1793" t="str">
            <v xml:space="preserve">ESCAVACAO, CARGA E TRANSPORTE DE MATERIAL DE  1A CATEGORIA, CAMINHO DE      </v>
          </cell>
          <cell r="F1793" t="str">
            <v>M3</v>
          </cell>
          <cell r="G1793">
            <v>3.61</v>
          </cell>
          <cell r="H1793" t="str">
            <v>S-SINAPI</v>
          </cell>
          <cell r="I1793">
            <v>4.6900000000000004</v>
          </cell>
        </row>
        <row r="1794">
          <cell r="D1794">
            <v>72838</v>
          </cell>
          <cell r="E1794" t="str">
            <v xml:space="preserve">TRANSPORTE COMERCIAL COM CAMINHAO CARROCERIA  9 T, RODOVIA EM LEITO NAT    </v>
          </cell>
          <cell r="F1794" t="str">
            <v>TXKM</v>
          </cell>
          <cell r="G1794">
            <v>0.6</v>
          </cell>
          <cell r="H1794" t="str">
            <v>S-SINAPI</v>
          </cell>
          <cell r="I1794">
            <v>0.78</v>
          </cell>
        </row>
        <row r="1795">
          <cell r="D1795">
            <v>72839</v>
          </cell>
          <cell r="E1795" t="str">
            <v xml:space="preserve">TRANSPORTE COMERCIAL COM CAMINHAO CARROCERIA  9 T, RODOVIA COM REVESTIM    </v>
          </cell>
          <cell r="F1795" t="str">
            <v>TXKM</v>
          </cell>
          <cell r="G1795">
            <v>0.48</v>
          </cell>
          <cell r="H1795" t="str">
            <v>S-SINAPI</v>
          </cell>
          <cell r="I1795">
            <v>0.62</v>
          </cell>
        </row>
        <row r="1796">
          <cell r="D1796">
            <v>72840</v>
          </cell>
          <cell r="E1796" t="str">
            <v xml:space="preserve">TRANSPORTE COMERCIAL COM CAMINHAO CARROCERIA  9 T, RODOVIA PAVIMENTADA      </v>
          </cell>
          <cell r="F1796" t="str">
            <v>TXKM</v>
          </cell>
          <cell r="G1796">
            <v>0.4</v>
          </cell>
          <cell r="H1796" t="str">
            <v>S-SINAPI</v>
          </cell>
          <cell r="I1796">
            <v>0.52</v>
          </cell>
        </row>
        <row r="1797">
          <cell r="D1797">
            <v>72841</v>
          </cell>
          <cell r="E1797" t="str">
            <v xml:space="preserve">TRANSPORTE COMERCIAL COM CAMINHAO BASCULANTE  6 M3, RODOVIA EM LEITO NA    </v>
          </cell>
          <cell r="F1797" t="str">
            <v>TXKM</v>
          </cell>
          <cell r="G1797">
            <v>0.63</v>
          </cell>
          <cell r="H1797" t="str">
            <v>S-SINAPI</v>
          </cell>
          <cell r="I1797">
            <v>0.81</v>
          </cell>
        </row>
        <row r="1798">
          <cell r="D1798">
            <v>72842</v>
          </cell>
          <cell r="E1798" t="str">
            <v xml:space="preserve">TRANSPORTE COMERCIAL COM CAMINHAO BASCULANTE  6 M3, RODOVIA COM REVESTI    </v>
          </cell>
          <cell r="F1798" t="str">
            <v>TXKM</v>
          </cell>
          <cell r="G1798">
            <v>0.51</v>
          </cell>
          <cell r="H1798" t="str">
            <v>S-SINAPI</v>
          </cell>
          <cell r="I1798">
            <v>0.66</v>
          </cell>
        </row>
        <row r="1799">
          <cell r="D1799">
            <v>72843</v>
          </cell>
          <cell r="E1799" t="str">
            <v xml:space="preserve">TRANSPORTE COMERCIAL COM CAMINHAO BASCULANTE  6 M3, RODOVIA PAVIMENTADA    </v>
          </cell>
          <cell r="F1799" t="str">
            <v>TXKM</v>
          </cell>
          <cell r="G1799">
            <v>0.42</v>
          </cell>
          <cell r="H1799" t="str">
            <v>S-SINAPI</v>
          </cell>
          <cell r="I1799">
            <v>0.54</v>
          </cell>
        </row>
        <row r="1800">
          <cell r="D1800">
            <v>72844</v>
          </cell>
          <cell r="E1800" t="str">
            <v xml:space="preserve">CARGA, MANOBRAS E DESCARGA DE AREIA, BRITA, PEDRA DE MAO E SOLOS COM C    </v>
          </cell>
          <cell r="F1800" t="str">
            <v>T</v>
          </cell>
          <cell r="G1800">
            <v>0.44</v>
          </cell>
          <cell r="H1800" t="str">
            <v>S-SINAPI</v>
          </cell>
          <cell r="I1800">
            <v>0.56999999999999995</v>
          </cell>
        </row>
        <row r="1801">
          <cell r="D1801">
            <v>72845</v>
          </cell>
          <cell r="E1801" t="str">
            <v xml:space="preserve">CARGA, MANOBRAS E DESCARGA DE BRITA PARA TRATAMENTOS SUPERFICIAIS, COM    </v>
          </cell>
          <cell r="F1801" t="str">
            <v>T</v>
          </cell>
          <cell r="G1801">
            <v>2.64</v>
          </cell>
          <cell r="H1801" t="str">
            <v>S-SINAPI</v>
          </cell>
          <cell r="I1801">
            <v>3.43</v>
          </cell>
        </row>
        <row r="1802">
          <cell r="D1802">
            <v>72846</v>
          </cell>
          <cell r="E1802" t="str">
            <v xml:space="preserve">CARGA, MANOBRAS E DESCARGA DE MISTURA BETUMINOSA A QUENTE, COM CAMINHA    </v>
          </cell>
          <cell r="F1802" t="str">
            <v>T</v>
          </cell>
          <cell r="G1802">
            <v>2.1800000000000002</v>
          </cell>
          <cell r="H1802" t="str">
            <v>S-SINAPI</v>
          </cell>
          <cell r="I1802">
            <v>2.83</v>
          </cell>
        </row>
        <row r="1803">
          <cell r="D1803">
            <v>72847</v>
          </cell>
          <cell r="E1803" t="str">
            <v xml:space="preserve">CARGA, MANOBRAS E DESCARGA DE MISTURA BETUMINOSA A FRIO, COM CAMINHAO      </v>
          </cell>
          <cell r="F1803" t="str">
            <v>T</v>
          </cell>
          <cell r="G1803">
            <v>4.6900000000000004</v>
          </cell>
          <cell r="H1803" t="str">
            <v>S-SINAPI</v>
          </cell>
          <cell r="I1803">
            <v>6.09</v>
          </cell>
        </row>
        <row r="1804">
          <cell r="D1804">
            <v>72848</v>
          </cell>
          <cell r="E1804" t="str">
            <v xml:space="preserve">CARGA, MANOBRAS E DESCARGA DE BRITA PARA BASE DE MACADAME, COM CAMINHA    </v>
          </cell>
          <cell r="F1804" t="str">
            <v>T</v>
          </cell>
          <cell r="G1804">
            <v>1.17</v>
          </cell>
          <cell r="H1804" t="str">
            <v>S-SINAPI</v>
          </cell>
          <cell r="I1804">
            <v>1.52</v>
          </cell>
        </row>
        <row r="1805">
          <cell r="D1805">
            <v>72849</v>
          </cell>
          <cell r="E1805" t="str">
            <v xml:space="preserve">CARGA, MANOBRAS E DESCARGA DE MISTURAS DE SOLOS E AGREGADOS  (BASES EST    </v>
          </cell>
          <cell r="F1805" t="str">
            <v>T</v>
          </cell>
          <cell r="G1805">
            <v>1.5</v>
          </cell>
          <cell r="H1805" t="str">
            <v>S-SINAPI</v>
          </cell>
          <cell r="I1805">
            <v>1.95</v>
          </cell>
        </row>
        <row r="1806">
          <cell r="D1806">
            <v>72850</v>
          </cell>
          <cell r="E1806" t="str">
            <v xml:space="preserve">CARGA, MANOBRAS E DESCARGA DE MATERIAIS DIVERSOS, COM CAMINHAO CARROCE    </v>
          </cell>
          <cell r="F1806" t="str">
            <v>T</v>
          </cell>
          <cell r="G1806">
            <v>7.54</v>
          </cell>
          <cell r="H1806" t="str">
            <v>S-SINAPI</v>
          </cell>
          <cell r="I1806">
            <v>9.8000000000000007</v>
          </cell>
        </row>
        <row r="1807">
          <cell r="D1807">
            <v>72851</v>
          </cell>
          <cell r="E1807" t="str">
            <v xml:space="preserve">TRANSPORTE LOCAL COM CAMINHAO BASCULANTE  6 M3, RODOVIA EM LEITO NATURA    </v>
          </cell>
          <cell r="F1807" t="str">
            <v>M3</v>
          </cell>
          <cell r="G1807">
            <v>2.14</v>
          </cell>
          <cell r="H1807" t="str">
            <v>S-SINAPI</v>
          </cell>
          <cell r="I1807">
            <v>2.78</v>
          </cell>
        </row>
        <row r="1808">
          <cell r="D1808">
            <v>72852</v>
          </cell>
          <cell r="E1808" t="str">
            <v xml:space="preserve">TRANSPORTE LOCAL COM CAMINHAO BASCULANTE  6 M3, RODOVIA EM LEITO NATURA    </v>
          </cell>
          <cell r="F1808" t="str">
            <v>M3</v>
          </cell>
          <cell r="G1808">
            <v>2.2000000000000002</v>
          </cell>
          <cell r="H1808" t="str">
            <v>S-SINAPI</v>
          </cell>
          <cell r="I1808">
            <v>2.86</v>
          </cell>
        </row>
        <row r="1809">
          <cell r="D1809">
            <v>72853</v>
          </cell>
          <cell r="E1809" t="str">
            <v xml:space="preserve">TRANSPORTE LOCAL COM CAMINHAO BASCULANTE  6 M3, RODOVIA EM LEITO NATURA    </v>
          </cell>
          <cell r="F1809" t="str">
            <v>M3</v>
          </cell>
          <cell r="G1809">
            <v>2.25</v>
          </cell>
          <cell r="H1809" t="str">
            <v>S-SINAPI</v>
          </cell>
          <cell r="I1809">
            <v>2.92</v>
          </cell>
        </row>
        <row r="1810">
          <cell r="D1810">
            <v>72854</v>
          </cell>
          <cell r="E1810" t="str">
            <v xml:space="preserve">TRANSPORTE LOCAL COM CAMINHAO BASCULANTE  6 M3, RODOVIA EM LEITO NATURA    </v>
          </cell>
          <cell r="F1810" t="str">
            <v>M3</v>
          </cell>
          <cell r="G1810">
            <v>2.3199999999999998</v>
          </cell>
          <cell r="H1810" t="str">
            <v>S-SINAPI</v>
          </cell>
          <cell r="I1810">
            <v>3.01</v>
          </cell>
        </row>
        <row r="1811">
          <cell r="D1811">
            <v>72855</v>
          </cell>
          <cell r="E1811" t="str">
            <v xml:space="preserve">TRANSPORTE LOCAL COM CAMINHAO BASCULANTE  6 M3, RODOVIA EM LEITO NATURA    </v>
          </cell>
          <cell r="F1811" t="str">
            <v>M3</v>
          </cell>
          <cell r="G1811">
            <v>2.38</v>
          </cell>
          <cell r="H1811" t="str">
            <v>S-SINAPI</v>
          </cell>
          <cell r="I1811">
            <v>3.09</v>
          </cell>
        </row>
        <row r="1812">
          <cell r="D1812">
            <v>72856</v>
          </cell>
          <cell r="E1812" t="str">
            <v xml:space="preserve">TRANSPORTE LOCAL COM CAMINHAO BASCULANTE  6 M3, RODOVIA EM LEITO NATURA    </v>
          </cell>
          <cell r="F1812" t="str">
            <v>M3XKM</v>
          </cell>
          <cell r="G1812">
            <v>1.04</v>
          </cell>
          <cell r="H1812" t="str">
            <v>S-SINAPI</v>
          </cell>
          <cell r="I1812">
            <v>1.35</v>
          </cell>
        </row>
        <row r="1813">
          <cell r="D1813">
            <v>72857</v>
          </cell>
          <cell r="E1813" t="str">
            <v xml:space="preserve">TRANSPORTE LOCAL COM CAMINHAO BASCULANTE  6 M3, RODOVIA COM REVESTIMENT    </v>
          </cell>
          <cell r="F1813" t="str">
            <v>M3</v>
          </cell>
          <cell r="G1813">
            <v>1.91</v>
          </cell>
          <cell r="H1813" t="str">
            <v>S-SINAPI</v>
          </cell>
          <cell r="I1813">
            <v>2.48</v>
          </cell>
        </row>
        <row r="1814">
          <cell r="D1814">
            <v>72858</v>
          </cell>
          <cell r="E1814" t="str">
            <v xml:space="preserve">TRANSPORTE LOCAL COM CAMINHAO BASCULANTE  6 M3, RODOVIA COM REVESTIMENT    </v>
          </cell>
          <cell r="F1814" t="str">
            <v>M3</v>
          </cell>
          <cell r="G1814">
            <v>1.95</v>
          </cell>
          <cell r="H1814" t="str">
            <v>S-SINAPI</v>
          </cell>
          <cell r="I1814">
            <v>2.5299999999999998</v>
          </cell>
        </row>
        <row r="1815">
          <cell r="D1815">
            <v>72859</v>
          </cell>
          <cell r="E1815" t="str">
            <v xml:space="preserve">TRANSPORTE LOCAL COM CAMINHAO BASCULANTE  6 M3, RODOVIA COM REVESTIMENT    </v>
          </cell>
          <cell r="F1815" t="str">
            <v>M3</v>
          </cell>
          <cell r="G1815">
            <v>2.0099999999999998</v>
          </cell>
          <cell r="H1815" t="str">
            <v>S-SINAPI</v>
          </cell>
          <cell r="I1815">
            <v>2.61</v>
          </cell>
        </row>
        <row r="1816">
          <cell r="D1816">
            <v>72860</v>
          </cell>
          <cell r="E1816" t="str">
            <v xml:space="preserve">TRANSPORTE LOCAL COM CAMINHAO BASCULANTE  6 M3, RODOVIA COM REVESTIMENT    </v>
          </cell>
          <cell r="F1816" t="str">
            <v>M3</v>
          </cell>
          <cell r="G1816">
            <v>2.06</v>
          </cell>
          <cell r="H1816" t="str">
            <v>S-SINAPI</v>
          </cell>
          <cell r="I1816">
            <v>2.67</v>
          </cell>
        </row>
        <row r="1817">
          <cell r="D1817">
            <v>72874</v>
          </cell>
          <cell r="E1817" t="str">
            <v xml:space="preserve">TRANSPORTE LOCAL COM CAMINHAO BASCULANTE  6 M3, RODOVIA COM REVESTIMENT    </v>
          </cell>
          <cell r="F1817" t="str">
            <v>M3</v>
          </cell>
          <cell r="G1817">
            <v>2.12</v>
          </cell>
          <cell r="H1817" t="str">
            <v>S-SINAPI</v>
          </cell>
          <cell r="I1817">
            <v>2.75</v>
          </cell>
        </row>
        <row r="1818">
          <cell r="D1818">
            <v>72875</v>
          </cell>
          <cell r="E1818" t="str">
            <v xml:space="preserve">TRANSPORTE LOCAL COM CAMINHÃO BASCULANTE  6 M3, RODOVIA COM REVESTIMENT    </v>
          </cell>
          <cell r="F1818" t="str">
            <v>M3XKM</v>
          </cell>
          <cell r="G1818">
            <v>0.93</v>
          </cell>
          <cell r="H1818" t="str">
            <v>S-SINAPI</v>
          </cell>
          <cell r="I1818">
            <v>1.2</v>
          </cell>
        </row>
        <row r="1819">
          <cell r="D1819">
            <v>72876</v>
          </cell>
          <cell r="E1819" t="str">
            <v xml:space="preserve">TRANSPORTE LOCAL COM CAMINHÃO BASCULANTE  6 M3, RODOVIA PAVIMENTADA, DM    </v>
          </cell>
          <cell r="F1819" t="str">
            <v>M3</v>
          </cell>
          <cell r="G1819">
            <v>1.71</v>
          </cell>
          <cell r="H1819" t="str">
            <v>S-SINAPI</v>
          </cell>
          <cell r="I1819">
            <v>2.2200000000000002</v>
          </cell>
        </row>
        <row r="1820">
          <cell r="D1820">
            <v>72877</v>
          </cell>
          <cell r="E1820" t="str">
            <v xml:space="preserve">TRANSPORTE LOCAL COM CAMINHAO BASCULANTE  6 M3, RODOVIA PAVIMENTADA, DM    </v>
          </cell>
          <cell r="F1820" t="str">
            <v>M3</v>
          </cell>
          <cell r="G1820">
            <v>1.76</v>
          </cell>
          <cell r="H1820" t="str">
            <v>S-SINAPI</v>
          </cell>
          <cell r="I1820">
            <v>2.2799999999999998</v>
          </cell>
        </row>
        <row r="1821">
          <cell r="D1821">
            <v>72878</v>
          </cell>
          <cell r="E1821" t="str">
            <v xml:space="preserve">TRANSPORTE LOCAL COM CAMINHAO BASCULANTE  6 M3, RODOVIA PAVIMENTADA, DM    </v>
          </cell>
          <cell r="F1821" t="str">
            <v>M3</v>
          </cell>
          <cell r="G1821">
            <v>1.8</v>
          </cell>
          <cell r="H1821" t="str">
            <v>S-SINAPI</v>
          </cell>
          <cell r="I1821">
            <v>2.34</v>
          </cell>
        </row>
        <row r="1822">
          <cell r="D1822">
            <v>72879</v>
          </cell>
          <cell r="E1822" t="str">
            <v xml:space="preserve">TRANSPORTE LOCAL COM CAMINHAO BASCULANTE  6 M3, RODOVIA PAVIMENTADA, DM    </v>
          </cell>
          <cell r="F1822" t="str">
            <v>M3</v>
          </cell>
          <cell r="G1822">
            <v>1.86</v>
          </cell>
          <cell r="H1822" t="str">
            <v>S-SINAPI</v>
          </cell>
          <cell r="I1822">
            <v>2.41</v>
          </cell>
        </row>
        <row r="1823">
          <cell r="D1823">
            <v>72880</v>
          </cell>
          <cell r="E1823" t="str">
            <v xml:space="preserve">TRANSPORTE LOCAL COM CAMINHAO BASCULANTE  6 M3, RODOVIA PAVIMENTADA, DM    </v>
          </cell>
          <cell r="F1823" t="str">
            <v>M3</v>
          </cell>
          <cell r="G1823">
            <v>1.91</v>
          </cell>
          <cell r="H1823" t="str">
            <v>S-SINAPI</v>
          </cell>
          <cell r="I1823">
            <v>2.48</v>
          </cell>
        </row>
        <row r="1824">
          <cell r="D1824">
            <v>72881</v>
          </cell>
          <cell r="E1824" t="str">
            <v xml:space="preserve">TRANSPORTE LOCAL COM CAMINHAO BASCULANTE  6 M3, RODOVIA PAVIMENTADA  ( P    </v>
          </cell>
          <cell r="F1824" t="str">
            <v>M3XKM</v>
          </cell>
          <cell r="G1824">
            <v>0.84</v>
          </cell>
          <cell r="H1824" t="str">
            <v>S-SINAPI</v>
          </cell>
          <cell r="I1824">
            <v>1.0900000000000001</v>
          </cell>
        </row>
        <row r="1825">
          <cell r="D1825">
            <v>72882</v>
          </cell>
          <cell r="E1825" t="str">
            <v xml:space="preserve">TRANSPORTE COMERCIAL COM CAMINHAO CARROCERIA  9 T, RODOVIA EM LEITO NAT    </v>
          </cell>
          <cell r="F1825" t="str">
            <v>M3XKM</v>
          </cell>
          <cell r="G1825">
            <v>0.89</v>
          </cell>
          <cell r="H1825" t="str">
            <v>S-SINAPI</v>
          </cell>
          <cell r="I1825">
            <v>1.1499999999999999</v>
          </cell>
        </row>
        <row r="1826">
          <cell r="D1826">
            <v>72883</v>
          </cell>
          <cell r="E1826" t="str">
            <v xml:space="preserve">TRANSPORTE COMERCIAL COM CAMINHAO CARROCERIA  9 T, RODOVIA COM REVESTIM    </v>
          </cell>
          <cell r="F1826" t="str">
            <v>M3XKM</v>
          </cell>
          <cell r="G1826">
            <v>0.72</v>
          </cell>
          <cell r="H1826" t="str">
            <v>S-SINAPI</v>
          </cell>
          <cell r="I1826">
            <v>0.93</v>
          </cell>
        </row>
        <row r="1827">
          <cell r="D1827">
            <v>72884</v>
          </cell>
          <cell r="E1827" t="str">
            <v xml:space="preserve">TRANSPORTE COMERCIAL COM CAMINHAO CARROCERIA  9 T, RODOVIA PAVIMENTADA      </v>
          </cell>
          <cell r="F1827" t="str">
            <v>M3XKM</v>
          </cell>
          <cell r="G1827">
            <v>0.6</v>
          </cell>
          <cell r="H1827" t="str">
            <v>S-SINAPI</v>
          </cell>
          <cell r="I1827">
            <v>0.78</v>
          </cell>
        </row>
        <row r="1828">
          <cell r="D1828">
            <v>72885</v>
          </cell>
          <cell r="E1828" t="str">
            <v xml:space="preserve">TRANSPORTE COMERCIAL COM CAMINHAO BASCULANTE  6 M3, RODOVIA EM LEITO NA    </v>
          </cell>
          <cell r="F1828" t="str">
            <v>M3XKM</v>
          </cell>
          <cell r="G1828">
            <v>0.94</v>
          </cell>
          <cell r="H1828" t="str">
            <v>S-SINAPI</v>
          </cell>
          <cell r="I1828">
            <v>1.22</v>
          </cell>
        </row>
        <row r="1829">
          <cell r="D1829">
            <v>72886</v>
          </cell>
          <cell r="E1829" t="str">
            <v xml:space="preserve">TRANSPORTE COMERCIAL COM CAMINHAO BASCULANTE  6 M3, RODOVIA COM REVESTI    </v>
          </cell>
          <cell r="F1829" t="str">
            <v>M3XKM</v>
          </cell>
          <cell r="G1829">
            <v>0.75</v>
          </cell>
          <cell r="H1829" t="str">
            <v>S-SINAPI</v>
          </cell>
          <cell r="I1829">
            <v>0.97</v>
          </cell>
        </row>
        <row r="1830">
          <cell r="D1830">
            <v>72887</v>
          </cell>
          <cell r="E1830" t="str">
            <v xml:space="preserve">TRANSPORTE COMERCIAL COM CAMINHAO BASCULANTE  6 M3, RODOVIA PAVIMENTADA    </v>
          </cell>
          <cell r="F1830" t="str">
            <v>M3XKM</v>
          </cell>
          <cell r="G1830">
            <v>0.63</v>
          </cell>
          <cell r="H1830" t="str">
            <v>S-SINAPI</v>
          </cell>
          <cell r="I1830">
            <v>0.81</v>
          </cell>
        </row>
        <row r="1831">
          <cell r="D1831">
            <v>72888</v>
          </cell>
          <cell r="E1831" t="str">
            <v xml:space="preserve">CARGA, MANOBRAS E DESCARGA DE AREIA, BRITA, PEDRA DE MAO E SOLOS COM C    </v>
          </cell>
          <cell r="F1831" t="str">
            <v>M3</v>
          </cell>
          <cell r="G1831">
            <v>0.66</v>
          </cell>
          <cell r="H1831" t="str">
            <v>S-SINAPI</v>
          </cell>
          <cell r="I1831">
            <v>0.85</v>
          </cell>
        </row>
        <row r="1832">
          <cell r="D1832">
            <v>72890</v>
          </cell>
          <cell r="E1832" t="str">
            <v xml:space="preserve">CARGA, MANOBRAS E DESCARGA DE BRITA PARA TRATAMENTOS SUPERFICIAIS, COM    </v>
          </cell>
          <cell r="F1832" t="str">
            <v>M3</v>
          </cell>
          <cell r="G1832">
            <v>3.96</v>
          </cell>
          <cell r="H1832" t="str">
            <v>S-SINAPI</v>
          </cell>
          <cell r="I1832">
            <v>5.14</v>
          </cell>
        </row>
        <row r="1833">
          <cell r="D1833">
            <v>72891</v>
          </cell>
          <cell r="E1833" t="str">
            <v xml:space="preserve">CARGA, MANOBRAS E DESCARGA DE MISTURA BETUMINOSA A QUENTE, COM CAMINHA    </v>
          </cell>
          <cell r="F1833" t="str">
            <v>M3</v>
          </cell>
          <cell r="G1833">
            <v>3.27</v>
          </cell>
          <cell r="H1833" t="str">
            <v>S-SINAPI</v>
          </cell>
          <cell r="I1833">
            <v>4.25</v>
          </cell>
        </row>
        <row r="1834">
          <cell r="D1834">
            <v>72892</v>
          </cell>
          <cell r="E1834" t="str">
            <v xml:space="preserve">CARGA, MANOBRAS E DESCARGA DE DE MISTURA BETUMINOSA A FRIO, COM CAMINH    </v>
          </cell>
          <cell r="F1834" t="str">
            <v>M3</v>
          </cell>
          <cell r="G1834">
            <v>7.04</v>
          </cell>
          <cell r="H1834" t="str">
            <v>S-SINAPI</v>
          </cell>
          <cell r="I1834">
            <v>9.15</v>
          </cell>
        </row>
        <row r="1835">
          <cell r="D1835">
            <v>72893</v>
          </cell>
          <cell r="E1835" t="str">
            <v xml:space="preserve">CARGA, MANOBRAS E DESCARGA DE BRITA PARA BASE DE MACADAME, COM CAMINHA    </v>
          </cell>
          <cell r="F1835" t="str">
            <v>M3</v>
          </cell>
          <cell r="G1835">
            <v>1.76</v>
          </cell>
          <cell r="H1835" t="str">
            <v>S-SINAPI</v>
          </cell>
          <cell r="I1835">
            <v>2.2799999999999998</v>
          </cell>
        </row>
        <row r="1836">
          <cell r="D1836">
            <v>72894</v>
          </cell>
          <cell r="E1836" t="str">
            <v xml:space="preserve">CARGA, MANOBRAS E DESCARGA DE MISTURAS DE SOLOS E AGREGADOS, COM CAMIN    </v>
          </cell>
          <cell r="F1836" t="str">
            <v>M3</v>
          </cell>
          <cell r="G1836">
            <v>2.25</v>
          </cell>
          <cell r="H1836" t="str">
            <v>S-SINAPI</v>
          </cell>
          <cell r="I1836">
            <v>2.92</v>
          </cell>
        </row>
        <row r="1837">
          <cell r="D1837">
            <v>72895</v>
          </cell>
          <cell r="E1837" t="str">
            <v xml:space="preserve">CARGA, MANOBRAS E DESCARGA DE MATERIAIS DIVERSOS, COM CAMINHAO CARROCE    </v>
          </cell>
          <cell r="F1837" t="str">
            <v>M3</v>
          </cell>
          <cell r="G1837">
            <v>11.87</v>
          </cell>
          <cell r="H1837" t="str">
            <v>S-SINAPI</v>
          </cell>
          <cell r="I1837">
            <v>15.43</v>
          </cell>
        </row>
        <row r="1838">
          <cell r="D1838">
            <v>72896</v>
          </cell>
          <cell r="E1838" t="str">
            <v>CARGA MANUAL DE TERRA EM CAMINHAO BASCULANTE  6 M3</v>
          </cell>
          <cell r="F1838" t="str">
            <v>M3</v>
          </cell>
          <cell r="G1838">
            <v>9.76</v>
          </cell>
          <cell r="H1838" t="str">
            <v>S-SINAPI</v>
          </cell>
          <cell r="I1838">
            <v>12.68</v>
          </cell>
        </row>
        <row r="1839">
          <cell r="D1839">
            <v>72897</v>
          </cell>
          <cell r="E1839" t="str">
            <v>CARGA MANUAL DE ENTULHO EM CAMINHAO BASCULANTE  6 M3</v>
          </cell>
          <cell r="F1839" t="str">
            <v>M3</v>
          </cell>
          <cell r="G1839">
            <v>11.88</v>
          </cell>
          <cell r="H1839" t="str">
            <v>S-SINAPI</v>
          </cell>
          <cell r="I1839">
            <v>15.44</v>
          </cell>
        </row>
        <row r="1840">
          <cell r="D1840">
            <v>72898</v>
          </cell>
          <cell r="E1840" t="str">
            <v>CARGA E DESCARGA MECANIZADAS DE ENTULHO EM CAMINHAO BASCULANTE  6 M3</v>
          </cell>
          <cell r="F1840" t="str">
            <v>M3</v>
          </cell>
          <cell r="G1840">
            <v>0.66</v>
          </cell>
          <cell r="H1840" t="str">
            <v>S-SINAPI</v>
          </cell>
          <cell r="I1840">
            <v>0.85</v>
          </cell>
        </row>
        <row r="1841">
          <cell r="D1841">
            <v>72899</v>
          </cell>
          <cell r="E1841" t="str">
            <v xml:space="preserve">TRANSPORTE DE ENTULHO COM CAMINHÃO BASCULANTE  6 M3, RODOVIA PAVIMENTAD    </v>
          </cell>
          <cell r="F1841" t="str">
            <v>M3</v>
          </cell>
          <cell r="G1841">
            <v>3.07</v>
          </cell>
          <cell r="H1841" t="str">
            <v>S-SINAPI</v>
          </cell>
          <cell r="I1841">
            <v>3.99</v>
          </cell>
        </row>
        <row r="1842">
          <cell r="D1842">
            <v>72900</v>
          </cell>
          <cell r="E1842" t="str">
            <v xml:space="preserve">TRANSPORTE DE ENTULHO COM CAMINHAO BASCULANTE  6 M3, RODOVIA PAVIMENTAD    </v>
          </cell>
          <cell r="F1842" t="str">
            <v>M3</v>
          </cell>
          <cell r="G1842">
            <v>3.38</v>
          </cell>
          <cell r="H1842" t="str">
            <v>S-SINAPI</v>
          </cell>
          <cell r="I1842">
            <v>4.3899999999999997</v>
          </cell>
        </row>
        <row r="1843">
          <cell r="D1843" t="str">
            <v>74010/001</v>
          </cell>
          <cell r="E1843" t="str">
            <v xml:space="preserve">CARGA E DESCARGA MECANICA DE SOLO UTILIZANDO CAMINHAO BASCULANTE  5,0M3    </v>
          </cell>
          <cell r="F1843" t="str">
            <v>M3</v>
          </cell>
          <cell r="G1843">
            <v>1.35</v>
          </cell>
          <cell r="H1843" t="str">
            <v>S-SINAPI</v>
          </cell>
          <cell r="I1843">
            <v>1.75</v>
          </cell>
        </row>
        <row r="1844">
          <cell r="D1844" t="str">
            <v>74011/001</v>
          </cell>
          <cell r="E1844" t="str">
            <v>TRANSPORTE LOCAL EM LEITO NATURAL, COM CAMINHAO BASCULANTE  6M3</v>
          </cell>
          <cell r="F1844" t="str">
            <v>M3/KM</v>
          </cell>
          <cell r="G1844">
            <v>1.08</v>
          </cell>
          <cell r="H1844" t="str">
            <v>S-SINAPI</v>
          </cell>
          <cell r="I1844">
            <v>1.4</v>
          </cell>
        </row>
        <row r="1845">
          <cell r="D1845" t="str">
            <v>74140/001</v>
          </cell>
          <cell r="E1845" t="str">
            <v>CARGA, TRANSPORTE E DESCARGA MECANICA ATE  1,00 KM</v>
          </cell>
          <cell r="F1845" t="str">
            <v>M3</v>
          </cell>
          <cell r="G1845">
            <v>2.86</v>
          </cell>
          <cell r="H1845" t="str">
            <v>S-SINAPI</v>
          </cell>
          <cell r="I1845">
            <v>3.71</v>
          </cell>
        </row>
        <row r="1846">
          <cell r="D1846" t="str">
            <v>74140/002</v>
          </cell>
          <cell r="E1846" t="str">
            <v>CARGA, TRANSPORTE E DESCARGA MECANICA ATE  5,00 KM</v>
          </cell>
          <cell r="F1846" t="str">
            <v>M3</v>
          </cell>
          <cell r="G1846">
            <v>10.86</v>
          </cell>
          <cell r="H1846" t="str">
            <v>S-SINAPI</v>
          </cell>
          <cell r="I1846">
            <v>14.11</v>
          </cell>
        </row>
        <row r="1847">
          <cell r="D1847" t="str">
            <v>74140/003</v>
          </cell>
          <cell r="E1847" t="str">
            <v>CARGA, TRANSPORTE E DESCARGA MECANICA ATE  10,00 KM</v>
          </cell>
          <cell r="F1847" t="str">
            <v>M3</v>
          </cell>
          <cell r="G1847">
            <v>12.86</v>
          </cell>
          <cell r="H1847" t="str">
            <v>S-SINAPI</v>
          </cell>
          <cell r="I1847">
            <v>16.71</v>
          </cell>
        </row>
        <row r="1848">
          <cell r="D1848" t="str">
            <v>74203/001</v>
          </cell>
          <cell r="E1848" t="str">
            <v xml:space="preserve">REMOCAO DE MATERIAL  1A. CATEGORIA, EM CAMINHAO BASCULANTE, D.M.T.=6 KM    </v>
          </cell>
          <cell r="F1848" t="str">
            <v>M3</v>
          </cell>
          <cell r="G1848">
            <v>8.5</v>
          </cell>
          <cell r="H1848" t="str">
            <v>S-SINAPI</v>
          </cell>
          <cell r="I1848">
            <v>11.05</v>
          </cell>
        </row>
        <row r="1849">
          <cell r="D1849" t="str">
            <v>74204/001</v>
          </cell>
          <cell r="E1849" t="str">
            <v>TRANSPORTE DE MATERIAL  - BOTA-FORA, D.M.T.=  6,0 KM</v>
          </cell>
          <cell r="F1849" t="str">
            <v>M3</v>
          </cell>
          <cell r="G1849">
            <v>6.48</v>
          </cell>
          <cell r="H1849" t="str">
            <v>S-SINAPI</v>
          </cell>
          <cell r="I1849">
            <v>8.42</v>
          </cell>
        </row>
        <row r="1850">
          <cell r="D1850" t="str">
            <v>74207/001</v>
          </cell>
          <cell r="E1850" t="str">
            <v>TRANSPORTE DE MATERIAL  - BOTA-FORA, D.M.T  =  10,0 KM</v>
          </cell>
          <cell r="F1850" t="str">
            <v>M3</v>
          </cell>
          <cell r="G1850">
            <v>10.79</v>
          </cell>
          <cell r="H1850" t="str">
            <v>S-SINAPI</v>
          </cell>
          <cell r="I1850">
            <v>14.02</v>
          </cell>
        </row>
        <row r="1851">
          <cell r="D1851" t="str">
            <v>74241/001</v>
          </cell>
          <cell r="E1851" t="str">
            <v xml:space="preserve">EMPILHAMENTO DE SOLO ORGANICO RETIRADO NA AREA DO ATERRO COM TRATOR SO    </v>
          </cell>
          <cell r="F1851" t="str">
            <v>M3</v>
          </cell>
          <cell r="G1851">
            <v>3.44</v>
          </cell>
          <cell r="H1851" t="str">
            <v>S-SINAPI</v>
          </cell>
          <cell r="I1851">
            <v>4.47</v>
          </cell>
        </row>
        <row r="1852">
          <cell r="D1852" t="str">
            <v>74255/001</v>
          </cell>
          <cell r="E1852" t="str">
            <v>CARGA MANUAL DE TERRA EM CAMINHAO BASCULANTE  (NAO INCLUI O CUSTO</v>
          </cell>
          <cell r="F1852" t="str">
            <v>M3</v>
          </cell>
          <cell r="G1852">
            <v>3.89</v>
          </cell>
          <cell r="H1852" t="str">
            <v>S-SINAPI</v>
          </cell>
          <cell r="I1852">
            <v>5.05</v>
          </cell>
        </row>
        <row r="1853">
          <cell r="D1853" t="str">
            <v>74255/002</v>
          </cell>
          <cell r="E1853" t="str">
            <v>CARGA MANUAL DE TERRA EM CAMINHAO BASCULANTE  (INCLUI O CUSTO</v>
          </cell>
          <cell r="F1853" t="str">
            <v>M3</v>
          </cell>
          <cell r="G1853">
            <v>9.75</v>
          </cell>
          <cell r="H1853" t="str">
            <v>S-SINAPI</v>
          </cell>
          <cell r="I1853">
            <v>12.67</v>
          </cell>
        </row>
        <row r="1854">
          <cell r="D1854" t="str">
            <v>74255/003</v>
          </cell>
          <cell r="E1854" t="str">
            <v xml:space="preserve">CARGA MANUAL DE MATERIAL A GRANEL  (2 SERVENTES) EM CAMINHAO BASCULANTE    </v>
          </cell>
          <cell r="F1854" t="str">
            <v>M3</v>
          </cell>
          <cell r="G1854">
            <v>16.309999999999999</v>
          </cell>
          <cell r="H1854" t="str">
            <v>S-SINAPI</v>
          </cell>
          <cell r="I1854">
            <v>21.2</v>
          </cell>
        </row>
        <row r="1855">
          <cell r="D1855" t="str">
            <v>0225</v>
          </cell>
          <cell r="E1855" t="str">
            <v>REGULARIZACAO E APILOAMENTO DE FUNDO DE VALAS</v>
          </cell>
          <cell r="H1855" t="str">
            <v>S-SINAPI</v>
          </cell>
          <cell r="I1855">
            <v>0</v>
          </cell>
        </row>
        <row r="1856">
          <cell r="D1856">
            <v>73733</v>
          </cell>
          <cell r="E1856" t="str">
            <v xml:space="preserve">COMPACTAÇÃO MANUAL FUNDO DE VALAS COM MAÇO=10 KG PARA REDE DE ESGOTO  -    </v>
          </cell>
          <cell r="F1856" t="str">
            <v>M2</v>
          </cell>
          <cell r="G1856">
            <v>2.19</v>
          </cell>
          <cell r="H1856" t="str">
            <v>S-SINAPI</v>
          </cell>
          <cell r="I1856">
            <v>2.84</v>
          </cell>
        </row>
        <row r="1857">
          <cell r="D1857" t="str">
            <v>0282</v>
          </cell>
          <cell r="E1857" t="str">
            <v>FORNEC. DE MAT. C/OU S/CARGA, DESC. E TRANSPORTE</v>
          </cell>
          <cell r="H1857" t="str">
            <v>S-SINAPI</v>
          </cell>
          <cell r="I1857">
            <v>0</v>
          </cell>
        </row>
        <row r="1858">
          <cell r="D1858">
            <v>6513</v>
          </cell>
          <cell r="E1858" t="str">
            <v>FORNECIMENTO E LANCAMENTO DE PEDRA DE MAO P/CONSTRUCAO DE SUMIDOURO</v>
          </cell>
          <cell r="F1858" t="str">
            <v>M3</v>
          </cell>
          <cell r="G1858">
            <v>4680.95</v>
          </cell>
          <cell r="H1858" t="str">
            <v>S-SINAPI</v>
          </cell>
          <cell r="I1858">
            <v>6085.23</v>
          </cell>
        </row>
        <row r="1859">
          <cell r="D1859">
            <v>6514</v>
          </cell>
          <cell r="E1859" t="str">
            <v>FORNECIMENTO E LANCAMENTO DE BRITA N.  4</v>
          </cell>
          <cell r="F1859" t="str">
            <v>M3</v>
          </cell>
          <cell r="G1859">
            <v>54</v>
          </cell>
          <cell r="H1859" t="str">
            <v>S-SINAPI</v>
          </cell>
          <cell r="I1859">
            <v>70.2</v>
          </cell>
        </row>
        <row r="1860">
          <cell r="D1860" t="str">
            <v>0283</v>
          </cell>
          <cell r="E1860" t="str">
            <v>COMPACTACAO OU APILOAMENTO</v>
          </cell>
          <cell r="H1860" t="str">
            <v>S-SINAPI</v>
          </cell>
          <cell r="I1860">
            <v>0</v>
          </cell>
        </row>
        <row r="1861">
          <cell r="D1861">
            <v>5622</v>
          </cell>
          <cell r="E1861" t="str">
            <v>REGULARIZACAO E COMPACTACAO MANUAL DE TERRENO COM SOQUETE</v>
          </cell>
          <cell r="F1861" t="str">
            <v>M2</v>
          </cell>
          <cell r="G1861">
            <v>2.14</v>
          </cell>
          <cell r="H1861" t="str">
            <v>S-SINAPI</v>
          </cell>
          <cell r="I1861">
            <v>2.78</v>
          </cell>
        </row>
        <row r="1862">
          <cell r="D1862">
            <v>6508</v>
          </cell>
          <cell r="E1862" t="str">
            <v>REGULARIZACAO E COMPACTACAO MANUAL, P/ CONSTRUCAO DE SUMIDOURO</v>
          </cell>
          <cell r="F1862" t="str">
            <v>M2</v>
          </cell>
          <cell r="G1862">
            <v>149.9</v>
          </cell>
          <cell r="H1862" t="str">
            <v>S-SINAPI</v>
          </cell>
          <cell r="I1862">
            <v>194.87</v>
          </cell>
        </row>
        <row r="1863">
          <cell r="D1863" t="str">
            <v>74005/001</v>
          </cell>
          <cell r="E1863" t="str">
            <v xml:space="preserve">COMPACTACAO MECANICA, SEM CONTROLE DO GC  (C/COMPACTADOR PLACA  400 KG)      </v>
          </cell>
          <cell r="F1863" t="str">
            <v>M3</v>
          </cell>
          <cell r="G1863">
            <v>1.93</v>
          </cell>
          <cell r="H1863" t="str">
            <v>S-SINAPI</v>
          </cell>
          <cell r="I1863">
            <v>2.5</v>
          </cell>
        </row>
        <row r="1864">
          <cell r="D1864" t="str">
            <v>74005/002</v>
          </cell>
          <cell r="E1864" t="str">
            <v xml:space="preserve">COMPACTACAO MECANICA C/ CONTROLE DO GC&gt;=95% DO PN  (AREAS)  (C/MONIVELAD    </v>
          </cell>
          <cell r="F1864" t="str">
            <v>M3</v>
          </cell>
          <cell r="G1864">
            <v>2.95</v>
          </cell>
          <cell r="H1864" t="str">
            <v>S-SINAPI</v>
          </cell>
          <cell r="I1864">
            <v>3.83</v>
          </cell>
        </row>
        <row r="1865">
          <cell r="D1865" t="str">
            <v>74009/001</v>
          </cell>
          <cell r="E1865" t="str">
            <v>REGULARIZACAO E COMPACTACAO MANUAL DE TERRENO</v>
          </cell>
          <cell r="F1865" t="str">
            <v>M2</v>
          </cell>
          <cell r="G1865">
            <v>2.14</v>
          </cell>
          <cell r="H1865" t="str">
            <v>S-SINAPI</v>
          </cell>
          <cell r="I1865">
            <v>2.78</v>
          </cell>
        </row>
        <row r="1866">
          <cell r="D1866" t="str">
            <v>74016/001</v>
          </cell>
          <cell r="E1866" t="str">
            <v>REGULARIZACAO E COMPACTACAO DE TERRENO, COM SOQUETE</v>
          </cell>
          <cell r="F1866" t="str">
            <v>M2</v>
          </cell>
          <cell r="G1866">
            <v>2.14</v>
          </cell>
          <cell r="H1866" t="str">
            <v>S-SINAPI</v>
          </cell>
          <cell r="I1866">
            <v>2.78</v>
          </cell>
        </row>
        <row r="1867">
          <cell r="D1867" t="str">
            <v>74034/001</v>
          </cell>
          <cell r="E1867" t="str">
            <v xml:space="preserve">ESPALHAMENTO DE MATERIAL DE  1A CATEGORIA COM TRATOR DE ESTEIRA COM  153    </v>
          </cell>
          <cell r="F1867" t="str">
            <v>M3</v>
          </cell>
          <cell r="G1867">
            <v>2.1</v>
          </cell>
          <cell r="H1867" t="str">
            <v>S-SINAPI</v>
          </cell>
          <cell r="I1867">
            <v>2.73</v>
          </cell>
        </row>
        <row r="1868">
          <cell r="D1868" t="str">
            <v>PARE</v>
          </cell>
          <cell r="E1868" t="str">
            <v>PAREDES/PAINEIS</v>
          </cell>
          <cell r="H1868" t="str">
            <v>S-SINAPI</v>
          </cell>
          <cell r="I1868">
            <v>0</v>
          </cell>
        </row>
        <row r="1869">
          <cell r="D1869" t="str">
            <v>0063</v>
          </cell>
          <cell r="E1869" t="str">
            <v>ALVENARIA DE TIJOLOS CERAMICOS</v>
          </cell>
          <cell r="H1869" t="str">
            <v>S-SINAPI</v>
          </cell>
          <cell r="I1869">
            <v>0</v>
          </cell>
        </row>
        <row r="1870">
          <cell r="D1870">
            <v>6110</v>
          </cell>
          <cell r="E1870" t="str">
            <v xml:space="preserve">ALVENARIA DE EMBASAMENTO EM TIJOLOS CERAMICOS MACICOS  5X10X20CM, ASSEN    </v>
          </cell>
          <cell r="F1870" t="str">
            <v>M3</v>
          </cell>
          <cell r="G1870">
            <v>396.39</v>
          </cell>
          <cell r="H1870" t="str">
            <v>S-SINAPI</v>
          </cell>
          <cell r="I1870">
            <v>515.29999999999995</v>
          </cell>
        </row>
        <row r="1871">
          <cell r="D1871">
            <v>6113</v>
          </cell>
          <cell r="E1871" t="str">
            <v xml:space="preserve">ENCUNHAMENTO  (APERTO DE ALVENARIA) EM TIJOLOS CERAMICOS MACICOS  5X10X2    </v>
          </cell>
          <cell r="F1871" t="str">
            <v>M</v>
          </cell>
          <cell r="G1871">
            <v>15.09</v>
          </cell>
          <cell r="H1871" t="str">
            <v>S-SINAPI</v>
          </cell>
          <cell r="I1871">
            <v>19.61</v>
          </cell>
        </row>
        <row r="1872">
          <cell r="D1872">
            <v>6449</v>
          </cell>
          <cell r="E1872" t="str">
            <v>ALVENARIA DE TIJOLOS MACIÇOS,E=10 CM,DO PESCOÇO DO POÇO DE VISTORIA      M2</v>
          </cell>
          <cell r="G1872">
            <v>101.78</v>
          </cell>
          <cell r="H1872" t="str">
            <v>S-SINAPI</v>
          </cell>
          <cell r="I1872">
            <v>132.31</v>
          </cell>
        </row>
        <row r="1873">
          <cell r="D1873">
            <v>6512</v>
          </cell>
          <cell r="E1873" t="str">
            <v>ALVENARIA EM TIJOLOS, E=10 CM, P/ CONSTRUCAO DE SUMIDOURO P/</v>
          </cell>
          <cell r="F1873" t="str">
            <v>M2</v>
          </cell>
          <cell r="G1873">
            <v>101.78</v>
          </cell>
          <cell r="H1873" t="str">
            <v>S-SINAPI</v>
          </cell>
          <cell r="I1873">
            <v>132.31</v>
          </cell>
        </row>
        <row r="1874">
          <cell r="D1874">
            <v>6519</v>
          </cell>
          <cell r="E1874" t="str">
            <v xml:space="preserve">ALVENARIA EM TIJOLOS MACICOS, E  =  20 CM, COM ARGAMASSA DE CIMENTO, CAL    </v>
          </cell>
          <cell r="F1874" t="str">
            <v>M2</v>
          </cell>
          <cell r="G1874">
            <v>84.04</v>
          </cell>
          <cell r="H1874" t="str">
            <v>S-SINAPI</v>
          </cell>
          <cell r="I1874">
            <v>109.25</v>
          </cell>
        </row>
        <row r="1875">
          <cell r="D1875">
            <v>6520</v>
          </cell>
          <cell r="E1875" t="str">
            <v xml:space="preserve">ALVENARIA EM TIJOLOS MACICOS, E=20 CM, P/CONSTRUCAO DE FOSSA    SEPTICA      </v>
          </cell>
          <cell r="F1875" t="str">
            <v>M2</v>
          </cell>
          <cell r="G1875">
            <v>1266.45</v>
          </cell>
          <cell r="H1875" t="str">
            <v>S-SINAPI</v>
          </cell>
          <cell r="I1875">
            <v>1646.38</v>
          </cell>
        </row>
        <row r="1876">
          <cell r="D1876">
            <v>6521</v>
          </cell>
          <cell r="E1876" t="str">
            <v>ALVENARIA EM TIJOLOS MACICOS, E  =  20 CM, P/CONSTRUCAO DE SUMIDOURO</v>
          </cell>
          <cell r="F1876" t="str">
            <v>M2</v>
          </cell>
          <cell r="G1876">
            <v>1394.18</v>
          </cell>
          <cell r="H1876" t="str">
            <v>S-SINAPI</v>
          </cell>
          <cell r="I1876">
            <v>1812.43</v>
          </cell>
        </row>
        <row r="1877">
          <cell r="D1877">
            <v>68049</v>
          </cell>
          <cell r="E1877" t="str">
            <v>CINTA E CONTRAVERGA EM TIJOLO CERAMICO MACICO  5X10X20CM  1/2 VEZ</v>
          </cell>
          <cell r="F1877" t="str">
            <v>M2</v>
          </cell>
          <cell r="G1877">
            <v>66.73</v>
          </cell>
          <cell r="H1877" t="str">
            <v>S-SINAPI</v>
          </cell>
          <cell r="I1877">
            <v>86.74</v>
          </cell>
        </row>
        <row r="1878">
          <cell r="D1878">
            <v>72131</v>
          </cell>
          <cell r="E1878" t="str">
            <v xml:space="preserve">ALVENARIA EM TIJOLO CERAMICO MACICO  5X10X20CM  1/2 VEZ  (ESPESSURA  10CM)    </v>
          </cell>
          <cell r="F1878" t="str">
            <v>M2</v>
          </cell>
          <cell r="G1878">
            <v>54.2</v>
          </cell>
          <cell r="H1878" t="str">
            <v>S-SINAPI</v>
          </cell>
          <cell r="I1878">
            <v>70.459999999999994</v>
          </cell>
        </row>
        <row r="1879">
          <cell r="D1879">
            <v>72132</v>
          </cell>
          <cell r="E1879" t="str">
            <v xml:space="preserve">ALVENARIA EM TIJOLO CERAMICO MACICO  5X10X20CM ESPELHO  (ESPESSURA  5CM),    </v>
          </cell>
          <cell r="F1879" t="str">
            <v>M2</v>
          </cell>
          <cell r="G1879">
            <v>28.36</v>
          </cell>
          <cell r="H1879" t="str">
            <v>S-SINAPI</v>
          </cell>
          <cell r="I1879">
            <v>36.86</v>
          </cell>
        </row>
        <row r="1880">
          <cell r="D1880">
            <v>72133</v>
          </cell>
          <cell r="E1880" t="str">
            <v xml:space="preserve">ALVENARIA EM TIJOLO CERAMICO MACICO  5X10X20CM  1  1/2 VEZ  (ESPESSURA  30C    </v>
          </cell>
          <cell r="F1880" t="str">
            <v>M2</v>
          </cell>
          <cell r="G1880">
            <v>129.22999999999999</v>
          </cell>
          <cell r="H1880" t="str">
            <v>S-SINAPI</v>
          </cell>
          <cell r="I1880">
            <v>167.99</v>
          </cell>
        </row>
        <row r="1881">
          <cell r="D1881">
            <v>72177</v>
          </cell>
          <cell r="E1881" t="str">
            <v>TELA TIPO DEPLOYEE PARA REFORCO DE ALVENARIA</v>
          </cell>
          <cell r="F1881" t="str">
            <v>M2</v>
          </cell>
          <cell r="G1881">
            <v>2.12</v>
          </cell>
          <cell r="H1881" t="str">
            <v>S-SINAPI</v>
          </cell>
          <cell r="I1881">
            <v>2.75</v>
          </cell>
        </row>
        <row r="1882">
          <cell r="D1882" t="str">
            <v>73810/001</v>
          </cell>
          <cell r="E1882" t="str">
            <v xml:space="preserve">ALVENARIA COM TIJOLOS APARENTES  6,5X10X20CM, ASSENTADOS COM ARGAMASSA      </v>
          </cell>
          <cell r="F1882" t="str">
            <v>M2</v>
          </cell>
          <cell r="G1882">
            <v>64.86</v>
          </cell>
          <cell r="H1882" t="str">
            <v>S-SINAPI</v>
          </cell>
          <cell r="I1882">
            <v>84.31</v>
          </cell>
        </row>
        <row r="1883">
          <cell r="D1883" t="str">
            <v>73935/001</v>
          </cell>
          <cell r="E1883" t="str">
            <v xml:space="preserve">ALVENARIA EM TIJOLO CERAMICO FURADO  10X20X20CM,  1/2 VEZ, ASSENTADO EM      </v>
          </cell>
          <cell r="F1883" t="str">
            <v>M2</v>
          </cell>
          <cell r="G1883">
            <v>29.08</v>
          </cell>
          <cell r="H1883" t="str">
            <v>S-SINAPI</v>
          </cell>
          <cell r="I1883">
            <v>37.799999999999997</v>
          </cell>
        </row>
        <row r="1884">
          <cell r="D1884" t="str">
            <v>73935/002</v>
          </cell>
          <cell r="E1884" t="str">
            <v xml:space="preserve">ALVENARIA EM TIJOLO CERAMICO FURADO  10X20X20CM,  1 VEZ, ASSENTADO EM AR    </v>
          </cell>
          <cell r="F1884" t="str">
            <v>M2</v>
          </cell>
          <cell r="G1884">
            <v>50.9</v>
          </cell>
          <cell r="H1884" t="str">
            <v>S-SINAPI</v>
          </cell>
          <cell r="I1884">
            <v>66.17</v>
          </cell>
        </row>
        <row r="1885">
          <cell r="D1885" t="str">
            <v>73935/003</v>
          </cell>
          <cell r="E1885" t="str">
            <v xml:space="preserve">ALVENARIA EM TIJOLO CERAMICO FURADO  4 FUROS  10X10X20CM,  1/2 VEZ, ASSEN    </v>
          </cell>
          <cell r="F1885" t="str">
            <v>M2</v>
          </cell>
          <cell r="G1885">
            <v>39.200000000000003</v>
          </cell>
          <cell r="H1885" t="str">
            <v>S-SINAPI</v>
          </cell>
          <cell r="I1885">
            <v>50.96</v>
          </cell>
        </row>
        <row r="1886">
          <cell r="D1886" t="str">
            <v>73935/004</v>
          </cell>
          <cell r="E1886" t="str">
            <v xml:space="preserve">ALVENARIA EM TIJOLO CERAMICO FURADO  10X10X20CM,  1 VEZ, ASSENTADO EM AR    </v>
          </cell>
          <cell r="F1886" t="str">
            <v>M2</v>
          </cell>
          <cell r="G1886">
            <v>69.959999999999994</v>
          </cell>
          <cell r="H1886" t="str">
            <v>S-SINAPI</v>
          </cell>
          <cell r="I1886">
            <v>90.94</v>
          </cell>
        </row>
        <row r="1887">
          <cell r="D1887" t="str">
            <v>73935/005</v>
          </cell>
          <cell r="E1887" t="str">
            <v xml:space="preserve">ALVENARIA EM TIJOLO CERAMICO FURADO  10X15X20CM,  1/2 VEZ, ASSENTADO EM      </v>
          </cell>
          <cell r="F1887" t="str">
            <v>M2</v>
          </cell>
          <cell r="G1887">
            <v>34.450000000000003</v>
          </cell>
          <cell r="H1887" t="str">
            <v>S-SINAPI</v>
          </cell>
          <cell r="I1887">
            <v>44.78</v>
          </cell>
        </row>
        <row r="1888">
          <cell r="D1888" t="str">
            <v>73943/001</v>
          </cell>
          <cell r="E1888" t="str">
            <v>ALVENARIA DE TIJOLOS MACICOS, E=10 CM  , C/ ARGAMASSA CIM/</v>
          </cell>
          <cell r="F1888" t="str">
            <v>M2</v>
          </cell>
          <cell r="G1888">
            <v>51.4</v>
          </cell>
          <cell r="H1888" t="str">
            <v>S-SINAPI</v>
          </cell>
          <cell r="I1888">
            <v>66.819999999999993</v>
          </cell>
        </row>
        <row r="1889">
          <cell r="D1889" t="str">
            <v>73982/001</v>
          </cell>
          <cell r="E1889" t="str">
            <v xml:space="preserve">ALVENARIA EM TIJOLO CERAMICO FURADO  10X20X20CM,  1/2 VEZ, ASSENTADO EM      </v>
          </cell>
          <cell r="F1889" t="str">
            <v>M2</v>
          </cell>
          <cell r="G1889">
            <v>25.64</v>
          </cell>
          <cell r="H1889" t="str">
            <v>S-SINAPI</v>
          </cell>
          <cell r="I1889">
            <v>33.33</v>
          </cell>
        </row>
        <row r="1890">
          <cell r="D1890" t="str">
            <v>73987/001</v>
          </cell>
          <cell r="E1890" t="str">
            <v xml:space="preserve">ALVENARIA EM TIJOLO CERAMICO FURADO  10X20X20CM,  1 VEZ, ASSENTADO EM AR    </v>
          </cell>
          <cell r="F1890" t="str">
            <v>M2</v>
          </cell>
          <cell r="G1890">
            <v>50.76</v>
          </cell>
          <cell r="H1890" t="str">
            <v>S-SINAPI</v>
          </cell>
          <cell r="I1890">
            <v>65.98</v>
          </cell>
        </row>
        <row r="1891">
          <cell r="D1891" t="str">
            <v>73988/001</v>
          </cell>
          <cell r="E1891" t="str">
            <v xml:space="preserve">ENCUNHAMENTO  (APERTO) DE ALVENARIA  1 VEZ COM ARGAMASSA TRACO  1:0,5:8  (    </v>
          </cell>
          <cell r="F1891" t="str">
            <v>M</v>
          </cell>
          <cell r="G1891">
            <v>4.87</v>
          </cell>
          <cell r="H1891" t="str">
            <v>S-SINAPI</v>
          </cell>
          <cell r="I1891">
            <v>6.33</v>
          </cell>
        </row>
        <row r="1892">
          <cell r="D1892" t="str">
            <v>73988/002</v>
          </cell>
          <cell r="E1892" t="str">
            <v xml:space="preserve">ENCUNHAMENTO  (APERTO) DE ALVENARIA  1/2 VEZ COM ARGAMASSA TRACO  1:0,5:8    </v>
          </cell>
          <cell r="F1892" t="str">
            <v>M</v>
          </cell>
          <cell r="G1892">
            <v>3.08</v>
          </cell>
          <cell r="H1892" t="str">
            <v>S-SINAPI</v>
          </cell>
          <cell r="I1892">
            <v>4</v>
          </cell>
        </row>
        <row r="1893">
          <cell r="D1893" t="str">
            <v>74018/001</v>
          </cell>
          <cell r="E1893" t="str">
            <v xml:space="preserve">CAIXA EM ALVENARIA ENTERRADA, DE TIJOLOS CERAMICOS MACICOS  1/2 VEZ DIM    </v>
          </cell>
          <cell r="F1893" t="str">
            <v>UN</v>
          </cell>
          <cell r="G1893">
            <v>82.88</v>
          </cell>
          <cell r="H1893" t="str">
            <v>S-SINAPI</v>
          </cell>
          <cell r="I1893">
            <v>107.74</v>
          </cell>
        </row>
        <row r="1894">
          <cell r="D1894" t="str">
            <v>74110/001</v>
          </cell>
          <cell r="E1894" t="str">
            <v xml:space="preserve">ALVENARIA EM BLOCO CERAMICO ESTRUTURAL  14X19X29CM,  1/2 VEZ, ASSENTADO      </v>
          </cell>
          <cell r="F1894" t="str">
            <v>M2</v>
          </cell>
          <cell r="G1894">
            <v>37.94</v>
          </cell>
          <cell r="H1894" t="str">
            <v>S-SINAPI</v>
          </cell>
          <cell r="I1894">
            <v>49.32</v>
          </cell>
        </row>
        <row r="1895">
          <cell r="D1895" t="str">
            <v>0064</v>
          </cell>
          <cell r="E1895" t="str">
            <v>ALVENARIA DE ELEMENTOS VAZADOS CERAMICOS</v>
          </cell>
          <cell r="H1895" t="str">
            <v>S-SINAPI</v>
          </cell>
          <cell r="I1895">
            <v>0</v>
          </cell>
        </row>
        <row r="1896">
          <cell r="D1896">
            <v>9875</v>
          </cell>
          <cell r="E1896" t="str">
            <v xml:space="preserve">COBOGO CERAMICO  (ELEMENTO VAZADO),  9X20X20CM, ASSENTADO COM ARGAMASSA      </v>
          </cell>
          <cell r="F1896" t="str">
            <v>M2</v>
          </cell>
          <cell r="G1896">
            <v>70.97</v>
          </cell>
          <cell r="H1896" t="str">
            <v>S-SINAPI</v>
          </cell>
          <cell r="I1896">
            <v>92.26</v>
          </cell>
        </row>
        <row r="1897">
          <cell r="D1897" t="str">
            <v>0065</v>
          </cell>
          <cell r="E1897" t="str">
            <v>ALVENARIA DE BLOCOS DE CONCRETO</v>
          </cell>
          <cell r="H1897" t="str">
            <v>S-SINAPI</v>
          </cell>
          <cell r="I1897">
            <v>0</v>
          </cell>
        </row>
        <row r="1898">
          <cell r="D1898">
            <v>40804</v>
          </cell>
          <cell r="E1898" t="str">
            <v xml:space="preserve">MARCACAO DE ALVENARIA DE BLOCOS DE CONCRETO PARA BLOCO  10X20X40, COM A    </v>
          </cell>
          <cell r="F1898" t="str">
            <v>M</v>
          </cell>
          <cell r="G1898">
            <v>6.24</v>
          </cell>
          <cell r="H1898" t="str">
            <v>S-SINAPI</v>
          </cell>
          <cell r="I1898">
            <v>8.11</v>
          </cell>
        </row>
        <row r="1899">
          <cell r="D1899" t="str">
            <v>73998/001</v>
          </cell>
          <cell r="E1899" t="str">
            <v xml:space="preserve">ALVENARIA DE BLOCOS DE CONCRETO VEDACAO  9X19X39CM, ESPESSURA  9CM, ASSE    </v>
          </cell>
          <cell r="F1899" t="str">
            <v>M2</v>
          </cell>
          <cell r="G1899">
            <v>31.65</v>
          </cell>
          <cell r="H1899" t="str">
            <v>S-SINAPI</v>
          </cell>
          <cell r="I1899">
            <v>41.14</v>
          </cell>
        </row>
        <row r="1900">
          <cell r="D1900" t="str">
            <v>73998/002</v>
          </cell>
          <cell r="E1900" t="str">
            <v xml:space="preserve">ALVENARIA DE BLOCOS DE CONCRETO VEDACAO TIPO CANALETA  14X19X39CM, ASSE    </v>
          </cell>
          <cell r="F1900" t="str">
            <v>M2</v>
          </cell>
          <cell r="G1900">
            <v>56.11</v>
          </cell>
          <cell r="H1900" t="str">
            <v>S-SINAPI</v>
          </cell>
          <cell r="I1900">
            <v>72.94</v>
          </cell>
        </row>
        <row r="1901">
          <cell r="D1901" t="str">
            <v>73998/003</v>
          </cell>
          <cell r="E1901" t="str">
            <v>ALV ESTRUTURAL BL CONC  14X19X39CM  -4.5MPA, ARG.CIM/CAL/AREIA  1:5:11</v>
          </cell>
          <cell r="F1901" t="str">
            <v>M2</v>
          </cell>
          <cell r="G1901">
            <v>44.66</v>
          </cell>
          <cell r="H1901" t="str">
            <v>S-SINAPI</v>
          </cell>
          <cell r="I1901">
            <v>58.05</v>
          </cell>
        </row>
        <row r="1902">
          <cell r="D1902" t="str">
            <v>73998/004</v>
          </cell>
          <cell r="E1902" t="str">
            <v xml:space="preserve">ALVENARIA DE BLOCOS DE CONCRETO ESTRUTURAL  14X19X39CM, ESPESSURA  14CM,    </v>
          </cell>
          <cell r="F1902" t="str">
            <v>M2</v>
          </cell>
          <cell r="G1902">
            <v>48.96</v>
          </cell>
          <cell r="H1902" t="str">
            <v>S-SINAPI</v>
          </cell>
          <cell r="I1902">
            <v>63.64</v>
          </cell>
        </row>
        <row r="1903">
          <cell r="D1903" t="str">
            <v>73998/005</v>
          </cell>
          <cell r="E1903" t="str">
            <v xml:space="preserve">ALVENARIA DE BLOCOS DE CONCRETO ESTRUTURAL TIPO CANALETA  9X19X19CM, AS    </v>
          </cell>
          <cell r="F1903" t="str">
            <v>M2</v>
          </cell>
          <cell r="G1903">
            <v>37.94</v>
          </cell>
          <cell r="H1903" t="str">
            <v>S-SINAPI</v>
          </cell>
          <cell r="I1903">
            <v>49.32</v>
          </cell>
        </row>
        <row r="1904">
          <cell r="D1904" t="str">
            <v>73998/006</v>
          </cell>
          <cell r="E1904" t="str">
            <v xml:space="preserve">ALVENARIA DE BLOCOS DE CONCRETO ESTRUTURAL  19X19X39CM, ESPESSURA  19CM,    </v>
          </cell>
          <cell r="F1904" t="str">
            <v>M2</v>
          </cell>
          <cell r="G1904">
            <v>61.33</v>
          </cell>
          <cell r="H1904" t="str">
            <v>S-SINAPI</v>
          </cell>
          <cell r="I1904">
            <v>79.72</v>
          </cell>
        </row>
        <row r="1905">
          <cell r="D1905" t="str">
            <v>73998/007</v>
          </cell>
          <cell r="E1905" t="str">
            <v xml:space="preserve">ALVENARIA DE BLOCOS DE CONCRETO VEDACAO  19X19X39CM, ESPESSURA  19CM, AS    </v>
          </cell>
          <cell r="F1905" t="str">
            <v>M2</v>
          </cell>
          <cell r="G1905">
            <v>48.41</v>
          </cell>
          <cell r="H1905" t="str">
            <v>S-SINAPI</v>
          </cell>
          <cell r="I1905">
            <v>62.93</v>
          </cell>
        </row>
        <row r="1906">
          <cell r="D1906" t="str">
            <v>73998/008</v>
          </cell>
          <cell r="E1906" t="str">
            <v xml:space="preserve">ALVENARIA DE BLOCOS DE CONCRETO VEDACAO  9X19X39CM, ESPESSURA  9CM, ASSE    </v>
          </cell>
          <cell r="F1906" t="str">
            <v>M2</v>
          </cell>
          <cell r="G1906">
            <v>25.41</v>
          </cell>
          <cell r="H1906" t="str">
            <v>S-SINAPI</v>
          </cell>
          <cell r="I1906">
            <v>33.03</v>
          </cell>
        </row>
        <row r="1907">
          <cell r="D1907" t="str">
            <v>73998/009</v>
          </cell>
          <cell r="E1907" t="str">
            <v xml:space="preserve">ALVENARIA DE BLOCOS DE CONCRETO VEDACAO  14X19X39CM, ESPESSURA  14CM, AS    </v>
          </cell>
          <cell r="F1907" t="str">
            <v>M2</v>
          </cell>
          <cell r="G1907">
            <v>40.28</v>
          </cell>
          <cell r="H1907" t="str">
            <v>S-SINAPI</v>
          </cell>
          <cell r="I1907">
            <v>52.36</v>
          </cell>
        </row>
        <row r="1908">
          <cell r="D1908" t="str">
            <v>73998/010</v>
          </cell>
          <cell r="E1908" t="str">
            <v xml:space="preserve">ALVENARIA DE BLOCOS DE CONCRETO VEDACAO  9X19X39CM, ESPESSURA  9CM, ASSE    </v>
          </cell>
          <cell r="F1908" t="str">
            <v>M2</v>
          </cell>
          <cell r="G1908">
            <v>30.53</v>
          </cell>
          <cell r="H1908" t="str">
            <v>S-SINAPI</v>
          </cell>
          <cell r="I1908">
            <v>39.68</v>
          </cell>
        </row>
        <row r="1909">
          <cell r="D1909" t="str">
            <v>0066</v>
          </cell>
          <cell r="E1909" t="str">
            <v>ALVENARIA DE ELEMENTOS VAZADOS DE CONCRETO</v>
          </cell>
          <cell r="H1909" t="str">
            <v>S-SINAPI</v>
          </cell>
          <cell r="I1909">
            <v>0</v>
          </cell>
        </row>
        <row r="1910">
          <cell r="D1910" t="str">
            <v>73937/001</v>
          </cell>
          <cell r="E1910" t="str">
            <v xml:space="preserve">COBOGO DE CONCRETO  (ELEMENTO VAZADO),  7X50X50CM, ASSENTADO COM ARGAMAS    </v>
          </cell>
          <cell r="F1910" t="str">
            <v>M2</v>
          </cell>
          <cell r="G1910">
            <v>60.78</v>
          </cell>
          <cell r="H1910" t="str">
            <v>S-SINAPI</v>
          </cell>
          <cell r="I1910">
            <v>79.010000000000005</v>
          </cell>
        </row>
        <row r="1911">
          <cell r="D1911" t="str">
            <v>73937/002</v>
          </cell>
          <cell r="E1911" t="str">
            <v xml:space="preserve">ALVENARIA ELEM VAZADO CONCRETO VENEZIANA  15X22X39CM  72A-NEO REX CIMENT    </v>
          </cell>
          <cell r="F1911" t="str">
            <v>M2</v>
          </cell>
          <cell r="G1911">
            <v>70.88</v>
          </cell>
          <cell r="H1911" t="str">
            <v>S-SINAPI</v>
          </cell>
          <cell r="I1911">
            <v>92.14</v>
          </cell>
        </row>
        <row r="1912">
          <cell r="D1912" t="str">
            <v>73937/003</v>
          </cell>
          <cell r="E1912" t="str">
            <v xml:space="preserve">COBOGO DE CONCRETO  (ELEMENTO VAZADO),  7X50X50CM, ASSENTADO COM ARGAMAS    </v>
          </cell>
          <cell r="F1912" t="str">
            <v>M2</v>
          </cell>
          <cell r="G1912">
            <v>60.97</v>
          </cell>
          <cell r="H1912" t="str">
            <v>S-SINAPI</v>
          </cell>
          <cell r="I1912">
            <v>79.260000000000005</v>
          </cell>
        </row>
        <row r="1913">
          <cell r="D1913" t="str">
            <v>73937/004</v>
          </cell>
          <cell r="E1913" t="str">
            <v xml:space="preserve">COBOGO DE CONCRETO  (ELEMENTO VAZADO),  6X29X29CM, ASSENTADO COM ARGAMAS    </v>
          </cell>
          <cell r="F1913" t="str">
            <v>M2</v>
          </cell>
          <cell r="G1913">
            <v>77.38</v>
          </cell>
          <cell r="H1913" t="str">
            <v>S-SINAPI</v>
          </cell>
          <cell r="I1913">
            <v>100.59</v>
          </cell>
        </row>
        <row r="1914">
          <cell r="D1914" t="str">
            <v>73937/005</v>
          </cell>
          <cell r="E1914" t="str">
            <v xml:space="preserve">COBOGO DE CONCRETO  (ELEMENTO VAZADO),  10X29X39CM ABERTURA COM VIDRO, A    </v>
          </cell>
          <cell r="F1914" t="str">
            <v>M2</v>
          </cell>
          <cell r="G1914">
            <v>86.26</v>
          </cell>
          <cell r="H1914" t="str">
            <v>S-SINAPI</v>
          </cell>
          <cell r="I1914">
            <v>112.13</v>
          </cell>
        </row>
        <row r="1915">
          <cell r="D1915" t="str">
            <v>74196/001</v>
          </cell>
          <cell r="E1915" t="str">
            <v xml:space="preserve">COBOGO DE CONCRETO  (ELEMENTO VAZADO),  5X50X50CM, ASSENTADO COM ARGAMAS    </v>
          </cell>
          <cell r="F1915" t="str">
            <v>M2</v>
          </cell>
          <cell r="G1915">
            <v>78.66</v>
          </cell>
          <cell r="H1915" t="str">
            <v>S-SINAPI</v>
          </cell>
          <cell r="I1915">
            <v>102.25</v>
          </cell>
        </row>
        <row r="1916">
          <cell r="D1916" t="str">
            <v>0067</v>
          </cell>
          <cell r="E1916" t="str">
            <v>ALVENARIA DE BLOCOS DE VIDRO</v>
          </cell>
          <cell r="H1916" t="str">
            <v>S-SINAPI</v>
          </cell>
          <cell r="I1916">
            <v>0</v>
          </cell>
        </row>
        <row r="1917">
          <cell r="D1917">
            <v>72139</v>
          </cell>
          <cell r="E1917" t="str">
            <v xml:space="preserve">BLOCOS DE VIDRO TIPO CANELADO  19X19X8CM, ASSENTADO COM ARGAMASSA TRACO    </v>
          </cell>
          <cell r="F1917" t="str">
            <v>M2</v>
          </cell>
          <cell r="G1917">
            <v>306.37</v>
          </cell>
          <cell r="H1917" t="str">
            <v>S-SINAPI</v>
          </cell>
          <cell r="I1917">
            <v>398.28</v>
          </cell>
        </row>
        <row r="1918">
          <cell r="D1918">
            <v>72175</v>
          </cell>
          <cell r="E1918" t="str">
            <v xml:space="preserve">BLOCOS DE VIDRO TIPO XADREZ  20X20X10CM, ASSENTADO COM ARGAMASSA TRACO      </v>
          </cell>
          <cell r="F1918" t="str">
            <v>M2</v>
          </cell>
          <cell r="G1918">
            <v>325.98</v>
          </cell>
          <cell r="H1918" t="str">
            <v>S-SINAPI</v>
          </cell>
          <cell r="I1918">
            <v>423.77</v>
          </cell>
        </row>
        <row r="1919">
          <cell r="D1919">
            <v>72176</v>
          </cell>
          <cell r="E1919" t="str">
            <v xml:space="preserve">BLOCOS DE VIDRO TIPO XADREZ  20X10X8CM, ASSENTADO COM ARGAMASSA TRACO  1    </v>
          </cell>
          <cell r="F1919" t="str">
            <v>M2</v>
          </cell>
          <cell r="G1919">
            <v>211.03</v>
          </cell>
          <cell r="H1919" t="str">
            <v>S-SINAPI</v>
          </cell>
          <cell r="I1919">
            <v>274.33</v>
          </cell>
        </row>
        <row r="1920">
          <cell r="D1920" t="str">
            <v>0068</v>
          </cell>
          <cell r="E1920" t="str">
            <v>ALVENARIA DE BLOCOS DE PEDRA COM JUNTA ARGAMASSADA</v>
          </cell>
          <cell r="H1920" t="str">
            <v>S-SINAPI</v>
          </cell>
          <cell r="I1920">
            <v>0</v>
          </cell>
        </row>
        <row r="1921">
          <cell r="D1921" t="str">
            <v>74053/001</v>
          </cell>
          <cell r="E1921" t="str">
            <v xml:space="preserve">ALVENARIA EM PEDRA RACHAO OU PEDRA DE MAO, ASSENTADA COM ARGAMASSA TRA    </v>
          </cell>
          <cell r="F1921" t="str">
            <v>M3</v>
          </cell>
          <cell r="G1921">
            <v>213.72</v>
          </cell>
          <cell r="H1921" t="str">
            <v>S-SINAPI</v>
          </cell>
          <cell r="I1921">
            <v>277.83</v>
          </cell>
        </row>
        <row r="1922">
          <cell r="D1922" t="str">
            <v>74053/002</v>
          </cell>
          <cell r="E1922" t="str">
            <v xml:space="preserve">ALVENARIA EM PEDRA RACHAO OU PEDRA DE MAO, ASSENTADA COM ARGAMASSA TRA    </v>
          </cell>
          <cell r="F1922" t="str">
            <v>M3</v>
          </cell>
          <cell r="G1922">
            <v>206.01</v>
          </cell>
          <cell r="H1922" t="str">
            <v>S-SINAPI</v>
          </cell>
          <cell r="I1922">
            <v>267.81</v>
          </cell>
        </row>
        <row r="1923">
          <cell r="D1923" t="str">
            <v>74053/003</v>
          </cell>
          <cell r="E1923" t="str">
            <v xml:space="preserve">ALVENARIA EM PEDRA RACHAO OU PEDRA DE MAO, ASSENTADA COM ARGAMASSA TRA    </v>
          </cell>
          <cell r="F1923" t="str">
            <v>M3</v>
          </cell>
          <cell r="G1923">
            <v>202.76</v>
          </cell>
          <cell r="H1923" t="str">
            <v>S-SINAPI</v>
          </cell>
          <cell r="I1923">
            <v>263.58</v>
          </cell>
        </row>
        <row r="1924">
          <cell r="D1924" t="str">
            <v>0070</v>
          </cell>
          <cell r="E1924" t="str">
            <v>DIVISORIAS/MARMORE/GRANITO/MARMORITE/CONCRETO/MAD.AGLOM.</v>
          </cell>
          <cell r="H1924" t="str">
            <v>S-SINAPI</v>
          </cell>
          <cell r="I1924">
            <v>0</v>
          </cell>
        </row>
        <row r="1925">
          <cell r="D1925">
            <v>72178</v>
          </cell>
          <cell r="E1925" t="str">
            <v>RETIRADA DE DIVISORIAS EM CHAPAS DE MADEIRA, COM MONTANTES METALICOS</v>
          </cell>
          <cell r="F1925" t="str">
            <v>M2</v>
          </cell>
          <cell r="G1925">
            <v>11.46</v>
          </cell>
          <cell r="H1925" t="str">
            <v>S-SINAPI</v>
          </cell>
          <cell r="I1925">
            <v>14.89</v>
          </cell>
        </row>
        <row r="1926">
          <cell r="D1926">
            <v>72179</v>
          </cell>
          <cell r="E1926" t="str">
            <v xml:space="preserve">RECOLOCACAO DE PLACAS DIVISORIAS DE GRANILITE, CONSIDERANDO REAPROVEIT    </v>
          </cell>
          <cell r="F1926" t="str">
            <v>M2</v>
          </cell>
          <cell r="G1926">
            <v>23.88</v>
          </cell>
          <cell r="H1926" t="str">
            <v>S-SINAPI</v>
          </cell>
          <cell r="I1926">
            <v>31.04</v>
          </cell>
        </row>
        <row r="1927">
          <cell r="D1927">
            <v>72180</v>
          </cell>
          <cell r="E1927" t="str">
            <v xml:space="preserve">RECOLOCACAO DE DIVISORIAS TIPO CHAPAS OU TABUAS, EXCLUSIVE ENTARUGAMEN    </v>
          </cell>
          <cell r="F1927" t="str">
            <v>M2</v>
          </cell>
          <cell r="G1927">
            <v>6.96</v>
          </cell>
          <cell r="H1927" t="str">
            <v>S-SINAPI</v>
          </cell>
          <cell r="I1927">
            <v>9.0399999999999991</v>
          </cell>
        </row>
        <row r="1928">
          <cell r="D1928">
            <v>72181</v>
          </cell>
          <cell r="E1928" t="str">
            <v xml:space="preserve">RECOLOCACAO DE DIVISORIAS TIPO CHAPAS OU TABUAS, INCLUSIVE ENTARUGAMEN    </v>
          </cell>
          <cell r="F1928" t="str">
            <v>M2</v>
          </cell>
          <cell r="G1928">
            <v>14.2</v>
          </cell>
          <cell r="H1928" t="str">
            <v>S-SINAPI</v>
          </cell>
          <cell r="I1928">
            <v>18.46</v>
          </cell>
        </row>
        <row r="1929">
          <cell r="D1929" t="str">
            <v>73774/001</v>
          </cell>
          <cell r="E1929" t="str">
            <v xml:space="preserve">DIVISORIA EM MARMORITE ESPESSURA  35MM, CHUMBAMENTO NO PISO E PAREDE CO    </v>
          </cell>
          <cell r="F1929" t="str">
            <v>M2</v>
          </cell>
          <cell r="G1929">
            <v>139.72</v>
          </cell>
          <cell r="H1929" t="str">
            <v>S-SINAPI</v>
          </cell>
          <cell r="I1929">
            <v>181.63</v>
          </cell>
        </row>
        <row r="1930">
          <cell r="D1930" t="str">
            <v>73862/001</v>
          </cell>
          <cell r="E1930" t="str">
            <v xml:space="preserve">DIVISORIA EM CHAPA DE FIBRA DE MADEIRA PAINEL CEGO ESPESSURA  12MM, INC    </v>
          </cell>
          <cell r="F1930" t="str">
            <v>M2</v>
          </cell>
          <cell r="G1930">
            <v>219.43</v>
          </cell>
          <cell r="H1930" t="str">
            <v>S-SINAPI</v>
          </cell>
          <cell r="I1930">
            <v>285.25</v>
          </cell>
        </row>
        <row r="1931">
          <cell r="D1931" t="str">
            <v>73862/002</v>
          </cell>
          <cell r="E1931" t="str">
            <v xml:space="preserve">DIVISORIA EM CHAPA DE FIBRA DE MADEIRA ESPESSURA  12MM COM VIDRO LISO E    </v>
          </cell>
          <cell r="F1931" t="str">
            <v>M2</v>
          </cell>
          <cell r="G1931">
            <v>228.81</v>
          </cell>
          <cell r="H1931" t="str">
            <v>S-SINAPI</v>
          </cell>
          <cell r="I1931">
            <v>297.45</v>
          </cell>
        </row>
        <row r="1932">
          <cell r="D1932" t="str">
            <v>73862/003</v>
          </cell>
          <cell r="E1932" t="str">
            <v xml:space="preserve">DIVISORIA  35MM PAINEL CEGO MIOLO COLMEIA REVESTIDA C/CHAPA LAMINADA EM    </v>
          </cell>
          <cell r="F1932" t="str">
            <v>M2</v>
          </cell>
          <cell r="G1932">
            <v>70.86</v>
          </cell>
          <cell r="H1932" t="str">
            <v>S-SINAPI</v>
          </cell>
          <cell r="I1932">
            <v>92.11</v>
          </cell>
        </row>
        <row r="1933">
          <cell r="D1933" t="str">
            <v>73862/004</v>
          </cell>
          <cell r="E1933" t="str">
            <v xml:space="preserve">DIVISORIA  35MM PAINEL CEGO MIOLO VERMICULITA REVESTIDA C/CHAPA LAMINA-    </v>
          </cell>
          <cell r="F1933" t="str">
            <v>M2</v>
          </cell>
          <cell r="G1933">
            <v>168.29</v>
          </cell>
          <cell r="H1933" t="str">
            <v>S-SINAPI</v>
          </cell>
          <cell r="I1933">
            <v>218.77</v>
          </cell>
        </row>
        <row r="1934">
          <cell r="D1934" t="str">
            <v>73862/005</v>
          </cell>
          <cell r="E1934" t="str">
            <v xml:space="preserve">DIVISORIA  35MM PAINEL CEGO MIOLO COLMEIA REVESTIDA C/FORMICA EM CHAPA      </v>
          </cell>
          <cell r="F1934" t="str">
            <v>M2</v>
          </cell>
          <cell r="G1934">
            <v>70.86</v>
          </cell>
          <cell r="H1934" t="str">
            <v>S-SINAPI</v>
          </cell>
          <cell r="I1934">
            <v>92.11</v>
          </cell>
        </row>
        <row r="1935">
          <cell r="D1935" t="str">
            <v>73862/006</v>
          </cell>
          <cell r="E1935" t="str">
            <v>DIVISORIA  35MM PAINEL CEGO MIOLO VERMICULITA REVESTIDA C/FORMICA EM</v>
          </cell>
          <cell r="F1935" t="str">
            <v>M2</v>
          </cell>
          <cell r="G1935">
            <v>168.29</v>
          </cell>
          <cell r="H1935" t="str">
            <v>S-SINAPI</v>
          </cell>
          <cell r="I1935">
            <v>218.77</v>
          </cell>
        </row>
        <row r="1936">
          <cell r="D1936" t="str">
            <v>73862/007</v>
          </cell>
          <cell r="E1936" t="str">
            <v xml:space="preserve">DIVISORIA  35MM BANDEIRA VIDRO MIOLO COLMEIA REVESTIDA C/CHAPA LAMINADA    </v>
          </cell>
          <cell r="F1936" t="str">
            <v>M2</v>
          </cell>
          <cell r="G1936">
            <v>78.349999999999994</v>
          </cell>
          <cell r="H1936" t="str">
            <v>S-SINAPI</v>
          </cell>
          <cell r="I1936">
            <v>101.85</v>
          </cell>
        </row>
        <row r="1937">
          <cell r="D1937" t="str">
            <v>73862/008</v>
          </cell>
          <cell r="E1937" t="str">
            <v>DIVISORIA  35MM BANDEIRA VIDRO MIOLO VERMICULITA REVESTIDA CHAPA LA-</v>
          </cell>
          <cell r="F1937" t="str">
            <v>M2</v>
          </cell>
          <cell r="G1937">
            <v>175.37</v>
          </cell>
          <cell r="H1937" t="str">
            <v>S-SINAPI</v>
          </cell>
          <cell r="I1937">
            <v>227.98</v>
          </cell>
        </row>
        <row r="1938">
          <cell r="D1938" t="str">
            <v>73862/009</v>
          </cell>
          <cell r="E1938" t="str">
            <v xml:space="preserve">DIVISORIA  35MM BANDEIRA VIDRO MIOLO COLMEIA REVESTIDA C/FORMICA EM CHA    </v>
          </cell>
          <cell r="F1938" t="str">
            <v>M2</v>
          </cell>
          <cell r="G1938">
            <v>78.349999999999994</v>
          </cell>
          <cell r="H1938" t="str">
            <v>S-SINAPI</v>
          </cell>
          <cell r="I1938">
            <v>101.85</v>
          </cell>
        </row>
        <row r="1939">
          <cell r="D1939" t="str">
            <v>73862/010</v>
          </cell>
          <cell r="E1939" t="str">
            <v xml:space="preserve">DIVISORIA  35MM BANDEIRA VIDRO MIOLO VERMICULITA REVESTIDA C/FORMICA EM    </v>
          </cell>
          <cell r="F1939" t="str">
            <v>M2</v>
          </cell>
          <cell r="G1939">
            <v>175.37</v>
          </cell>
          <cell r="H1939" t="str">
            <v>S-SINAPI</v>
          </cell>
          <cell r="I1939">
            <v>227.98</v>
          </cell>
        </row>
        <row r="1940">
          <cell r="D1940" t="str">
            <v>73862/011</v>
          </cell>
          <cell r="E1940" t="str">
            <v xml:space="preserve">DIVISORIA  35MM PAINEL C/VIDRO MIOLO COLMEIA REVESTIDA C/CHAPA LAMINADA    </v>
          </cell>
          <cell r="F1940" t="str">
            <v>M2</v>
          </cell>
          <cell r="G1940">
            <v>74.930000000000007</v>
          </cell>
          <cell r="H1940" t="str">
            <v>S-SINAPI</v>
          </cell>
          <cell r="I1940">
            <v>97.4</v>
          </cell>
        </row>
        <row r="1941">
          <cell r="D1941" t="str">
            <v>73862/012</v>
          </cell>
          <cell r="E1941" t="str">
            <v xml:space="preserve">DIVISORIA  35MM PAINEL C/VIDRO MIOLO VERMICULITA REVESTIDA C/CHAPA LA-      </v>
          </cell>
          <cell r="F1941" t="str">
            <v>M2</v>
          </cell>
          <cell r="G1941">
            <v>175.37</v>
          </cell>
          <cell r="H1941" t="str">
            <v>S-SINAPI</v>
          </cell>
          <cell r="I1941">
            <v>227.98</v>
          </cell>
        </row>
        <row r="1942">
          <cell r="D1942" t="str">
            <v>73862/013</v>
          </cell>
          <cell r="E1942" t="str">
            <v xml:space="preserve">DIVISORIA  35MM PAINEL C/VIDRO MIOLO COLMEIA REVESTIDA C/FORMICA EM CHA    </v>
          </cell>
          <cell r="F1942" t="str">
            <v>M2</v>
          </cell>
          <cell r="G1942">
            <v>74.930000000000007</v>
          </cell>
          <cell r="H1942" t="str">
            <v>S-SINAPI</v>
          </cell>
          <cell r="I1942">
            <v>97.4</v>
          </cell>
        </row>
        <row r="1943">
          <cell r="D1943" t="str">
            <v>73862/014</v>
          </cell>
          <cell r="E1943" t="str">
            <v xml:space="preserve">DIVISORIA  35MM PAINEL C/VIDRO MIOLO VERMICULITA REVESTIDA C/FORMICA EM    </v>
          </cell>
          <cell r="F1943" t="str">
            <v>M2</v>
          </cell>
          <cell r="G1943">
            <v>175.37</v>
          </cell>
          <cell r="H1943" t="str">
            <v>S-SINAPI</v>
          </cell>
          <cell r="I1943">
            <v>227.98</v>
          </cell>
        </row>
        <row r="1944">
          <cell r="D1944" t="str">
            <v>73909/001</v>
          </cell>
          <cell r="E1944" t="str">
            <v xml:space="preserve">DIVISORIA EM MADEIRA COMPENSADA RESINADA ESPESSURA  6MM, ESTRUTURADA EM    </v>
          </cell>
          <cell r="F1944" t="str">
            <v>M2</v>
          </cell>
          <cell r="G1944">
            <v>118.8</v>
          </cell>
          <cell r="H1944" t="str">
            <v>S-SINAPI</v>
          </cell>
          <cell r="I1944">
            <v>154.44</v>
          </cell>
        </row>
        <row r="1945">
          <cell r="D1945" t="str">
            <v>74229/001</v>
          </cell>
          <cell r="E1945" t="str">
            <v xml:space="preserve">DIVISORIA EM MARMORE BRANCO POLIDO, ESPESSURA  3 CM, ASSENTADO COM ARGA    </v>
          </cell>
          <cell r="F1945" t="str">
            <v>M2</v>
          </cell>
          <cell r="G1945">
            <v>406.64</v>
          </cell>
          <cell r="H1945" t="str">
            <v>S-SINAPI</v>
          </cell>
          <cell r="I1945">
            <v>528.63</v>
          </cell>
        </row>
        <row r="1946">
          <cell r="D1946" t="str">
            <v>0251</v>
          </cell>
          <cell r="E1946" t="str">
            <v>ALVENARIA DE BLOCO-CONCRETO CELULAR</v>
          </cell>
          <cell r="H1946" t="str">
            <v>S-SINAPI</v>
          </cell>
          <cell r="I1946">
            <v>0</v>
          </cell>
        </row>
        <row r="1947">
          <cell r="D1947" t="str">
            <v>73863/001</v>
          </cell>
          <cell r="E1947" t="str">
            <v xml:space="preserve">ALVENARIA COM BLOCOS DE CONCRETO CELULAR  10X30X60CM, ESPESSURA  10CM, A    </v>
          </cell>
          <cell r="F1947" t="str">
            <v>M2</v>
          </cell>
          <cell r="G1947">
            <v>47.42</v>
          </cell>
          <cell r="H1947" t="str">
            <v>S-SINAPI</v>
          </cell>
          <cell r="I1947">
            <v>61.64</v>
          </cell>
        </row>
        <row r="1948">
          <cell r="D1948" t="str">
            <v>73863/002</v>
          </cell>
          <cell r="E1948" t="str">
            <v xml:space="preserve">ALVENARIA COM BLOCOS DE CONCRETO CELULAR  20X30X60CM, ESPESSURA  20CM, A    </v>
          </cell>
          <cell r="F1948" t="str">
            <v>M2</v>
          </cell>
          <cell r="G1948">
            <v>94.53</v>
          </cell>
          <cell r="H1948" t="str">
            <v>S-SINAPI</v>
          </cell>
          <cell r="I1948">
            <v>122.88</v>
          </cell>
        </row>
        <row r="1949">
          <cell r="D1949" t="str">
            <v>0322</v>
          </cell>
          <cell r="E1949" t="str">
            <v>PAREDE DE ADOBE</v>
          </cell>
          <cell r="H1949" t="str">
            <v>S-SINAPI</v>
          </cell>
          <cell r="I1949">
            <v>0</v>
          </cell>
        </row>
        <row r="1950">
          <cell r="D1950">
            <v>68079</v>
          </cell>
          <cell r="E1950" t="str">
            <v>PAREDE DE ADOBE PARA FORNOS</v>
          </cell>
          <cell r="F1950" t="str">
            <v>M3</v>
          </cell>
          <cell r="G1950">
            <v>346.89</v>
          </cell>
          <cell r="H1950" t="str">
            <v>S-SINAPI</v>
          </cell>
          <cell r="I1950">
            <v>450.95</v>
          </cell>
        </row>
        <row r="1951">
          <cell r="D1951" t="str">
            <v>PAVI</v>
          </cell>
          <cell r="E1951" t="str">
            <v>PAVIMENTACAO</v>
          </cell>
          <cell r="H1951" t="str">
            <v>S-SINAPI</v>
          </cell>
          <cell r="I1951">
            <v>0</v>
          </cell>
        </row>
        <row r="1952">
          <cell r="D1952" t="str">
            <v>0054</v>
          </cell>
          <cell r="E1952" t="str">
            <v>RECOMPOSICAO DE PAVIMENTACAO</v>
          </cell>
          <cell r="H1952" t="str">
            <v>S-SINAPI</v>
          </cell>
          <cell r="I1952">
            <v>0</v>
          </cell>
        </row>
        <row r="1953">
          <cell r="D1953">
            <v>72948</v>
          </cell>
          <cell r="E1953" t="str">
            <v xml:space="preserve">COLCHAO DE AREIA PARA PAVIMENTACAO EM PARALELEPIPEDO OU BLOCOS DE CONC    </v>
          </cell>
          <cell r="F1953" t="str">
            <v>M3</v>
          </cell>
          <cell r="G1953">
            <v>45.3</v>
          </cell>
          <cell r="H1953" t="str">
            <v>S-SINAPI</v>
          </cell>
          <cell r="I1953">
            <v>58.89</v>
          </cell>
        </row>
        <row r="1954">
          <cell r="D1954">
            <v>72949</v>
          </cell>
          <cell r="E1954" t="str">
            <v xml:space="preserve">DEMOLICAO DE PAVIMENTACAO ASFALTICA, EXCLUSIVE TRANSPORTE DO MATERIAL      </v>
          </cell>
          <cell r="F1954" t="str">
            <v>M3</v>
          </cell>
          <cell r="G1954">
            <v>16.850000000000001</v>
          </cell>
          <cell r="H1954" t="str">
            <v>S-SINAPI</v>
          </cell>
          <cell r="I1954">
            <v>21.9</v>
          </cell>
        </row>
        <row r="1955">
          <cell r="D1955" t="str">
            <v>73790/001</v>
          </cell>
          <cell r="E1955" t="str">
            <v xml:space="preserve">RETIRADA, LIMPEZA E REASSENTAMENTO DE PARALELEPIPEDO SOBRE COLCHAO DE      </v>
          </cell>
          <cell r="F1955" t="str">
            <v>M2</v>
          </cell>
          <cell r="G1955">
            <v>31.84</v>
          </cell>
          <cell r="H1955" t="str">
            <v>S-SINAPI</v>
          </cell>
          <cell r="I1955">
            <v>41.39</v>
          </cell>
        </row>
        <row r="1956">
          <cell r="D1956" t="str">
            <v>73790/002</v>
          </cell>
          <cell r="E1956" t="str">
            <v xml:space="preserve">REASSENTAMENTO DE PARALELEPIPEDO SOBRE COLCHAO DE PO DE PEDRA ESPESSUR    </v>
          </cell>
          <cell r="F1956" t="str">
            <v>M2</v>
          </cell>
          <cell r="G1956">
            <v>23.41</v>
          </cell>
          <cell r="H1956" t="str">
            <v>S-SINAPI</v>
          </cell>
          <cell r="I1956">
            <v>30.43</v>
          </cell>
        </row>
        <row r="1957">
          <cell r="D1957" t="str">
            <v>73790/003</v>
          </cell>
          <cell r="E1957" t="str">
            <v xml:space="preserve">RETIRADA, LIMPEZA E REASSENTAMENTO DE PARALELEPIPEDO SOBRE COLCHAO DE      </v>
          </cell>
          <cell r="F1957" t="str">
            <v>M2</v>
          </cell>
          <cell r="G1957">
            <v>28.8</v>
          </cell>
          <cell r="H1957" t="str">
            <v>S-SINAPI</v>
          </cell>
          <cell r="I1957">
            <v>37.44</v>
          </cell>
        </row>
        <row r="1958">
          <cell r="D1958" t="str">
            <v>73790/004</v>
          </cell>
          <cell r="E1958" t="str">
            <v xml:space="preserve">REASSENTAMENTO DE PARALELEPIPEDO SOBRE COLCHAO DE PO DE PEDRA ESPESSUR    </v>
          </cell>
          <cell r="F1958" t="str">
            <v>M2</v>
          </cell>
          <cell r="G1958">
            <v>20.36</v>
          </cell>
          <cell r="H1958" t="str">
            <v>S-SINAPI</v>
          </cell>
          <cell r="I1958">
            <v>26.46</v>
          </cell>
        </row>
        <row r="1959">
          <cell r="D1959" t="str">
            <v>0055</v>
          </cell>
          <cell r="E1959" t="str">
            <v>REGULARIZACAO/REFORCO DE SUBLEITO</v>
          </cell>
          <cell r="H1959" t="str">
            <v>S-SINAPI</v>
          </cell>
          <cell r="I1959">
            <v>0</v>
          </cell>
        </row>
        <row r="1960">
          <cell r="D1960">
            <v>41879</v>
          </cell>
          <cell r="E1960" t="str">
            <v xml:space="preserve">CONFORMACAO GEOMETRICA DE PLATAFORMA PARA EXECUCAO DE REVESTIMENTO PRI    </v>
          </cell>
          <cell r="F1960" t="str">
            <v>M2</v>
          </cell>
          <cell r="G1960">
            <v>0.12</v>
          </cell>
          <cell r="H1960" t="str">
            <v>S-SINAPI</v>
          </cell>
          <cell r="I1960">
            <v>0.15</v>
          </cell>
        </row>
        <row r="1961">
          <cell r="D1961" t="str">
            <v>73841/001</v>
          </cell>
          <cell r="E1961" t="str">
            <v xml:space="preserve">CAMINHO DE SERVICO REALIZADO MECANICAMENTE INCL ESCAVACAO DESMATAMENTO    </v>
          </cell>
          <cell r="F1961" t="str">
            <v>M</v>
          </cell>
          <cell r="G1961">
            <v>6.13</v>
          </cell>
          <cell r="H1961" t="str">
            <v>S-SINAPI</v>
          </cell>
          <cell r="I1961">
            <v>7.96</v>
          </cell>
        </row>
        <row r="1962">
          <cell r="D1962" t="str">
            <v>0056</v>
          </cell>
          <cell r="E1962" t="str">
            <v>EXECUCAO DE SUB-LEITO, LEITO, SUB-BASE, BASE ETC</v>
          </cell>
          <cell r="H1962" t="str">
            <v>S-SINAPI</v>
          </cell>
          <cell r="I1962">
            <v>0</v>
          </cell>
        </row>
        <row r="1963">
          <cell r="D1963">
            <v>72910</v>
          </cell>
          <cell r="E1963" t="str">
            <v>BASE DE SOLO ARENOSO FINO, COMPACTACAO  100% PROCTOR MODIFICADO</v>
          </cell>
          <cell r="F1963" t="str">
            <v>M3</v>
          </cell>
          <cell r="G1963">
            <v>11.33</v>
          </cell>
          <cell r="H1963" t="str">
            <v>S-SINAPI</v>
          </cell>
          <cell r="I1963">
            <v>14.72</v>
          </cell>
        </row>
        <row r="1964">
          <cell r="D1964">
            <v>72911</v>
          </cell>
          <cell r="E1964" t="str">
            <v xml:space="preserve">BASE DE SOLO ESTABILIZADO SEM MISTURA, COMPACTACAO  100% PROCTOR NORMAL    </v>
          </cell>
          <cell r="F1964" t="str">
            <v>M3</v>
          </cell>
          <cell r="G1964">
            <v>7.89</v>
          </cell>
          <cell r="H1964" t="str">
            <v>S-SINAPI</v>
          </cell>
          <cell r="I1964">
            <v>10.25</v>
          </cell>
        </row>
        <row r="1965">
          <cell r="D1965">
            <v>72912</v>
          </cell>
          <cell r="E1965" t="str">
            <v xml:space="preserve">BASE DE SOLO CIMENTO  2% MISTURA EM PISTA, COMPACTACAO  100% PROCTOR INT    </v>
          </cell>
          <cell r="F1965" t="str">
            <v>M3</v>
          </cell>
          <cell r="G1965">
            <v>23.34</v>
          </cell>
          <cell r="H1965" t="str">
            <v>S-SINAPI</v>
          </cell>
          <cell r="I1965">
            <v>30.34</v>
          </cell>
        </row>
        <row r="1966">
          <cell r="D1966">
            <v>72913</v>
          </cell>
          <cell r="E1966" t="str">
            <v xml:space="preserve">BASE DE SOLO CIMENTO  4% MISTURA EM PISTA, COMPACTACAO  100% PROCTOR NOR    </v>
          </cell>
          <cell r="F1966" t="str">
            <v>M3</v>
          </cell>
          <cell r="G1966">
            <v>34.61</v>
          </cell>
          <cell r="H1966" t="str">
            <v>S-SINAPI</v>
          </cell>
          <cell r="I1966">
            <v>44.99</v>
          </cell>
        </row>
        <row r="1967">
          <cell r="D1967">
            <v>72914</v>
          </cell>
          <cell r="E1967" t="str">
            <v xml:space="preserve">BASE DE SOLO CIMENTO  6% MISTURA EM PISTA, COMPACTACAO  100% PROCTOR NOR    </v>
          </cell>
          <cell r="F1967" t="str">
            <v>M3</v>
          </cell>
          <cell r="G1967">
            <v>48.41</v>
          </cell>
          <cell r="H1967" t="str">
            <v>S-SINAPI</v>
          </cell>
          <cell r="I1967">
            <v>62.93</v>
          </cell>
        </row>
        <row r="1968">
          <cell r="D1968">
            <v>72916</v>
          </cell>
          <cell r="E1968" t="str">
            <v xml:space="preserve">BASE DE SOLO CIMENTO  2% MISTURA EM USINA, COMPACTACAO  100% PROCTOR INT    </v>
          </cell>
          <cell r="F1968" t="str">
            <v>M3</v>
          </cell>
          <cell r="G1968">
            <v>26.52</v>
          </cell>
          <cell r="H1968" t="str">
            <v>S-SINAPI</v>
          </cell>
          <cell r="I1968">
            <v>34.47</v>
          </cell>
        </row>
        <row r="1969">
          <cell r="D1969">
            <v>72919</v>
          </cell>
          <cell r="E1969" t="str">
            <v xml:space="preserve">BASE DE SOLO CIMENTO  4% MISTURA EM USINA, COMPACTACAO  100% PROCTOR NOR    </v>
          </cell>
          <cell r="F1969" t="str">
            <v>M3</v>
          </cell>
          <cell r="G1969">
            <v>36.44</v>
          </cell>
          <cell r="H1969" t="str">
            <v>S-SINAPI</v>
          </cell>
          <cell r="I1969">
            <v>47.37</v>
          </cell>
        </row>
        <row r="1970">
          <cell r="D1970">
            <v>72922</v>
          </cell>
          <cell r="E1970" t="str">
            <v xml:space="preserve">BASE DE SOLO CIMENTO  6% COM MISTURA EM USINA, COMPACTACAO  100% PROCTOR    </v>
          </cell>
          <cell r="F1970" t="str">
            <v>M3</v>
          </cell>
          <cell r="G1970">
            <v>49.25</v>
          </cell>
          <cell r="H1970" t="str">
            <v>S-SINAPI</v>
          </cell>
          <cell r="I1970">
            <v>64.02</v>
          </cell>
        </row>
        <row r="1971">
          <cell r="D1971">
            <v>72923</v>
          </cell>
          <cell r="E1971" t="str">
            <v xml:space="preserve">BASE DE SOLO  - BRITA  (40/60), MISTURA EM USINA, COMPACTACAO  100% PROCT    </v>
          </cell>
          <cell r="F1971" t="str">
            <v>M3</v>
          </cell>
          <cell r="G1971">
            <v>50.59</v>
          </cell>
          <cell r="H1971" t="str">
            <v>S-SINAPI</v>
          </cell>
          <cell r="I1971">
            <v>65.760000000000005</v>
          </cell>
        </row>
        <row r="1972">
          <cell r="D1972">
            <v>72924</v>
          </cell>
          <cell r="E1972" t="str">
            <v xml:space="preserve">BASE DE SOLO  - BRITA  (50/50), MISTURA EM USINA, COMPACTACAO  100% PROCT    </v>
          </cell>
          <cell r="F1972" t="str">
            <v>M3</v>
          </cell>
          <cell r="G1972">
            <v>43.71</v>
          </cell>
          <cell r="H1972" t="str">
            <v>S-SINAPI</v>
          </cell>
          <cell r="I1972">
            <v>56.82</v>
          </cell>
        </row>
        <row r="1973">
          <cell r="D1973">
            <v>72961</v>
          </cell>
          <cell r="E1973" t="str">
            <v>REGULARIZACAO E COMPACTACAO DE SUBLEITO ATE  20 CM DE ESPESSURA</v>
          </cell>
          <cell r="F1973" t="str">
            <v>M2</v>
          </cell>
          <cell r="G1973">
            <v>1.48</v>
          </cell>
          <cell r="H1973" t="str">
            <v>S-SINAPI</v>
          </cell>
          <cell r="I1973">
            <v>1.92</v>
          </cell>
        </row>
        <row r="1974">
          <cell r="D1974">
            <v>73615</v>
          </cell>
          <cell r="E1974" t="str">
            <v xml:space="preserve">COLCHAO DE AREIA, INCLUSIVE MAO-DE-OBRA DE ESPALHAMENTO, TRANSPORTE CO    </v>
          </cell>
          <cell r="F1974" t="str">
            <v>M3</v>
          </cell>
          <cell r="G1974">
            <v>57.42</v>
          </cell>
          <cell r="H1974" t="str">
            <v>S-SINAPI</v>
          </cell>
          <cell r="I1974">
            <v>74.64</v>
          </cell>
        </row>
        <row r="1975">
          <cell r="D1975">
            <v>73692</v>
          </cell>
          <cell r="E1975" t="str">
            <v>LASTRO DE AREIA MEDIA</v>
          </cell>
          <cell r="F1975" t="str">
            <v>M3</v>
          </cell>
          <cell r="G1975">
            <v>55.68</v>
          </cell>
          <cell r="H1975" t="str">
            <v>S-SINAPI</v>
          </cell>
          <cell r="I1975">
            <v>72.38</v>
          </cell>
        </row>
        <row r="1976">
          <cell r="D1976" t="str">
            <v>73766/001</v>
          </cell>
          <cell r="E1976" t="str">
            <v xml:space="preserve">BASE PARA PAVIMENTACAO COM MACADAME HIDRAULICO, INCLUSIVE COMPACTACAO      </v>
          </cell>
          <cell r="F1976" t="str">
            <v>M3</v>
          </cell>
          <cell r="G1976">
            <v>92.72</v>
          </cell>
          <cell r="H1976" t="str">
            <v>S-SINAPI</v>
          </cell>
          <cell r="I1976">
            <v>120.53</v>
          </cell>
        </row>
        <row r="1977">
          <cell r="D1977" t="str">
            <v>0057</v>
          </cell>
          <cell r="E1977" t="str">
            <v>EXECUCAO DE PAVIMENTACOES DIVERSAS</v>
          </cell>
          <cell r="H1977" t="str">
            <v>S-SINAPI</v>
          </cell>
          <cell r="I1977">
            <v>0</v>
          </cell>
        </row>
        <row r="1978">
          <cell r="D1978">
            <v>72799</v>
          </cell>
          <cell r="E1978" t="str">
            <v xml:space="preserve">PAVIMENTO EM PARALELEPIPEDO SOBRE COLCHAO DE AREIA REJUNTADO COM ARGAM    </v>
          </cell>
          <cell r="F1978" t="str">
            <v>M2</v>
          </cell>
          <cell r="G1978">
            <v>51.32</v>
          </cell>
          <cell r="H1978" t="str">
            <v>S-SINAPI</v>
          </cell>
          <cell r="I1978">
            <v>66.709999999999994</v>
          </cell>
        </row>
        <row r="1979">
          <cell r="D1979">
            <v>72942</v>
          </cell>
          <cell r="E1979" t="str">
            <v>PINTURA DE LIGACAO COM EMULSAO RR-1C</v>
          </cell>
          <cell r="F1979" t="str">
            <v>M2</v>
          </cell>
          <cell r="G1979">
            <v>1</v>
          </cell>
          <cell r="H1979" t="str">
            <v>S-SINAPI</v>
          </cell>
          <cell r="I1979">
            <v>1.3</v>
          </cell>
        </row>
        <row r="1980">
          <cell r="D1980">
            <v>72943</v>
          </cell>
          <cell r="E1980" t="str">
            <v>PINTURA DE LIGACAO COM EMULSAO RR-2C</v>
          </cell>
          <cell r="F1980" t="str">
            <v>M2</v>
          </cell>
          <cell r="G1980">
            <v>1.05</v>
          </cell>
          <cell r="H1980" t="str">
            <v>S-SINAPI</v>
          </cell>
          <cell r="I1980">
            <v>1.36</v>
          </cell>
        </row>
        <row r="1981">
          <cell r="D1981">
            <v>72944</v>
          </cell>
          <cell r="E1981" t="str">
            <v xml:space="preserve">PAVIMENTACAO EM PARALELEPIPEDO SOBRE COLCHAO DE AREIA  10CM, REJUNTADO      </v>
          </cell>
          <cell r="F1981" t="str">
            <v>M2</v>
          </cell>
          <cell r="G1981">
            <v>45.18</v>
          </cell>
          <cell r="H1981" t="str">
            <v>S-SINAPI</v>
          </cell>
          <cell r="I1981">
            <v>58.73</v>
          </cell>
        </row>
        <row r="1982">
          <cell r="D1982">
            <v>72945</v>
          </cell>
          <cell r="E1982" t="str">
            <v>IMPRIMACAO DE BASE DE PAVIMENTACAO COM EMULSAO CM-30</v>
          </cell>
          <cell r="F1982" t="str">
            <v>M2</v>
          </cell>
          <cell r="G1982">
            <v>2.87</v>
          </cell>
          <cell r="H1982" t="str">
            <v>S-SINAPI</v>
          </cell>
          <cell r="I1982">
            <v>3.73</v>
          </cell>
        </row>
        <row r="1983">
          <cell r="D1983">
            <v>72946</v>
          </cell>
          <cell r="E1983" t="str">
            <v>IMPRIMACAO DE BASE DE PAVIMENTACAO COM EMULSAO CM-70</v>
          </cell>
          <cell r="F1983" t="str">
            <v>M2</v>
          </cell>
          <cell r="G1983">
            <v>3.07</v>
          </cell>
          <cell r="H1983" t="str">
            <v>S-SINAPI</v>
          </cell>
          <cell r="I1983">
            <v>3.99</v>
          </cell>
        </row>
        <row r="1984">
          <cell r="D1984">
            <v>72954</v>
          </cell>
          <cell r="E1984" t="str">
            <v>LAMA ASFALTICA FINA COM EMULSAO RL-1C</v>
          </cell>
          <cell r="F1984" t="str">
            <v>M2</v>
          </cell>
          <cell r="G1984">
            <v>4.09</v>
          </cell>
          <cell r="H1984" t="str">
            <v>S-SINAPI</v>
          </cell>
          <cell r="I1984">
            <v>5.31</v>
          </cell>
        </row>
        <row r="1985">
          <cell r="D1985">
            <v>72955</v>
          </cell>
          <cell r="E1985" t="str">
            <v>LAMA ASFALTICA GROSSA COM EMULSAO RL-1C</v>
          </cell>
          <cell r="F1985" t="str">
            <v>M2</v>
          </cell>
          <cell r="G1985">
            <v>8.7799999999999994</v>
          </cell>
          <cell r="H1985" t="str">
            <v>S-SINAPI</v>
          </cell>
          <cell r="I1985">
            <v>11.41</v>
          </cell>
        </row>
        <row r="1986">
          <cell r="D1986">
            <v>72956</v>
          </cell>
          <cell r="E1986" t="str">
            <v>TRATAMENTO SUPERFICIAL SIMPLES  - TSS, COM EMULSAO RR-2C</v>
          </cell>
          <cell r="F1986" t="str">
            <v>M2</v>
          </cell>
          <cell r="G1986">
            <v>4.75</v>
          </cell>
          <cell r="H1986" t="str">
            <v>S-SINAPI</v>
          </cell>
          <cell r="I1986">
            <v>6.17</v>
          </cell>
        </row>
        <row r="1987">
          <cell r="D1987">
            <v>72958</v>
          </cell>
          <cell r="E1987" t="str">
            <v>TRATAMENTO SUPERFICIAL DUPLO  - TSD, COM EMULSAO RR-2C</v>
          </cell>
          <cell r="F1987" t="str">
            <v>M2</v>
          </cell>
          <cell r="G1987">
            <v>8.17</v>
          </cell>
          <cell r="H1987" t="str">
            <v>S-SINAPI</v>
          </cell>
          <cell r="I1987">
            <v>10.62</v>
          </cell>
        </row>
        <row r="1988">
          <cell r="D1988">
            <v>72960</v>
          </cell>
          <cell r="E1988" t="str">
            <v xml:space="preserve">TRATAMENTO SUPERFICIAL TRIPLO  - TST, COM EMULSAO RR-2C, INCLUSIVE CAPA    </v>
          </cell>
          <cell r="F1988" t="str">
            <v>M2</v>
          </cell>
          <cell r="G1988">
            <v>10.68</v>
          </cell>
          <cell r="H1988" t="str">
            <v>S-SINAPI</v>
          </cell>
          <cell r="I1988">
            <v>13.88</v>
          </cell>
        </row>
        <row r="1989">
          <cell r="D1989">
            <v>72966</v>
          </cell>
          <cell r="E1989" t="str">
            <v xml:space="preserve">MEIO-FIO GRANITICO  100 X  50 X  15CM, SOBRE BASE DE CONCRETO SIMPLES E R    </v>
          </cell>
          <cell r="F1989" t="str">
            <v>M</v>
          </cell>
          <cell r="G1989">
            <v>35.979999999999997</v>
          </cell>
          <cell r="H1989" t="str">
            <v>S-SINAPI</v>
          </cell>
          <cell r="I1989">
            <v>46.77</v>
          </cell>
        </row>
        <row r="1990">
          <cell r="D1990">
            <v>72967</v>
          </cell>
          <cell r="E1990" t="str">
            <v xml:space="preserve">MEIO-FIO DE CONCRETO PRE-MOLDADO  12 X  30 CM, SOBRE BASE DE CONCRETO SI    </v>
          </cell>
          <cell r="F1990" t="str">
            <v>M</v>
          </cell>
          <cell r="G1990">
            <v>19.079999999999998</v>
          </cell>
          <cell r="H1990" t="str">
            <v>S-SINAPI</v>
          </cell>
          <cell r="I1990">
            <v>24.8</v>
          </cell>
        </row>
        <row r="1991">
          <cell r="D1991">
            <v>72969</v>
          </cell>
          <cell r="E1991" t="str">
            <v>CARGA DE PEDRA PARA PAVIMENTO POLIEDRICO</v>
          </cell>
          <cell r="F1991" t="str">
            <v>M2</v>
          </cell>
          <cell r="G1991">
            <v>0.43</v>
          </cell>
          <cell r="H1991" t="str">
            <v>S-SINAPI</v>
          </cell>
          <cell r="I1991">
            <v>0.55000000000000004</v>
          </cell>
        </row>
        <row r="1992">
          <cell r="D1992">
            <v>72970</v>
          </cell>
          <cell r="E1992" t="str">
            <v xml:space="preserve">COLCHAO COM ARGILA EXTRAIDA PARA PAVIMENTO POLIEDRICO, EXCLUSIVE TRANS    </v>
          </cell>
          <cell r="F1992" t="str">
            <v>M2</v>
          </cell>
          <cell r="G1992">
            <v>0.75</v>
          </cell>
          <cell r="H1992" t="str">
            <v>S-SINAPI</v>
          </cell>
          <cell r="I1992">
            <v>0.97</v>
          </cell>
        </row>
        <row r="1993">
          <cell r="D1993">
            <v>72971</v>
          </cell>
          <cell r="E1993" t="str">
            <v>COMPACTACAO DE PAVIMENTO POLIEDRICO</v>
          </cell>
          <cell r="F1993" t="str">
            <v>M2</v>
          </cell>
          <cell r="G1993">
            <v>0.25</v>
          </cell>
          <cell r="H1993" t="str">
            <v>S-SINAPI</v>
          </cell>
          <cell r="I1993">
            <v>0.32</v>
          </cell>
        </row>
        <row r="1994">
          <cell r="D1994">
            <v>72972</v>
          </cell>
          <cell r="E1994" t="str">
            <v>CONTENCAO LATERAL COM SOLO LOCAL PARA PAVIMENTO POLIEDRICO</v>
          </cell>
          <cell r="F1994" t="str">
            <v>M2</v>
          </cell>
          <cell r="G1994">
            <v>0.35</v>
          </cell>
          <cell r="H1994" t="str">
            <v>S-SINAPI</v>
          </cell>
          <cell r="I1994">
            <v>0.45</v>
          </cell>
        </row>
        <row r="1995">
          <cell r="D1995">
            <v>72973</v>
          </cell>
          <cell r="E1995" t="str">
            <v>CORTE E PREPARO DE CORDAO DE PEDRA PARA PAVIMENTO POLIEDRICO</v>
          </cell>
          <cell r="F1995" t="str">
            <v>M</v>
          </cell>
          <cell r="G1995">
            <v>0.65</v>
          </cell>
          <cell r="H1995" t="str">
            <v>S-SINAPI</v>
          </cell>
          <cell r="I1995">
            <v>0.84</v>
          </cell>
        </row>
        <row r="1996">
          <cell r="D1996">
            <v>72974</v>
          </cell>
          <cell r="E1996" t="str">
            <v>CORTE E PREPARO DE PEDRA PARA PAVIMENTO POLIEDRICO</v>
          </cell>
          <cell r="F1996" t="str">
            <v>M2</v>
          </cell>
          <cell r="G1996">
            <v>2.16</v>
          </cell>
          <cell r="H1996" t="str">
            <v>S-SINAPI</v>
          </cell>
          <cell r="I1996">
            <v>2.8</v>
          </cell>
        </row>
        <row r="1997">
          <cell r="D1997">
            <v>72975</v>
          </cell>
          <cell r="E1997" t="str">
            <v>DESMONTE MANUAL DE PEDRA PARA PAVIMENTO POLIEDRICO</v>
          </cell>
          <cell r="F1997" t="str">
            <v>M2</v>
          </cell>
          <cell r="G1997">
            <v>0.24</v>
          </cell>
          <cell r="H1997" t="str">
            <v>S-SINAPI</v>
          </cell>
          <cell r="I1997">
            <v>0.31</v>
          </cell>
        </row>
        <row r="1998">
          <cell r="D1998">
            <v>72976</v>
          </cell>
          <cell r="E1998" t="str">
            <v>CARGA DE CORDAO DE PEDRA PARA PAVIMENTO POLIEDRICO</v>
          </cell>
          <cell r="F1998" t="str">
            <v>M</v>
          </cell>
          <cell r="G1998">
            <v>0.22</v>
          </cell>
          <cell r="H1998" t="str">
            <v>S-SINAPI</v>
          </cell>
          <cell r="I1998">
            <v>0.28000000000000003</v>
          </cell>
        </row>
        <row r="1999">
          <cell r="D1999">
            <v>72977</v>
          </cell>
          <cell r="E1999" t="str">
            <v xml:space="preserve">ENCHIMENTO COM ARGILA EXTRAIDA PARA PAVIMENTO POLIEDRICO, EXCLUSIVE TR    </v>
          </cell>
          <cell r="F1999" t="str">
            <v>M2</v>
          </cell>
          <cell r="G1999">
            <v>0.24</v>
          </cell>
          <cell r="H1999" t="str">
            <v>S-SINAPI</v>
          </cell>
          <cell r="I1999">
            <v>0.31</v>
          </cell>
        </row>
        <row r="2000">
          <cell r="D2000">
            <v>72978</v>
          </cell>
          <cell r="E2000" t="str">
            <v xml:space="preserve">EXTRACAO, CARGA E ASSENTAMENTO DE CORDAO DE PEDRA PARA PAVIMENTO POLIE    </v>
          </cell>
          <cell r="F2000" t="str">
            <v>M</v>
          </cell>
          <cell r="G2000">
            <v>2.16</v>
          </cell>
          <cell r="H2000" t="str">
            <v>S-SINAPI</v>
          </cell>
          <cell r="I2000">
            <v>2.8</v>
          </cell>
        </row>
        <row r="2001">
          <cell r="D2001">
            <v>72979</v>
          </cell>
          <cell r="E2001" t="str">
            <v xml:space="preserve">EXTRACAO, CARGA, PREPARO E ASSENTAMENTO DE PEDRAS POLIEDRICAS, EXCLUSI    </v>
          </cell>
          <cell r="F2001" t="str">
            <v>M2</v>
          </cell>
          <cell r="G2001">
            <v>4.1399999999999997</v>
          </cell>
          <cell r="H2001" t="str">
            <v>S-SINAPI</v>
          </cell>
          <cell r="I2001">
            <v>5.38</v>
          </cell>
        </row>
        <row r="2002">
          <cell r="D2002" t="str">
            <v>73759/001</v>
          </cell>
          <cell r="E2002" t="str">
            <v xml:space="preserve">PRE-MISTURADO A FRIO COM EMULSAO RM-1C, INCLUSO USINAGEM E APLICACAO,      </v>
          </cell>
          <cell r="F2002" t="str">
            <v>M3</v>
          </cell>
          <cell r="G2002">
            <v>305.3</v>
          </cell>
          <cell r="H2002" t="str">
            <v>S-SINAPI</v>
          </cell>
          <cell r="I2002">
            <v>396.89</v>
          </cell>
        </row>
        <row r="2003">
          <cell r="D2003" t="str">
            <v>73760/001</v>
          </cell>
          <cell r="E2003" t="str">
            <v>CAPA SELANTE COM EMULSAO RR-2C, INCLUSO APLICACAO E COMPACTACAO</v>
          </cell>
          <cell r="F2003" t="str">
            <v>M2</v>
          </cell>
          <cell r="G2003">
            <v>2.14</v>
          </cell>
          <cell r="H2003" t="str">
            <v>S-SINAPI</v>
          </cell>
          <cell r="I2003">
            <v>2.78</v>
          </cell>
        </row>
        <row r="2004">
          <cell r="D2004" t="str">
            <v>73764/001</v>
          </cell>
          <cell r="E2004" t="str">
            <v xml:space="preserve">PAVIMENTACAO EM BLOCOS DE CONCRETO SEXTAVADO ESPESSURA  6 CM, ASSENTADO    </v>
          </cell>
          <cell r="F2004" t="str">
            <v>M2</v>
          </cell>
          <cell r="G2004">
            <v>53.16</v>
          </cell>
          <cell r="H2004" t="str">
            <v>S-SINAPI</v>
          </cell>
          <cell r="I2004">
            <v>69.099999999999994</v>
          </cell>
        </row>
        <row r="2005">
          <cell r="D2005" t="str">
            <v>73764/002</v>
          </cell>
          <cell r="E2005" t="str">
            <v xml:space="preserve">PAVIMENTACAO EM BLOCOS DE CONCRETO SEXTAVADO ESPESSURA  8 CM, ASSENTADO    </v>
          </cell>
          <cell r="F2005" t="str">
            <v>M2</v>
          </cell>
          <cell r="G2005">
            <v>57.17</v>
          </cell>
          <cell r="H2005" t="str">
            <v>S-SINAPI</v>
          </cell>
          <cell r="I2005">
            <v>74.319999999999993</v>
          </cell>
        </row>
        <row r="2006">
          <cell r="D2006" t="str">
            <v>73764/003</v>
          </cell>
          <cell r="E2006" t="str">
            <v xml:space="preserve">PAVIMENTACAO EM BLOCOS DE CONCRETO SEXTAVADO ESPESSURA  10 CM, ASSENTAD    </v>
          </cell>
          <cell r="F2006" t="str">
            <v>M2</v>
          </cell>
          <cell r="G2006">
            <v>79.77</v>
          </cell>
          <cell r="H2006" t="str">
            <v>S-SINAPI</v>
          </cell>
          <cell r="I2006">
            <v>103.7</v>
          </cell>
        </row>
        <row r="2007">
          <cell r="D2007" t="str">
            <v>73765/001</v>
          </cell>
          <cell r="E2007" t="str">
            <v xml:space="preserve">PAVIMENTACAO EM PARALELEPIPEDO SOBRE COLCHAO DE PO DE PEDRA ESPESSURA      </v>
          </cell>
          <cell r="F2007" t="str">
            <v>M2</v>
          </cell>
          <cell r="G2007">
            <v>50.46</v>
          </cell>
          <cell r="H2007" t="str">
            <v>S-SINAPI</v>
          </cell>
          <cell r="I2007">
            <v>65.59</v>
          </cell>
        </row>
        <row r="2008">
          <cell r="D2008" t="str">
            <v>73765/002</v>
          </cell>
          <cell r="E2008" t="str">
            <v xml:space="preserve">PAVIMENTACAO EM PARALELEPIPEDO SOBRE COLCHAO DE PO DE PEDRA ESPESSURA      </v>
          </cell>
          <cell r="F2008" t="str">
            <v>M2</v>
          </cell>
          <cell r="G2008">
            <v>53.51</v>
          </cell>
          <cell r="H2008" t="str">
            <v>S-SINAPI</v>
          </cell>
          <cell r="I2008">
            <v>69.56</v>
          </cell>
        </row>
        <row r="2009">
          <cell r="D2009" t="str">
            <v>73849/001</v>
          </cell>
          <cell r="E2009" t="str">
            <v xml:space="preserve">AREIA ASFALTO A QUENTE  (AAUQ) COM CAP  50/70, INCLUSO USINAGEM E APLICA    </v>
          </cell>
          <cell r="F2009" t="str">
            <v>M3</v>
          </cell>
          <cell r="G2009">
            <v>393.3</v>
          </cell>
          <cell r="H2009" t="str">
            <v>S-SINAPI</v>
          </cell>
          <cell r="I2009">
            <v>511.29</v>
          </cell>
        </row>
        <row r="2010">
          <cell r="D2010" t="str">
            <v>73849/002</v>
          </cell>
          <cell r="E2010" t="str">
            <v xml:space="preserve">AREIA ASFALTO A FRIO  (AAUF), COM CAP  50/70 INCLUSO USINAGEM E APLICACA    </v>
          </cell>
          <cell r="F2010" t="str">
            <v>M3</v>
          </cell>
          <cell r="G2010">
            <v>322.54000000000002</v>
          </cell>
          <cell r="H2010" t="str">
            <v>S-SINAPI</v>
          </cell>
          <cell r="I2010">
            <v>419.3</v>
          </cell>
        </row>
        <row r="2011">
          <cell r="D2011" t="str">
            <v>73892/001</v>
          </cell>
          <cell r="E2011" t="str">
            <v xml:space="preserve">EXECUÇÃO DE CALÇADA EM CONCRETO NÃO ESTRUTURAL, COM USO DE SEIXO ROLAD    </v>
          </cell>
          <cell r="F2011" t="str">
            <v>M2</v>
          </cell>
          <cell r="G2011">
            <v>20.010000000000002</v>
          </cell>
          <cell r="H2011" t="str">
            <v>S-SINAPI</v>
          </cell>
          <cell r="I2011">
            <v>26.01</v>
          </cell>
        </row>
        <row r="2012">
          <cell r="D2012" t="str">
            <v>73892/002</v>
          </cell>
          <cell r="E2012" t="str">
            <v xml:space="preserve">EXECUÇÃO DE CALÇADA EM CONCRETO  1:3:5  (FCK=12 MPA)    PREPARO MECÂNICO,      </v>
          </cell>
          <cell r="F2012" t="str">
            <v>M2</v>
          </cell>
          <cell r="G2012">
            <v>18.98</v>
          </cell>
          <cell r="H2012" t="str">
            <v>S-SINAPI</v>
          </cell>
          <cell r="I2012">
            <v>24.67</v>
          </cell>
        </row>
        <row r="2013">
          <cell r="D2013" t="str">
            <v>0249</v>
          </cell>
          <cell r="E2013" t="str">
            <v>SINALIZACAO HORIZONTAL/VERTICAL</v>
          </cell>
          <cell r="H2013" t="str">
            <v>S-SINAPI</v>
          </cell>
          <cell r="I2013">
            <v>0</v>
          </cell>
        </row>
        <row r="2014">
          <cell r="D2014">
            <v>72947</v>
          </cell>
          <cell r="E2014" t="str">
            <v xml:space="preserve">SINALIZACAO HORIZONTAL COM TINTA RETRORREFLETIVA A BASE DE RESINA ACRI    </v>
          </cell>
          <cell r="F2014" t="str">
            <v>M2</v>
          </cell>
          <cell r="G2014">
            <v>12.1</v>
          </cell>
          <cell r="H2014" t="str">
            <v>S-SINAPI</v>
          </cell>
          <cell r="I2014">
            <v>15.73</v>
          </cell>
        </row>
        <row r="2015">
          <cell r="D2015" t="str">
            <v>0250</v>
          </cell>
          <cell r="E2015" t="str">
            <v>MURETA DIVISORIA E/OU DE PROTECAO</v>
          </cell>
          <cell r="H2015" t="str">
            <v>S-SINAPI</v>
          </cell>
          <cell r="I2015">
            <v>0</v>
          </cell>
        </row>
        <row r="2016">
          <cell r="D2016" t="str">
            <v>73770/001</v>
          </cell>
          <cell r="E2016" t="str">
            <v xml:space="preserve">BARREIRA PRE-MOLDADA EXTERNA CONCRETO ARMADO  0,25X0,40X1,14M TIPO DER-    </v>
          </cell>
          <cell r="F2016" t="str">
            <v>M</v>
          </cell>
          <cell r="G2016">
            <v>372.1</v>
          </cell>
          <cell r="H2016" t="str">
            <v>S-SINAPI</v>
          </cell>
          <cell r="I2016">
            <v>483.73</v>
          </cell>
        </row>
        <row r="2017">
          <cell r="D2017" t="str">
            <v>73770/002</v>
          </cell>
          <cell r="E2017" t="str">
            <v xml:space="preserve">BARREIRA DUPLA PRE-MOL INTER CONCRETO ARMADO  0,15X0,65X0,77M TIPO DER-    </v>
          </cell>
          <cell r="F2017" t="str">
            <v>M</v>
          </cell>
          <cell r="G2017">
            <v>290.97000000000003</v>
          </cell>
          <cell r="H2017" t="str">
            <v>S-SINAPI</v>
          </cell>
          <cell r="I2017">
            <v>378.26</v>
          </cell>
        </row>
        <row r="2018">
          <cell r="D2018" t="str">
            <v>73770/003</v>
          </cell>
          <cell r="E2018" t="str">
            <v xml:space="preserve">BARREIRA PRE-MOLDADA EXTERNA CONCRETO ARMADO  0,15X0,40X1,47M TIPO DER-    </v>
          </cell>
          <cell r="F2018" t="str">
            <v>M</v>
          </cell>
          <cell r="G2018">
            <v>840.39</v>
          </cell>
          <cell r="H2018" t="str">
            <v>S-SINAPI</v>
          </cell>
          <cell r="I2018">
            <v>1092.5</v>
          </cell>
        </row>
        <row r="2019">
          <cell r="D2019" t="str">
            <v>73770/004</v>
          </cell>
          <cell r="E2019" t="str">
            <v xml:space="preserve">BARREIRA PRE-MOLDADA EXTERNA CONCRETO ARMADO  0,25X0,40X2,34M TIPO DER-    </v>
          </cell>
          <cell r="F2019" t="str">
            <v>M</v>
          </cell>
          <cell r="G2019">
            <v>879.98</v>
          </cell>
          <cell r="H2019" t="str">
            <v>S-SINAPI</v>
          </cell>
          <cell r="I2019">
            <v>1143.97</v>
          </cell>
        </row>
        <row r="2020">
          <cell r="D2020" t="str">
            <v>73770/005</v>
          </cell>
          <cell r="E2020" t="str">
            <v xml:space="preserve">BARREIRA DUPLA PRE-MOL INTER CONCRETO ARMADO  0,15X0,65X1,27M TIPO DER-    </v>
          </cell>
          <cell r="F2020" t="str">
            <v>M</v>
          </cell>
          <cell r="G2020">
            <v>796.99</v>
          </cell>
          <cell r="H2020" t="str">
            <v>S-SINAPI</v>
          </cell>
          <cell r="I2020">
            <v>1036.08</v>
          </cell>
        </row>
        <row r="2021">
          <cell r="D2021" t="str">
            <v>0287</v>
          </cell>
          <cell r="E2021" t="str">
            <v>FABRICACAO/EXECUCAO DE CBUQ/PRE-MISTURADOS</v>
          </cell>
          <cell r="H2021" t="str">
            <v>S-SINAPI</v>
          </cell>
          <cell r="I2021">
            <v>0</v>
          </cell>
        </row>
        <row r="2022">
          <cell r="D2022">
            <v>72962</v>
          </cell>
          <cell r="E2022" t="str">
            <v>USINAGEM DE CBUQ COM CAP  50/70, PARA CAPA DE ROLAMENTO</v>
          </cell>
          <cell r="F2022" t="str">
            <v>T</v>
          </cell>
          <cell r="G2022">
            <v>150.68</v>
          </cell>
          <cell r="H2022" t="str">
            <v>S-SINAPI</v>
          </cell>
          <cell r="I2022">
            <v>195.88</v>
          </cell>
        </row>
        <row r="2023">
          <cell r="D2023">
            <v>72963</v>
          </cell>
          <cell r="E2023" t="str">
            <v>USINAGEM DE CBUQ COM CAP  50/70, PARA BINDER</v>
          </cell>
          <cell r="F2023" t="str">
            <v>T</v>
          </cell>
          <cell r="G2023">
            <v>126.71</v>
          </cell>
          <cell r="H2023" t="str">
            <v>S-SINAPI</v>
          </cell>
          <cell r="I2023">
            <v>164.72</v>
          </cell>
        </row>
        <row r="2024">
          <cell r="D2024">
            <v>72964</v>
          </cell>
          <cell r="E2024" t="str">
            <v xml:space="preserve">CONCRETO BETUMINOSO USINADO A QUENTE COM CAP  50/70, BINDER, INCLUSO US    </v>
          </cell>
          <cell r="F2024" t="str">
            <v>T</v>
          </cell>
          <cell r="G2024">
            <v>135.12</v>
          </cell>
          <cell r="H2024" t="str">
            <v>S-SINAPI</v>
          </cell>
          <cell r="I2024">
            <v>175.65</v>
          </cell>
        </row>
        <row r="2025">
          <cell r="D2025">
            <v>72965</v>
          </cell>
          <cell r="E2025" t="str">
            <v xml:space="preserve">FABRICAÇÃO E APLICAÇÃO DE CONCRETO BETUMINOSO USINADO A QUENTE(CBUQ),C    </v>
          </cell>
          <cell r="F2025" t="str">
            <v>T</v>
          </cell>
          <cell r="G2025">
            <v>159.09</v>
          </cell>
          <cell r="H2025" t="str">
            <v>S-SINAPI</v>
          </cell>
          <cell r="I2025">
            <v>206.81</v>
          </cell>
        </row>
        <row r="2026">
          <cell r="D2026" t="str">
            <v>PINT</v>
          </cell>
          <cell r="E2026" t="str">
            <v>PINTURAS</v>
          </cell>
          <cell r="H2026" t="str">
            <v>S-SINAPI</v>
          </cell>
          <cell r="I2026">
            <v>0</v>
          </cell>
        </row>
        <row r="2027">
          <cell r="D2027" t="str">
            <v>0155</v>
          </cell>
          <cell r="E2027" t="str">
            <v>PINTURA DE PAREDE</v>
          </cell>
          <cell r="H2027" t="str">
            <v>S-SINAPI</v>
          </cell>
          <cell r="I2027">
            <v>0</v>
          </cell>
        </row>
        <row r="2028">
          <cell r="D2028">
            <v>72125</v>
          </cell>
          <cell r="E2028" t="str">
            <v>RASPAGEM DE PINTURA PVA</v>
          </cell>
          <cell r="F2028" t="str">
            <v>M2</v>
          </cell>
          <cell r="G2028">
            <v>3.24</v>
          </cell>
          <cell r="H2028" t="str">
            <v>S-SINAPI</v>
          </cell>
          <cell r="I2028">
            <v>4.21</v>
          </cell>
        </row>
        <row r="2029">
          <cell r="D2029">
            <v>72126</v>
          </cell>
          <cell r="E2029" t="str">
            <v>RASPAGEM DE PINTURA LATEX ACRILICA</v>
          </cell>
          <cell r="F2029" t="str">
            <v>M2</v>
          </cell>
          <cell r="G2029">
            <v>4.54</v>
          </cell>
          <cell r="H2029" t="str">
            <v>S-SINAPI</v>
          </cell>
          <cell r="I2029">
            <v>5.9</v>
          </cell>
        </row>
        <row r="2030">
          <cell r="D2030">
            <v>73657</v>
          </cell>
          <cell r="E2030" t="str">
            <v>PINTURA COM CAL HIDRATADA, TRES DEMAOS, INCLUSO COLA</v>
          </cell>
          <cell r="F2030" t="str">
            <v>M2</v>
          </cell>
          <cell r="G2030">
            <v>4.6900000000000004</v>
          </cell>
          <cell r="H2030" t="str">
            <v>S-SINAPI</v>
          </cell>
          <cell r="I2030">
            <v>6.09</v>
          </cell>
        </row>
        <row r="2031">
          <cell r="D2031" t="str">
            <v>73746/001</v>
          </cell>
          <cell r="E2031" t="str">
            <v xml:space="preserve">PINTURA COM TINTA TEXTURIZADA ACRILICA PARA AMBIENTES INTERNOS/EXTERNO    </v>
          </cell>
          <cell r="F2031" t="str">
            <v>M2</v>
          </cell>
          <cell r="G2031">
            <v>11.36</v>
          </cell>
          <cell r="H2031" t="str">
            <v>S-SINAPI</v>
          </cell>
          <cell r="I2031">
            <v>14.76</v>
          </cell>
        </row>
        <row r="2032">
          <cell r="D2032" t="str">
            <v>73750/001</v>
          </cell>
          <cell r="E2032" t="str">
            <v>PINTURA LATEX PVA AMBIENTES INTERNOS, DUAS DEMAOS</v>
          </cell>
          <cell r="F2032" t="str">
            <v>M2</v>
          </cell>
          <cell r="G2032">
            <v>6.53</v>
          </cell>
          <cell r="H2032" t="str">
            <v>S-SINAPI</v>
          </cell>
          <cell r="I2032">
            <v>8.48</v>
          </cell>
        </row>
        <row r="2033">
          <cell r="D2033" t="str">
            <v>73751/001</v>
          </cell>
          <cell r="E2033" t="str">
            <v>FUNDO SELADOR PVA AMBIENTES INTERNOS, UMA DEMAO</v>
          </cell>
          <cell r="F2033" t="str">
            <v>M2</v>
          </cell>
          <cell r="G2033">
            <v>2.09</v>
          </cell>
          <cell r="H2033" t="str">
            <v>S-SINAPI</v>
          </cell>
          <cell r="I2033">
            <v>2.71</v>
          </cell>
        </row>
        <row r="2034">
          <cell r="D2034" t="str">
            <v>73791/001</v>
          </cell>
          <cell r="E2034" t="str">
            <v xml:space="preserve">PINTURA COM TINTA EM PO INDUSTRIALIZADA DE CAL, PIGMENTO E FIXADOR, DU    </v>
          </cell>
          <cell r="F2034" t="str">
            <v>M2</v>
          </cell>
          <cell r="G2034">
            <v>4.59</v>
          </cell>
          <cell r="H2034" t="str">
            <v>S-SINAPI</v>
          </cell>
          <cell r="I2034">
            <v>5.96</v>
          </cell>
        </row>
        <row r="2035">
          <cell r="D2035" t="str">
            <v>73793/001</v>
          </cell>
          <cell r="E2035" t="str">
            <v xml:space="preserve">PINTURA COM TINTA ACRILICA EM TELHAS CERAMICAS, DUAS DEMAOS, INCLUSO L    </v>
          </cell>
          <cell r="F2035" t="str">
            <v>M2</v>
          </cell>
          <cell r="G2035">
            <v>5.46</v>
          </cell>
          <cell r="H2035" t="str">
            <v>S-SINAPI</v>
          </cell>
          <cell r="I2035">
            <v>7.09</v>
          </cell>
        </row>
        <row r="2036">
          <cell r="D2036" t="str">
            <v>73793/002</v>
          </cell>
          <cell r="E2036" t="str">
            <v xml:space="preserve">PINTURA COM TINTA ACRILICA EM TELHAS CERAMICAS, TRES DEMAOS, INCLUSO L    </v>
          </cell>
          <cell r="F2036" t="str">
            <v>M2</v>
          </cell>
          <cell r="G2036">
            <v>7.02</v>
          </cell>
          <cell r="H2036" t="str">
            <v>S-SINAPI</v>
          </cell>
          <cell r="I2036">
            <v>9.1199999999999992</v>
          </cell>
        </row>
        <row r="2037">
          <cell r="D2037" t="str">
            <v>73954/001</v>
          </cell>
          <cell r="E2037" t="str">
            <v>PINTURA LATEX ACRILICA AMBIENTES INTERNOS/EXTERNOS, TRES DEMAOS</v>
          </cell>
          <cell r="F2037" t="str">
            <v>M2</v>
          </cell>
          <cell r="G2037">
            <v>12.97</v>
          </cell>
          <cell r="H2037" t="str">
            <v>S-SINAPI</v>
          </cell>
          <cell r="I2037">
            <v>16.86</v>
          </cell>
        </row>
        <row r="2038">
          <cell r="D2038" t="str">
            <v>73954/002</v>
          </cell>
          <cell r="E2038" t="str">
            <v>PINTURA LATEX ACRILICA AMBIENTES INTERNOS/EXTERNOS, DUAS DEMAOS</v>
          </cell>
          <cell r="F2038" t="str">
            <v>M2</v>
          </cell>
          <cell r="G2038">
            <v>10.57</v>
          </cell>
          <cell r="H2038" t="str">
            <v>S-SINAPI</v>
          </cell>
          <cell r="I2038">
            <v>13.74</v>
          </cell>
        </row>
        <row r="2039">
          <cell r="D2039" t="str">
            <v>73954/003</v>
          </cell>
          <cell r="E2039" t="str">
            <v>PINTURA LATEX ACRILICA AMBIENTES INTERNOS/EXTERNOS, UMA DEMAOS</v>
          </cell>
          <cell r="F2039" t="str">
            <v>M2</v>
          </cell>
          <cell r="G2039">
            <v>7.64</v>
          </cell>
          <cell r="H2039" t="str">
            <v>S-SINAPI</v>
          </cell>
          <cell r="I2039">
            <v>9.93</v>
          </cell>
        </row>
        <row r="2040">
          <cell r="D2040" t="str">
            <v>73955/001</v>
          </cell>
          <cell r="E2040" t="str">
            <v>EMASSAMENTO COM MASSA LATEX PVA PARA AMBIENTES INTERNOS, UMA DEMAO</v>
          </cell>
          <cell r="F2040" t="str">
            <v>M2</v>
          </cell>
          <cell r="G2040">
            <v>3.58</v>
          </cell>
          <cell r="H2040" t="str">
            <v>S-SINAPI</v>
          </cell>
          <cell r="I2040">
            <v>4.6500000000000004</v>
          </cell>
        </row>
        <row r="2041">
          <cell r="D2041" t="str">
            <v>73955/002</v>
          </cell>
          <cell r="E2041" t="str">
            <v>EMASSAMENTO COM MASSA LATEX PVA PARA AMBIENTES INTERNOS, DUAS DEMAOS</v>
          </cell>
          <cell r="F2041" t="str">
            <v>M2</v>
          </cell>
          <cell r="G2041">
            <v>7.17</v>
          </cell>
          <cell r="H2041" t="str">
            <v>S-SINAPI</v>
          </cell>
          <cell r="I2041">
            <v>9.32</v>
          </cell>
        </row>
        <row r="2042">
          <cell r="D2042" t="str">
            <v>73999/001</v>
          </cell>
          <cell r="E2042" t="str">
            <v xml:space="preserve">PINTURA COM CAL, EM PAREDES INTERNAS, TRES DEMAOS, INCLUSO OLEO DE LIN    </v>
          </cell>
          <cell r="F2042" t="str">
            <v>M2</v>
          </cell>
          <cell r="G2042">
            <v>3.91</v>
          </cell>
          <cell r="H2042" t="str">
            <v>S-SINAPI</v>
          </cell>
          <cell r="I2042">
            <v>5.08</v>
          </cell>
        </row>
        <row r="2043">
          <cell r="D2043" t="str">
            <v>74133/001</v>
          </cell>
          <cell r="E2043" t="str">
            <v>EMASSAMENTO COM MASA A BASE OLEO EM PAREDES, UMA DEMAO</v>
          </cell>
          <cell r="F2043" t="str">
            <v>M2</v>
          </cell>
          <cell r="G2043">
            <v>7.6</v>
          </cell>
          <cell r="H2043" t="str">
            <v>S-SINAPI</v>
          </cell>
          <cell r="I2043">
            <v>9.8800000000000008</v>
          </cell>
        </row>
        <row r="2044">
          <cell r="D2044" t="str">
            <v>74133/002</v>
          </cell>
          <cell r="E2044" t="str">
            <v>EMASSAMENTO COM MASA A BASE OLEO EM PAREDES, DUAS DEMAOS</v>
          </cell>
          <cell r="F2044" t="str">
            <v>M2</v>
          </cell>
          <cell r="G2044">
            <v>9.52</v>
          </cell>
          <cell r="H2044" t="str">
            <v>S-SINAPI</v>
          </cell>
          <cell r="I2044">
            <v>12.37</v>
          </cell>
        </row>
        <row r="2045">
          <cell r="D2045" t="str">
            <v>74134/001</v>
          </cell>
          <cell r="E2045" t="str">
            <v xml:space="preserve">EMASSAMENTO COM MASSA ACRILICA PARA AMBIENTES INTERNOS/EXTERNOS, UMA D    </v>
          </cell>
          <cell r="F2045" t="str">
            <v>M2</v>
          </cell>
          <cell r="G2045">
            <v>4.66</v>
          </cell>
          <cell r="H2045" t="str">
            <v>S-SINAPI</v>
          </cell>
          <cell r="I2045">
            <v>6.05</v>
          </cell>
        </row>
        <row r="2046">
          <cell r="D2046" t="str">
            <v>74134/002</v>
          </cell>
          <cell r="E2046" t="str">
            <v xml:space="preserve">EMASSAMENTO COM MASSA ACRILICA PARA AMBIENTES INTERNOS/EXTERNOS, DUAS      </v>
          </cell>
          <cell r="F2046" t="str">
            <v>M2</v>
          </cell>
          <cell r="G2046">
            <v>9.2200000000000006</v>
          </cell>
          <cell r="H2046" t="str">
            <v>S-SINAPI</v>
          </cell>
          <cell r="I2046">
            <v>11.98</v>
          </cell>
        </row>
        <row r="2047">
          <cell r="D2047" t="str">
            <v>74233/001</v>
          </cell>
          <cell r="E2047" t="str">
            <v>FUNDO SELADOR ACRILICO AMBIENTES INTERNOS/EXTERNOS, UMA DEMAO</v>
          </cell>
          <cell r="F2047" t="str">
            <v>M2</v>
          </cell>
          <cell r="G2047">
            <v>2.97</v>
          </cell>
          <cell r="H2047" t="str">
            <v>S-SINAPI</v>
          </cell>
          <cell r="I2047">
            <v>3.86</v>
          </cell>
        </row>
        <row r="2048">
          <cell r="D2048" t="str">
            <v>0157</v>
          </cell>
          <cell r="E2048" t="str">
            <v>PINTURA EM MADEIRA</v>
          </cell>
          <cell r="H2048" t="str">
            <v>S-SINAPI</v>
          </cell>
          <cell r="I2048">
            <v>0</v>
          </cell>
        </row>
        <row r="2049">
          <cell r="D2049">
            <v>6081</v>
          </cell>
          <cell r="E2049" t="str">
            <v>PINTURA EM VERNIZ POLIURETANO BRILHANTE EM MADEIRA, TRES DEMAOS</v>
          </cell>
          <cell r="F2049" t="str">
            <v>M2</v>
          </cell>
          <cell r="G2049">
            <v>9.84</v>
          </cell>
          <cell r="H2049" t="str">
            <v>S-SINAPI</v>
          </cell>
          <cell r="I2049">
            <v>12.79</v>
          </cell>
        </row>
        <row r="2050">
          <cell r="D2050">
            <v>6082</v>
          </cell>
          <cell r="E2050" t="str">
            <v>PINTURA EM VERNIZ SINTETICO BRILHANTE EM MADEIRA, TRES DEMAOS</v>
          </cell>
          <cell r="F2050" t="str">
            <v>M2</v>
          </cell>
          <cell r="G2050">
            <v>9.7200000000000006</v>
          </cell>
          <cell r="H2050" t="str">
            <v>S-SINAPI</v>
          </cell>
          <cell r="I2050">
            <v>12.63</v>
          </cell>
        </row>
        <row r="2051">
          <cell r="D2051" t="str">
            <v>73739/001</v>
          </cell>
          <cell r="E2051" t="str">
            <v>PINTURA ESMALTE ACETINADO EM MADEIRA, DUAS DEMAOS</v>
          </cell>
          <cell r="F2051" t="str">
            <v>M2</v>
          </cell>
          <cell r="G2051">
            <v>7.88</v>
          </cell>
          <cell r="H2051" t="str">
            <v>S-SINAPI</v>
          </cell>
          <cell r="I2051">
            <v>10.24</v>
          </cell>
        </row>
        <row r="2052">
          <cell r="D2052" t="str">
            <v>73832/001</v>
          </cell>
          <cell r="E2052" t="str">
            <v>EMASSAMENTO MASSA BASE A OLEO EM MADEIRA, DUAS DEMAOS</v>
          </cell>
          <cell r="F2052" t="str">
            <v>M2</v>
          </cell>
          <cell r="G2052">
            <v>8.99</v>
          </cell>
          <cell r="H2052" t="str">
            <v>S-SINAPI</v>
          </cell>
          <cell r="I2052">
            <v>11.68</v>
          </cell>
        </row>
        <row r="2053">
          <cell r="D2053" t="str">
            <v>74065/001</v>
          </cell>
          <cell r="E2053" t="str">
            <v xml:space="preserve">PINTURA ESMALTE FOSCO PARA MADEIRA, DUAS DEMAOS, INCLUSO APARELHAMENTO    </v>
          </cell>
          <cell r="F2053" t="str">
            <v>M2</v>
          </cell>
          <cell r="G2053">
            <v>12.52</v>
          </cell>
          <cell r="H2053" t="str">
            <v>S-SINAPI</v>
          </cell>
          <cell r="I2053">
            <v>16.27</v>
          </cell>
        </row>
        <row r="2054">
          <cell r="D2054" t="str">
            <v>74065/002</v>
          </cell>
          <cell r="E2054" t="str">
            <v xml:space="preserve">PINTURA ESMALTE ACETINADO PARA MADEIRA, DUAS DEMAOS, INCLUSO APARELHAM    </v>
          </cell>
          <cell r="F2054" t="str">
            <v>M2</v>
          </cell>
          <cell r="G2054">
            <v>12.44</v>
          </cell>
          <cell r="H2054" t="str">
            <v>S-SINAPI</v>
          </cell>
          <cell r="I2054">
            <v>16.170000000000002</v>
          </cell>
        </row>
        <row r="2055">
          <cell r="D2055" t="str">
            <v>74065/003</v>
          </cell>
          <cell r="E2055" t="str">
            <v xml:space="preserve">PINTURA ESMALTE BRILHANTE PARA MADEIRA, DUAS DEMAOS, INCLUSO APARELHAM    </v>
          </cell>
          <cell r="F2055" t="str">
            <v>M2</v>
          </cell>
          <cell r="G2055">
            <v>12.24</v>
          </cell>
          <cell r="H2055" t="str">
            <v>S-SINAPI</v>
          </cell>
          <cell r="I2055">
            <v>15.91</v>
          </cell>
        </row>
        <row r="2056">
          <cell r="D2056" t="str">
            <v>0158</v>
          </cell>
          <cell r="E2056" t="str">
            <v>PINTURA PARA METAL</v>
          </cell>
          <cell r="H2056" t="str">
            <v>S-SINAPI</v>
          </cell>
          <cell r="I2056">
            <v>0</v>
          </cell>
        </row>
        <row r="2057">
          <cell r="D2057">
            <v>6067</v>
          </cell>
          <cell r="E2057" t="str">
            <v>PINTURA ESMALTE  2 DEMAOS C/1 DEMAO ZARCAO P/ESQUADRIA FERRO</v>
          </cell>
          <cell r="F2057" t="str">
            <v>M2</v>
          </cell>
          <cell r="G2057">
            <v>17.14</v>
          </cell>
          <cell r="H2057" t="str">
            <v>S-SINAPI</v>
          </cell>
          <cell r="I2057">
            <v>22.28</v>
          </cell>
        </row>
        <row r="2058">
          <cell r="D2058">
            <v>72127</v>
          </cell>
          <cell r="E2058" t="str">
            <v>RASPAGEM DE PINTURA A BASE OLEO</v>
          </cell>
          <cell r="F2058" t="str">
            <v>M2</v>
          </cell>
          <cell r="G2058">
            <v>3.24</v>
          </cell>
          <cell r="H2058" t="str">
            <v>S-SINAPI</v>
          </cell>
          <cell r="I2058">
            <v>4.21</v>
          </cell>
        </row>
        <row r="2059">
          <cell r="D2059">
            <v>73656</v>
          </cell>
          <cell r="E2059" t="str">
            <v>JATEAMENTO COMERCIAL COM AREIA EM ESTRUTURA DE ACO CARBONO</v>
          </cell>
          <cell r="F2059" t="str">
            <v>M2</v>
          </cell>
          <cell r="G2059">
            <v>5.5</v>
          </cell>
          <cell r="H2059" t="str">
            <v>S-SINAPI</v>
          </cell>
          <cell r="I2059">
            <v>7.15</v>
          </cell>
        </row>
        <row r="2060">
          <cell r="D2060">
            <v>73696</v>
          </cell>
          <cell r="E2060" t="str">
            <v>REMOCAO DE PINTURA A BASE OLEO OU ESMALTE,</v>
          </cell>
          <cell r="F2060" t="str">
            <v>M2</v>
          </cell>
          <cell r="G2060">
            <v>5.61</v>
          </cell>
          <cell r="H2060" t="str">
            <v>S-SINAPI</v>
          </cell>
          <cell r="I2060">
            <v>7.29</v>
          </cell>
        </row>
        <row r="2061">
          <cell r="D2061" t="str">
            <v>73794/001</v>
          </cell>
          <cell r="E2061" t="str">
            <v>PINTURA COM TINTA GRAFITE ESMALTE EM FERRO</v>
          </cell>
          <cell r="F2061" t="str">
            <v>M2</v>
          </cell>
          <cell r="G2061">
            <v>16.239999999999998</v>
          </cell>
          <cell r="H2061" t="str">
            <v>S-SINAPI</v>
          </cell>
          <cell r="I2061">
            <v>21.11</v>
          </cell>
        </row>
        <row r="2062">
          <cell r="D2062" t="str">
            <v>73865/001</v>
          </cell>
          <cell r="E2062" t="str">
            <v xml:space="preserve">PINTURA EM PRIMER EPOXI EM ESTRUTURA DE ACO CARBONO APLICADO A REVOLVE    </v>
          </cell>
          <cell r="F2062" t="str">
            <v>M2</v>
          </cell>
          <cell r="G2062">
            <v>5.79</v>
          </cell>
          <cell r="H2062" t="str">
            <v>S-SINAPI</v>
          </cell>
          <cell r="I2062">
            <v>7.52</v>
          </cell>
        </row>
        <row r="2063">
          <cell r="D2063" t="str">
            <v>73924/001</v>
          </cell>
          <cell r="E2063" t="str">
            <v>PINTURA ESMALTE BRILHANTE, DUAS DEMAOS, PARA FERRO</v>
          </cell>
          <cell r="F2063" t="str">
            <v>M2</v>
          </cell>
          <cell r="G2063">
            <v>13.39</v>
          </cell>
          <cell r="H2063" t="str">
            <v>S-SINAPI</v>
          </cell>
          <cell r="I2063">
            <v>17.399999999999999</v>
          </cell>
        </row>
        <row r="2064">
          <cell r="D2064" t="str">
            <v>73924/002</v>
          </cell>
          <cell r="E2064" t="str">
            <v>PINTURA ESMALTE ACETINADO, DUAS DEMAOS, PARA FERRO</v>
          </cell>
          <cell r="F2064" t="str">
            <v>M2</v>
          </cell>
          <cell r="G2064">
            <v>13.59</v>
          </cell>
          <cell r="H2064" t="str">
            <v>S-SINAPI</v>
          </cell>
          <cell r="I2064">
            <v>17.66</v>
          </cell>
        </row>
        <row r="2065">
          <cell r="D2065" t="str">
            <v>73924/003</v>
          </cell>
          <cell r="E2065" t="str">
            <v>PINTURA ESMALTE FOSCO, DUAS DEMAOS, PARA FERRO</v>
          </cell>
          <cell r="F2065" t="str">
            <v>M2</v>
          </cell>
          <cell r="G2065">
            <v>13.67</v>
          </cell>
          <cell r="H2065" t="str">
            <v>S-SINAPI</v>
          </cell>
          <cell r="I2065">
            <v>17.77</v>
          </cell>
        </row>
        <row r="2066">
          <cell r="D2066" t="str">
            <v>74064/001</v>
          </cell>
          <cell r="E2066" t="str">
            <v>PINTURA FUNDO OXIDO DE FERRO/ZARCAO, DUAS DEMAOS, PARA FERRO</v>
          </cell>
          <cell r="F2066" t="str">
            <v>M2</v>
          </cell>
          <cell r="G2066">
            <v>9.2200000000000006</v>
          </cell>
          <cell r="H2066" t="str">
            <v>S-SINAPI</v>
          </cell>
          <cell r="I2066">
            <v>11.98</v>
          </cell>
        </row>
        <row r="2067">
          <cell r="D2067" t="str">
            <v>74064/002</v>
          </cell>
          <cell r="E2067" t="str">
            <v>PINTURA FUNDO OXIDO DE FERRO/ZARCAO, UMA DEMAO, PARA FERRO</v>
          </cell>
          <cell r="F2067" t="str">
            <v>M2</v>
          </cell>
          <cell r="G2067">
            <v>5.94</v>
          </cell>
          <cell r="H2067" t="str">
            <v>S-SINAPI</v>
          </cell>
          <cell r="I2067">
            <v>7.72</v>
          </cell>
        </row>
        <row r="2068">
          <cell r="D2068" t="str">
            <v>74145/001</v>
          </cell>
          <cell r="E2068" t="str">
            <v xml:space="preserve">PINTURA EM ESMALTE SINTETICO EM PECAS METALICAS UTILIZANDO REVOLVER/CO    </v>
          </cell>
          <cell r="F2068" t="str">
            <v>M2</v>
          </cell>
          <cell r="G2068">
            <v>9.0500000000000007</v>
          </cell>
          <cell r="H2068" t="str">
            <v>S-SINAPI</v>
          </cell>
          <cell r="I2068">
            <v>11.76</v>
          </cell>
        </row>
        <row r="2069">
          <cell r="D2069" t="str">
            <v>0159</v>
          </cell>
          <cell r="E2069" t="str">
            <v>VERNIZ</v>
          </cell>
          <cell r="H2069" t="str">
            <v>S-SINAPI</v>
          </cell>
          <cell r="I2069">
            <v>0</v>
          </cell>
        </row>
        <row r="2070">
          <cell r="D2070">
            <v>40905</v>
          </cell>
          <cell r="E2070" t="str">
            <v>PINTURA VERNIZ EM FORRO DE MADEIRA, DUAS DEMAOS</v>
          </cell>
          <cell r="F2070" t="str">
            <v>M2</v>
          </cell>
          <cell r="G2070">
            <v>9.69</v>
          </cell>
          <cell r="H2070" t="str">
            <v>S-SINAPI</v>
          </cell>
          <cell r="I2070">
            <v>12.59</v>
          </cell>
        </row>
        <row r="2071">
          <cell r="D2071" t="str">
            <v>73966/001</v>
          </cell>
          <cell r="E2071" t="str">
            <v xml:space="preserve">PINTURA VERNIZ SINTETICO BRILHANTE EM SUPERFICIE DE CONCRETO OU TIJOLO    </v>
          </cell>
          <cell r="F2071" t="str">
            <v>M2</v>
          </cell>
          <cell r="G2071">
            <v>5.09</v>
          </cell>
          <cell r="H2071" t="str">
            <v>S-SINAPI</v>
          </cell>
          <cell r="I2071">
            <v>6.61</v>
          </cell>
        </row>
        <row r="2072">
          <cell r="D2072" t="str">
            <v>73966/002</v>
          </cell>
          <cell r="E2072" t="str">
            <v xml:space="preserve">PINTURA VERNIZ ACRILICO INCOLOR EM SUPERFICIE DE CONCRETO OU TIJOLO AP    </v>
          </cell>
          <cell r="F2072" t="str">
            <v>M2</v>
          </cell>
          <cell r="G2072">
            <v>8.6300000000000008</v>
          </cell>
          <cell r="H2072" t="str">
            <v>S-SINAPI</v>
          </cell>
          <cell r="I2072">
            <v>11.21</v>
          </cell>
        </row>
        <row r="2073">
          <cell r="D2073" t="str">
            <v>73966/003</v>
          </cell>
          <cell r="E2073" t="str">
            <v xml:space="preserve">PINTURA VERNIZ POLIURETANO BRILHANTE INCOLOR EM CONCRETO APICOADO, TRE    </v>
          </cell>
          <cell r="F2073" t="str">
            <v>M2</v>
          </cell>
          <cell r="G2073">
            <v>17.25</v>
          </cell>
          <cell r="H2073" t="str">
            <v>S-SINAPI</v>
          </cell>
          <cell r="I2073">
            <v>22.42</v>
          </cell>
        </row>
        <row r="2074">
          <cell r="D2074" t="str">
            <v>0160</v>
          </cell>
          <cell r="E2074" t="str">
            <v>PINTURA IMUNIZANTE</v>
          </cell>
          <cell r="H2074" t="str">
            <v>S-SINAPI</v>
          </cell>
          <cell r="I2074">
            <v>0</v>
          </cell>
        </row>
        <row r="2075">
          <cell r="D2075" t="str">
            <v>74109/001</v>
          </cell>
          <cell r="E2075" t="str">
            <v>PINTURA IMUNIZANTE PARA MADEIRA, DUAS DEMAOS</v>
          </cell>
          <cell r="F2075" t="str">
            <v>M2</v>
          </cell>
          <cell r="G2075">
            <v>10.68</v>
          </cell>
          <cell r="H2075" t="str">
            <v>S-SINAPI</v>
          </cell>
          <cell r="I2075">
            <v>13.88</v>
          </cell>
        </row>
        <row r="2076">
          <cell r="D2076" t="str">
            <v>0161</v>
          </cell>
          <cell r="E2076" t="str">
            <v>PINTURA PARA PISO</v>
          </cell>
          <cell r="H2076" t="str">
            <v>S-SINAPI</v>
          </cell>
          <cell r="I2076">
            <v>0</v>
          </cell>
        </row>
        <row r="2077">
          <cell r="D2077">
            <v>41595</v>
          </cell>
          <cell r="E2077" t="str">
            <v xml:space="preserve">DEMARCACAO COM TINTA ACRILICA PARA PISOS DE FAIXAS EM QUADRA POLIESPOR    </v>
          </cell>
          <cell r="F2077" t="str">
            <v>M</v>
          </cell>
          <cell r="G2077">
            <v>4.54</v>
          </cell>
          <cell r="H2077" t="str">
            <v>S-SINAPI</v>
          </cell>
          <cell r="I2077">
            <v>5.9</v>
          </cell>
        </row>
        <row r="2078">
          <cell r="D2078" t="str">
            <v>73978/001</v>
          </cell>
          <cell r="E2078" t="str">
            <v xml:space="preserve">PINTURA HIDROFUGANTE COM SOLUCAO DE SILICONE, PARA APLICACAO EM TIJOLO    </v>
          </cell>
          <cell r="F2078" t="str">
            <v>M2</v>
          </cell>
          <cell r="G2078">
            <v>9.18</v>
          </cell>
          <cell r="H2078" t="str">
            <v>S-SINAPI</v>
          </cell>
          <cell r="I2078">
            <v>11.93</v>
          </cell>
        </row>
        <row r="2079">
          <cell r="D2079" t="str">
            <v>74245/001</v>
          </cell>
          <cell r="E2079" t="str">
            <v>PINTURA COM TINTA ACRILICA PARA PISOS EM QUADRAS POLIESPORTIVAS</v>
          </cell>
          <cell r="F2079" t="str">
            <v>M2</v>
          </cell>
          <cell r="G2079">
            <v>6.51</v>
          </cell>
          <cell r="H2079" t="str">
            <v>S-SINAPI</v>
          </cell>
          <cell r="I2079">
            <v>8.4600000000000009</v>
          </cell>
        </row>
        <row r="2080">
          <cell r="D2080" t="str">
            <v>PISO</v>
          </cell>
          <cell r="E2080" t="str">
            <v>PISOS</v>
          </cell>
          <cell r="H2080" t="str">
            <v>S-SINAPI</v>
          </cell>
          <cell r="I2080">
            <v>0</v>
          </cell>
        </row>
        <row r="2081">
          <cell r="D2081" t="str">
            <v>0111</v>
          </cell>
          <cell r="E2081" t="str">
            <v>PISO CIMENTADO</v>
          </cell>
          <cell r="H2081" t="str">
            <v>S-SINAPI</v>
          </cell>
          <cell r="I2081">
            <v>0</v>
          </cell>
        </row>
        <row r="2082">
          <cell r="D2082">
            <v>73675</v>
          </cell>
          <cell r="E2082" t="str">
            <v>PISO RUSTICO EM CONCRETO, ESPESSURA  7CM, COM JUNTAS EM MADEIRA</v>
          </cell>
          <cell r="F2082" t="str">
            <v>M2</v>
          </cell>
          <cell r="G2082">
            <v>35.82</v>
          </cell>
          <cell r="H2082" t="str">
            <v>S-SINAPI</v>
          </cell>
          <cell r="I2082">
            <v>46.56</v>
          </cell>
        </row>
        <row r="2083">
          <cell r="D2083">
            <v>73676</v>
          </cell>
          <cell r="E2083" t="str">
            <v xml:space="preserve">PISO CIMENTADO LISO COM PO XADREZ, ESPESSURA  1,5CM, INCLUSO JUNTAS DE      </v>
          </cell>
          <cell r="F2083" t="str">
            <v>M2</v>
          </cell>
          <cell r="G2083">
            <v>26.9</v>
          </cell>
          <cell r="H2083" t="str">
            <v>S-SINAPI</v>
          </cell>
          <cell r="I2083">
            <v>34.97</v>
          </cell>
        </row>
        <row r="2084">
          <cell r="D2084" t="str">
            <v>73922/001</v>
          </cell>
          <cell r="E2084" t="str">
            <v xml:space="preserve">PISO CIMENTADO LISO DESEMPENADO, TRACO  1:3  (CIMENTO E AREIA), ESPESSUR    </v>
          </cell>
          <cell r="F2084" t="str">
            <v>M2</v>
          </cell>
          <cell r="G2084">
            <v>26.08</v>
          </cell>
          <cell r="H2084" t="str">
            <v>S-SINAPI</v>
          </cell>
          <cell r="I2084">
            <v>33.9</v>
          </cell>
        </row>
        <row r="2085">
          <cell r="D2085" t="str">
            <v>73922/002</v>
          </cell>
          <cell r="E2085" t="str">
            <v xml:space="preserve">PISO CIMENTADO LISO DESEMPENADO, TRACO  1:4  (CIMENTO E AREIA), ESPESSUR    </v>
          </cell>
          <cell r="F2085" t="str">
            <v>M2</v>
          </cell>
          <cell r="G2085">
            <v>22.23</v>
          </cell>
          <cell r="H2085" t="str">
            <v>S-SINAPI</v>
          </cell>
          <cell r="I2085">
            <v>28.89</v>
          </cell>
        </row>
        <row r="2086">
          <cell r="D2086" t="str">
            <v>73922/003</v>
          </cell>
          <cell r="E2086" t="str">
            <v xml:space="preserve">PISO CIMENTADO LISO DESEMPENADO, TRACO  1:3  (CIMENTO E AREIA), ESPESSUR    </v>
          </cell>
          <cell r="F2086" t="str">
            <v>M2</v>
          </cell>
          <cell r="G2086">
            <v>21.78</v>
          </cell>
          <cell r="H2086" t="str">
            <v>S-SINAPI</v>
          </cell>
          <cell r="I2086">
            <v>28.31</v>
          </cell>
        </row>
        <row r="2087">
          <cell r="D2087" t="str">
            <v>73922/004</v>
          </cell>
          <cell r="E2087" t="str">
            <v xml:space="preserve">PISO CIMENTADO LISO DESEMPENADO, TRACO  1:4  (CIMENTO E AREIA), ESPESSUR    </v>
          </cell>
          <cell r="F2087" t="str">
            <v>M2</v>
          </cell>
          <cell r="G2087">
            <v>20.99</v>
          </cell>
          <cell r="H2087" t="str">
            <v>S-SINAPI</v>
          </cell>
          <cell r="I2087">
            <v>27.28</v>
          </cell>
        </row>
        <row r="2088">
          <cell r="D2088" t="str">
            <v>73922/005</v>
          </cell>
          <cell r="E2088" t="str">
            <v xml:space="preserve">PISO CIMENTADO LISO DESEMPENADO, TRACO  1:3  (CIMENTO E AREIA), ESPESSUR    </v>
          </cell>
          <cell r="F2088" t="str">
            <v>M2</v>
          </cell>
          <cell r="G2088">
            <v>24.65</v>
          </cell>
          <cell r="H2088" t="str">
            <v>S-SINAPI</v>
          </cell>
          <cell r="I2088">
            <v>32.04</v>
          </cell>
        </row>
        <row r="2089">
          <cell r="D2089" t="str">
            <v>73923/001</v>
          </cell>
          <cell r="E2089" t="str">
            <v xml:space="preserve">PISO CIMENTADO RUSTICO TRACO  1:4  (CIMENTO E AREIA), ESPESSURA  2,0CM, P    </v>
          </cell>
          <cell r="F2089" t="str">
            <v>M2</v>
          </cell>
          <cell r="G2089">
            <v>18.59</v>
          </cell>
          <cell r="H2089" t="str">
            <v>S-SINAPI</v>
          </cell>
          <cell r="I2089">
            <v>24.16</v>
          </cell>
        </row>
        <row r="2090">
          <cell r="D2090" t="str">
            <v>73923/002</v>
          </cell>
          <cell r="E2090" t="str">
            <v xml:space="preserve">PISO CIMENTADO RUSTICO TRACO  1:4  (CIMENTO E AREIA), ESPESSURA  3,0CM, P    </v>
          </cell>
          <cell r="F2090" t="str">
            <v>M2</v>
          </cell>
          <cell r="G2090">
            <v>21.06</v>
          </cell>
          <cell r="H2090" t="str">
            <v>S-SINAPI</v>
          </cell>
          <cell r="I2090">
            <v>27.37</v>
          </cell>
        </row>
        <row r="2091">
          <cell r="D2091" t="str">
            <v>73923/003</v>
          </cell>
          <cell r="E2091" t="str">
            <v xml:space="preserve">PISO CIMENTADO RUSTICO TRACO  1:3  (CIMENTO E AREIA), ESPESSURA  2,0CM, I    </v>
          </cell>
          <cell r="F2091" t="str">
            <v>M2</v>
          </cell>
          <cell r="G2091">
            <v>20.99</v>
          </cell>
          <cell r="H2091" t="str">
            <v>S-SINAPI</v>
          </cell>
          <cell r="I2091">
            <v>27.28</v>
          </cell>
        </row>
        <row r="2092">
          <cell r="D2092" t="str">
            <v>73974/001</v>
          </cell>
          <cell r="E2092" t="str">
            <v xml:space="preserve">PISO CIMENTADO RUSTICO TRACO  1:3  (CIMENTO E AREIA), ESPESSURA  2,0CM, P    </v>
          </cell>
          <cell r="F2092" t="str">
            <v>M2</v>
          </cell>
          <cell r="G2092">
            <v>18.329999999999998</v>
          </cell>
          <cell r="H2092" t="str">
            <v>S-SINAPI</v>
          </cell>
          <cell r="I2092">
            <v>23.82</v>
          </cell>
        </row>
        <row r="2093">
          <cell r="D2093" t="str">
            <v>73991/001</v>
          </cell>
          <cell r="E2093" t="str">
            <v xml:space="preserve">PISO CIMENTADO LISO  (QUEIMADO), TRACO  1:4  (CIMENTO E AREIA), ESPESSURA    </v>
          </cell>
          <cell r="F2093" t="str">
            <v>M2</v>
          </cell>
          <cell r="G2093">
            <v>21.21</v>
          </cell>
          <cell r="H2093" t="str">
            <v>S-SINAPI</v>
          </cell>
          <cell r="I2093">
            <v>27.57</v>
          </cell>
        </row>
        <row r="2094">
          <cell r="D2094" t="str">
            <v>73991/002</v>
          </cell>
          <cell r="E2094" t="str">
            <v xml:space="preserve">PISO CIMENTADO LISO  (QUEIMADO), TRACO  1:3  (CIMENTO E AREIA), ESPESSURA    </v>
          </cell>
          <cell r="F2094" t="str">
            <v>M2</v>
          </cell>
          <cell r="G2094">
            <v>19.77</v>
          </cell>
          <cell r="H2094" t="str">
            <v>S-SINAPI</v>
          </cell>
          <cell r="I2094">
            <v>25.7</v>
          </cell>
        </row>
        <row r="2095">
          <cell r="D2095" t="str">
            <v>73991/003</v>
          </cell>
          <cell r="E2095" t="str">
            <v xml:space="preserve">PISO CIMENTADO LISO  (QUEIMADO), TRACO  1:3  (CIMENTO E AREIA), ESPESSURA    </v>
          </cell>
          <cell r="F2095" t="str">
            <v>M2</v>
          </cell>
          <cell r="G2095">
            <v>26.96</v>
          </cell>
          <cell r="H2095" t="str">
            <v>S-SINAPI</v>
          </cell>
          <cell r="I2095">
            <v>35.04</v>
          </cell>
        </row>
        <row r="2096">
          <cell r="D2096" t="str">
            <v>73991/004</v>
          </cell>
          <cell r="E2096" t="str">
            <v xml:space="preserve">PISO CIMENTADO LISO  (QUEIMADO), TRACO  1:3  (CIMENTO E AREIA), ESPESSURA    </v>
          </cell>
          <cell r="F2096" t="str">
            <v>M2</v>
          </cell>
          <cell r="G2096">
            <v>19.88</v>
          </cell>
          <cell r="H2096" t="str">
            <v>S-SINAPI</v>
          </cell>
          <cell r="I2096">
            <v>25.84</v>
          </cell>
        </row>
        <row r="2097">
          <cell r="D2097" t="str">
            <v>74079/001</v>
          </cell>
          <cell r="E2097" t="str">
            <v xml:space="preserve">PISO CIMENTADO LISO  (QUEIMADO) TRACO  1:4  (CIMENTO E AREIA), ESPESSURA      </v>
          </cell>
          <cell r="F2097" t="str">
            <v>M2</v>
          </cell>
          <cell r="G2097">
            <v>28.14</v>
          </cell>
          <cell r="H2097" t="str">
            <v>S-SINAPI</v>
          </cell>
          <cell r="I2097">
            <v>36.58</v>
          </cell>
        </row>
        <row r="2098">
          <cell r="D2098" t="str">
            <v>74079/002</v>
          </cell>
          <cell r="E2098" t="str">
            <v>CIMENTADO LISO QUEIMADO E=2CM C/JUNTA BATIDA CIM/AREIA  1:3</v>
          </cell>
          <cell r="F2098" t="str">
            <v>M2</v>
          </cell>
          <cell r="G2098">
            <v>27.77</v>
          </cell>
          <cell r="H2098" t="str">
            <v>S-SINAPI</v>
          </cell>
          <cell r="I2098">
            <v>36.1</v>
          </cell>
        </row>
        <row r="2099">
          <cell r="D2099" t="str">
            <v>0112</v>
          </cell>
          <cell r="E2099" t="str">
            <v>PISO DE MADEIRA</v>
          </cell>
          <cell r="H2099" t="str">
            <v>S-SINAPI</v>
          </cell>
          <cell r="I2099">
            <v>0</v>
          </cell>
        </row>
        <row r="2100">
          <cell r="D2100">
            <v>72191</v>
          </cell>
          <cell r="E2100" t="str">
            <v xml:space="preserve">RECOLOCACAO DE TACOS DE MADEIRA, CONSIDERANDO REAPROVEITAMENTO DE MATE    </v>
          </cell>
          <cell r="F2100" t="str">
            <v>M2</v>
          </cell>
          <cell r="G2100">
            <v>34.11</v>
          </cell>
          <cell r="H2100" t="str">
            <v>S-SINAPI</v>
          </cell>
          <cell r="I2100">
            <v>44.34</v>
          </cell>
        </row>
        <row r="2101">
          <cell r="D2101">
            <v>72192</v>
          </cell>
          <cell r="E2101" t="str">
            <v xml:space="preserve">RECOLOCACAO DE ASSOALHO DE MADEIRA, CONSIDERANDO REAPROVEITAMENTO DO M    </v>
          </cell>
          <cell r="F2101" t="str">
            <v>M2</v>
          </cell>
          <cell r="G2101">
            <v>9.8000000000000007</v>
          </cell>
          <cell r="H2101" t="str">
            <v>S-SINAPI</v>
          </cell>
          <cell r="I2101">
            <v>12.74</v>
          </cell>
        </row>
        <row r="2102">
          <cell r="D2102">
            <v>72193</v>
          </cell>
          <cell r="E2102" t="str">
            <v xml:space="preserve">RECOLOCACAO DE ASSOALHO DE MADEIRA E VIGAMENTO, CONSIDERANDO REAPROVEI    </v>
          </cell>
          <cell r="F2102" t="str">
            <v>M2</v>
          </cell>
          <cell r="G2102">
            <v>25.84</v>
          </cell>
          <cell r="H2102" t="str">
            <v>S-SINAPI</v>
          </cell>
          <cell r="I2102">
            <v>33.590000000000003</v>
          </cell>
        </row>
        <row r="2103">
          <cell r="D2103">
            <v>73655</v>
          </cell>
          <cell r="E2103" t="str">
            <v xml:space="preserve">PISO EM TABUA DE MADEIRA DE LEI  1A, ESPESSURA  2,5CM, FIXADO EM PECAS D    </v>
          </cell>
          <cell r="F2103" t="str">
            <v>M2</v>
          </cell>
          <cell r="G2103">
            <v>115.62</v>
          </cell>
          <cell r="H2103" t="str">
            <v>S-SINAPI</v>
          </cell>
          <cell r="I2103">
            <v>150.30000000000001</v>
          </cell>
        </row>
        <row r="2104">
          <cell r="D2104" t="str">
            <v>73734/001</v>
          </cell>
          <cell r="E2104" t="str">
            <v xml:space="preserve">PISO EM TACO DE MADEIRA  7X21CM, ASSENTADO COM ARGAMASSA TRACO  1:4  (CIM    </v>
          </cell>
          <cell r="F2104" t="str">
            <v>M2</v>
          </cell>
          <cell r="G2104">
            <v>66.459999999999994</v>
          </cell>
          <cell r="H2104" t="str">
            <v>S-SINAPI</v>
          </cell>
          <cell r="I2104">
            <v>86.39</v>
          </cell>
        </row>
        <row r="2105">
          <cell r="D2105" t="str">
            <v>0113</v>
          </cell>
          <cell r="E2105" t="str">
            <v>PISO CERAMICO</v>
          </cell>
          <cell r="H2105" t="str">
            <v>S-SINAPI</v>
          </cell>
          <cell r="I2105">
            <v>0</v>
          </cell>
        </row>
        <row r="2106">
          <cell r="D2106">
            <v>73629</v>
          </cell>
          <cell r="E2106" t="str">
            <v>PISO EM LADRILHO HIDRAULICO  20X20CM, ASSENTADO COM ARGAMASSA COLANTE</v>
          </cell>
          <cell r="F2106" t="str">
            <v>M2</v>
          </cell>
          <cell r="G2106">
            <v>40.9</v>
          </cell>
          <cell r="H2106" t="str">
            <v>S-SINAPI</v>
          </cell>
          <cell r="I2106">
            <v>53.17</v>
          </cell>
        </row>
        <row r="2107">
          <cell r="D2107" t="str">
            <v>73829/001</v>
          </cell>
          <cell r="E2107" t="str">
            <v xml:space="preserve">PISO EM CERAMICA ESMALTADA  1A PEI-V, PADRAO MEDIO, ASSENTADA COM ARGAM    </v>
          </cell>
          <cell r="F2107" t="str">
            <v>M2</v>
          </cell>
          <cell r="G2107">
            <v>67.06</v>
          </cell>
          <cell r="H2107" t="str">
            <v>S-SINAPI</v>
          </cell>
          <cell r="I2107">
            <v>87.17</v>
          </cell>
        </row>
        <row r="2108">
          <cell r="D2108" t="str">
            <v>73946/001</v>
          </cell>
          <cell r="E2108" t="str">
            <v xml:space="preserve">PISO EM CERAMICA ESMALTADA LINHA POPULAR PEI-4, ASSENTADA COM ARGAMASS    </v>
          </cell>
          <cell r="F2108" t="str">
            <v>M2</v>
          </cell>
          <cell r="G2108">
            <v>37.07</v>
          </cell>
          <cell r="H2108" t="str">
            <v>S-SINAPI</v>
          </cell>
          <cell r="I2108">
            <v>48.19</v>
          </cell>
        </row>
        <row r="2109">
          <cell r="D2109" t="str">
            <v>74108/001</v>
          </cell>
          <cell r="E2109" t="str">
            <v xml:space="preserve">PISO CERAMICO GRES  1A PEI-4  30X30CM, ASSENTADO COM ARGAMASSA TRACO  1:4    </v>
          </cell>
          <cell r="F2109" t="str">
            <v>M2</v>
          </cell>
          <cell r="G2109">
            <v>48.38</v>
          </cell>
          <cell r="H2109" t="str">
            <v>S-SINAPI</v>
          </cell>
          <cell r="I2109">
            <v>62.89</v>
          </cell>
        </row>
        <row r="2110">
          <cell r="D2110" t="str">
            <v>0115</v>
          </cell>
          <cell r="E2110" t="str">
            <v>PISO DE PEDRA</v>
          </cell>
          <cell r="H2110" t="str">
            <v>S-SINAPI</v>
          </cell>
          <cell r="I2110">
            <v>0</v>
          </cell>
        </row>
        <row r="2111">
          <cell r="D2111" t="str">
            <v>73743/001</v>
          </cell>
          <cell r="E2111" t="str">
            <v xml:space="preserve">PISO EM PEDRA SÃO TOME  20X40CM, ASSENTADA COM ARGAMASSA DE CIMENTO E A    </v>
          </cell>
          <cell r="F2111" t="str">
            <v>M2</v>
          </cell>
          <cell r="G2111">
            <v>132.47999999999999</v>
          </cell>
          <cell r="H2111" t="str">
            <v>S-SINAPI</v>
          </cell>
          <cell r="I2111">
            <v>172.22</v>
          </cell>
        </row>
        <row r="2112">
          <cell r="D2112" t="str">
            <v>73818/001</v>
          </cell>
          <cell r="E2112" t="str">
            <v>PAVIMENTACAO EM PEDRISCO, ESPESSURA  5CM</v>
          </cell>
          <cell r="F2112" t="str">
            <v>M2</v>
          </cell>
          <cell r="G2112">
            <v>3.61</v>
          </cell>
          <cell r="H2112" t="str">
            <v>S-SINAPI</v>
          </cell>
          <cell r="I2112">
            <v>4.6900000000000004</v>
          </cell>
        </row>
        <row r="2113">
          <cell r="D2113" t="str">
            <v>73921/001</v>
          </cell>
          <cell r="E2113" t="str">
            <v xml:space="preserve">PISO EM PEDRA PORTUGUESA  50% BRANCA  50% PRETA, ASSENTADA SOBRE BASE DE    </v>
          </cell>
          <cell r="F2113" t="str">
            <v>M2</v>
          </cell>
          <cell r="G2113">
            <v>62.38</v>
          </cell>
          <cell r="H2113" t="str">
            <v>S-SINAPI</v>
          </cell>
          <cell r="I2113">
            <v>81.09</v>
          </cell>
        </row>
        <row r="2114">
          <cell r="D2114" t="str">
            <v>73921/002</v>
          </cell>
          <cell r="E2114" t="str">
            <v xml:space="preserve">PISO EM PEDRA ARDOSIA,  40X40CM, ESPESSURA  1CM, ASSENTADA COM ARGAMASSA    </v>
          </cell>
          <cell r="F2114" t="str">
            <v>M2</v>
          </cell>
          <cell r="G2114">
            <v>29.01</v>
          </cell>
          <cell r="H2114" t="str">
            <v>S-SINAPI</v>
          </cell>
          <cell r="I2114">
            <v>37.71</v>
          </cell>
        </row>
        <row r="2115">
          <cell r="D2115" t="str">
            <v>73957/001</v>
          </cell>
          <cell r="E2115" t="str">
            <v xml:space="preserve">RECOMPOSICAO DE PISO EM PEDRA PORTUGUESA, ASSENTADA SOBRE ARGAMASSA SE    </v>
          </cell>
          <cell r="F2115" t="str">
            <v>M2</v>
          </cell>
          <cell r="G2115">
            <v>37.950000000000003</v>
          </cell>
          <cell r="H2115" t="str">
            <v>S-SINAPI</v>
          </cell>
          <cell r="I2115">
            <v>49.33</v>
          </cell>
        </row>
        <row r="2116">
          <cell r="D2116" t="str">
            <v>74160/001</v>
          </cell>
          <cell r="E2116" t="str">
            <v xml:space="preserve">PISO EM PEDRA ARDOSIA IRREGULAR, ESPESSURA  1CM, ASSENTADA COM ARGAMASS    </v>
          </cell>
          <cell r="F2116" t="str">
            <v>M2</v>
          </cell>
          <cell r="G2116">
            <v>30.23</v>
          </cell>
          <cell r="H2116" t="str">
            <v>S-SINAPI</v>
          </cell>
          <cell r="I2116">
            <v>39.29</v>
          </cell>
        </row>
        <row r="2117">
          <cell r="D2117" t="str">
            <v>74235/001</v>
          </cell>
          <cell r="E2117" t="str">
            <v xml:space="preserve">PISO EM PEDRA PORTUGUESA  60% BRANCA  40% PRETA, ASSENTADA EM ARGAMASSA      </v>
          </cell>
          <cell r="F2117" t="str">
            <v>M2</v>
          </cell>
          <cell r="G2117">
            <v>71.52</v>
          </cell>
          <cell r="H2117" t="str">
            <v>S-SINAPI</v>
          </cell>
          <cell r="I2117">
            <v>92.97</v>
          </cell>
        </row>
        <row r="2118">
          <cell r="D2118" t="str">
            <v>0116</v>
          </cell>
          <cell r="E2118" t="str">
            <v>PISO VINILICO/BORRACHA</v>
          </cell>
          <cell r="H2118" t="str">
            <v>S-SINAPI</v>
          </cell>
          <cell r="I2118">
            <v>0</v>
          </cell>
        </row>
        <row r="2119">
          <cell r="D2119">
            <v>72185</v>
          </cell>
          <cell r="E2119" t="str">
            <v xml:space="preserve">PISO VINILICO SEMIFLEXIVEL PADRAO LISO, ESPESSURA  2MM, FIXADO COM COLA    </v>
          </cell>
          <cell r="F2119" t="str">
            <v>M2</v>
          </cell>
          <cell r="G2119">
            <v>35.409999999999997</v>
          </cell>
          <cell r="H2119" t="str">
            <v>S-SINAPI</v>
          </cell>
          <cell r="I2119">
            <v>46.03</v>
          </cell>
        </row>
        <row r="2120">
          <cell r="D2120">
            <v>72186</v>
          </cell>
          <cell r="E2120" t="str">
            <v xml:space="preserve">PISO VINILICO SEMIFLEXIVEL PADRAO LISO, ESPESSURA  3,2MM, FIXADO COM CO    </v>
          </cell>
          <cell r="F2120" t="str">
            <v>M2</v>
          </cell>
          <cell r="G2120">
            <v>56.85</v>
          </cell>
          <cell r="H2120" t="str">
            <v>S-SINAPI</v>
          </cell>
          <cell r="I2120">
            <v>73.900000000000006</v>
          </cell>
        </row>
        <row r="2121">
          <cell r="D2121">
            <v>72187</v>
          </cell>
          <cell r="E2121" t="str">
            <v xml:space="preserve">PISO DE BORRACHA FRISADO, ESPESSURA  7MM, ASSENTADO COM ARGAMASSA TRACO    </v>
          </cell>
          <cell r="F2121" t="str">
            <v>M2</v>
          </cell>
          <cell r="G2121">
            <v>101.45</v>
          </cell>
          <cell r="H2121" t="str">
            <v>S-SINAPI</v>
          </cell>
          <cell r="I2121">
            <v>131.88</v>
          </cell>
        </row>
        <row r="2122">
          <cell r="D2122">
            <v>72188</v>
          </cell>
          <cell r="E2122" t="str">
            <v xml:space="preserve">PISO DE BORRACHA PASTILHADO, ESPESSURA  7MM, ASSENTADO COM ARGAMASSA TR    </v>
          </cell>
          <cell r="F2122" t="str">
            <v>M2</v>
          </cell>
          <cell r="G2122">
            <v>144.07</v>
          </cell>
          <cell r="H2122" t="str">
            <v>S-SINAPI</v>
          </cell>
          <cell r="I2122">
            <v>187.29</v>
          </cell>
        </row>
        <row r="2123">
          <cell r="D2123" t="str">
            <v>73876/001</v>
          </cell>
          <cell r="E2123" t="str">
            <v xml:space="preserve">PISO EM BORRACHA SINTETICA ESPESSURA  7MM, PASTILHADO, ASSENTADO EM COL    </v>
          </cell>
          <cell r="F2123" t="str">
            <v>M2</v>
          </cell>
          <cell r="G2123">
            <v>97.89</v>
          </cell>
          <cell r="H2123" t="str">
            <v>S-SINAPI</v>
          </cell>
          <cell r="I2123">
            <v>127.25</v>
          </cell>
        </row>
        <row r="2124">
          <cell r="D2124" t="str">
            <v>0117</v>
          </cell>
          <cell r="E2124" t="str">
            <v>PISO DE ALTA RESISTENCIA</v>
          </cell>
          <cell r="H2124" t="str">
            <v>S-SINAPI</v>
          </cell>
          <cell r="I2124">
            <v>0</v>
          </cell>
        </row>
        <row r="2125">
          <cell r="D2125">
            <v>72136</v>
          </cell>
          <cell r="E2125" t="str">
            <v xml:space="preserve">PISO INDUSTRIAL ALTA RESISTENCIA ESPESSURA  8MM, INCLUSO JUNTAS DE DILA    </v>
          </cell>
          <cell r="F2125" t="str">
            <v>M2</v>
          </cell>
          <cell r="G2125">
            <v>40.68</v>
          </cell>
          <cell r="H2125" t="str">
            <v>S-SINAPI</v>
          </cell>
          <cell r="I2125">
            <v>52.88</v>
          </cell>
        </row>
        <row r="2126">
          <cell r="D2126">
            <v>72137</v>
          </cell>
          <cell r="E2126" t="str">
            <v xml:space="preserve">PISO INDUSTRIAL ALTA RESISTENCIA ESPESSURA  12MM, INCLUSO JUNTAS DE DIL    </v>
          </cell>
          <cell r="F2126" t="str">
            <v>M2</v>
          </cell>
          <cell r="G2126">
            <v>50.07</v>
          </cell>
          <cell r="H2126" t="str">
            <v>S-SINAPI</v>
          </cell>
          <cell r="I2126">
            <v>65.09</v>
          </cell>
        </row>
        <row r="2127">
          <cell r="D2127">
            <v>72815</v>
          </cell>
          <cell r="E2127" t="str">
            <v>PISO COM REVESTIMENTO EPOXI</v>
          </cell>
          <cell r="F2127" t="str">
            <v>M2</v>
          </cell>
          <cell r="G2127">
            <v>23.95</v>
          </cell>
          <cell r="H2127" t="str">
            <v>S-SINAPI</v>
          </cell>
          <cell r="I2127">
            <v>31.13</v>
          </cell>
        </row>
        <row r="2128">
          <cell r="D2128" t="str">
            <v>0118</v>
          </cell>
          <cell r="E2128" t="str">
            <v>PISO GRANILITE/MARMORITE</v>
          </cell>
          <cell r="H2128" t="str">
            <v>S-SINAPI</v>
          </cell>
          <cell r="I2128">
            <v>0</v>
          </cell>
        </row>
        <row r="2129">
          <cell r="D2129">
            <v>9691</v>
          </cell>
          <cell r="E2129" t="str">
            <v xml:space="preserve">PISO EM GRANILITE BRANCO, INCLUSO JUNTAS DE DILATACAO PLASTICAS E POLI    </v>
          </cell>
          <cell r="F2129" t="str">
            <v>M2</v>
          </cell>
          <cell r="G2129">
            <v>53.23</v>
          </cell>
          <cell r="H2129" t="str">
            <v>S-SINAPI</v>
          </cell>
          <cell r="I2129">
            <v>69.19</v>
          </cell>
        </row>
        <row r="2130">
          <cell r="D2130" t="str">
            <v>0119</v>
          </cell>
          <cell r="E2130" t="str">
            <v>PISO DE MARMORE/GRANITO</v>
          </cell>
          <cell r="H2130" t="str">
            <v>S-SINAPI</v>
          </cell>
          <cell r="I2130">
            <v>0</v>
          </cell>
        </row>
        <row r="2131">
          <cell r="D2131">
            <v>72138</v>
          </cell>
          <cell r="E2131" t="str">
            <v xml:space="preserve">PISO EM GRANITO BRANCO  50X50CM LEVIGADO ESPESSURA  2CM, ASSENTADO COM A    </v>
          </cell>
          <cell r="F2131" t="str">
            <v>M2</v>
          </cell>
          <cell r="G2131">
            <v>224.45</v>
          </cell>
          <cell r="H2131" t="str">
            <v>S-SINAPI</v>
          </cell>
          <cell r="I2131">
            <v>291.77999999999997</v>
          </cell>
        </row>
        <row r="2132">
          <cell r="D2132" t="str">
            <v>0121</v>
          </cell>
          <cell r="E2132" t="str">
            <v>SOLEIRA DE GRANILITE, MARMORITE E OUTROS</v>
          </cell>
          <cell r="H2132" t="str">
            <v>S-SINAPI</v>
          </cell>
          <cell r="I2132">
            <v>0</v>
          </cell>
        </row>
        <row r="2133">
          <cell r="D2133" t="str">
            <v>74159/001</v>
          </cell>
          <cell r="E2133" t="str">
            <v xml:space="preserve">SOLEIRA EM ARDOSIA, LARGURA  15CM, ASSENTADA COM ARGAMASSA DE CIMENTO E    </v>
          </cell>
          <cell r="F2133" t="str">
            <v>M</v>
          </cell>
          <cell r="G2133">
            <v>12.66</v>
          </cell>
          <cell r="H2133" t="str">
            <v>S-SINAPI</v>
          </cell>
          <cell r="I2133">
            <v>16.45</v>
          </cell>
        </row>
        <row r="2134">
          <cell r="D2134" t="str">
            <v>74191/001</v>
          </cell>
          <cell r="E2134" t="str">
            <v>SOLEIRA DE CIMENTO ALISADO, LARGURA  15CM, COM IMPERMEABILIZANTE</v>
          </cell>
          <cell r="F2134" t="str">
            <v>M</v>
          </cell>
          <cell r="G2134">
            <v>2.2999999999999998</v>
          </cell>
          <cell r="H2134" t="str">
            <v>S-SINAPI</v>
          </cell>
          <cell r="I2134">
            <v>2.99</v>
          </cell>
        </row>
        <row r="2135">
          <cell r="D2135" t="str">
            <v>74192/001</v>
          </cell>
          <cell r="E2135" t="str">
            <v xml:space="preserve">SOLEIRA DE MARMORITE PRE-MOLDADA, LARGURA  15CM, ASSENTADA COM ARGAMASS    </v>
          </cell>
          <cell r="F2135" t="str">
            <v>M</v>
          </cell>
          <cell r="G2135">
            <v>35.64</v>
          </cell>
          <cell r="H2135" t="str">
            <v>S-SINAPI</v>
          </cell>
          <cell r="I2135">
            <v>46.33</v>
          </cell>
        </row>
        <row r="2136">
          <cell r="D2136" t="str">
            <v>0122</v>
          </cell>
          <cell r="E2136" t="str">
            <v>SOLEIRA DE MARMORE/GRANITO</v>
          </cell>
          <cell r="H2136" t="str">
            <v>S-SINAPI</v>
          </cell>
          <cell r="I2136">
            <v>0</v>
          </cell>
        </row>
        <row r="2137">
          <cell r="D2137" t="str">
            <v>74111/001</v>
          </cell>
          <cell r="E2137" t="str">
            <v xml:space="preserve">SOLEIRA DE MARMORE BRANCO, LARGURA  5CM, ESPESSURA  3CM, ASSENTADA COM A    </v>
          </cell>
          <cell r="F2137" t="str">
            <v>M</v>
          </cell>
          <cell r="G2137">
            <v>36.619999999999997</v>
          </cell>
          <cell r="H2137" t="str">
            <v>S-SINAPI</v>
          </cell>
          <cell r="I2137">
            <v>47.6</v>
          </cell>
        </row>
        <row r="2138">
          <cell r="D2138" t="str">
            <v>0130</v>
          </cell>
          <cell r="E2138" t="str">
            <v>RODAPE DE MADEIRA</v>
          </cell>
          <cell r="H2138" t="str">
            <v>S-SINAPI</v>
          </cell>
          <cell r="I2138">
            <v>0</v>
          </cell>
        </row>
        <row r="2139">
          <cell r="D2139">
            <v>72194</v>
          </cell>
          <cell r="E2139" t="str">
            <v xml:space="preserve">RECOLOCACAO DE RODAPE DE MADEIRA E CORDAO, CONSIDERANDO REAPROVEITAMEN    </v>
          </cell>
          <cell r="F2139" t="str">
            <v>M</v>
          </cell>
          <cell r="G2139">
            <v>7.45</v>
          </cell>
          <cell r="H2139" t="str">
            <v>S-SINAPI</v>
          </cell>
          <cell r="I2139">
            <v>9.68</v>
          </cell>
        </row>
        <row r="2140">
          <cell r="D2140" t="str">
            <v>73886/001</v>
          </cell>
          <cell r="E2140" t="str">
            <v>RODAPE EM MADEIRA, ALTURA  7CM, FIXADO EM PECAS DE MADEIRA</v>
          </cell>
          <cell r="F2140" t="str">
            <v>M</v>
          </cell>
          <cell r="G2140">
            <v>9.61</v>
          </cell>
          <cell r="H2140" t="str">
            <v>S-SINAPI</v>
          </cell>
          <cell r="I2140">
            <v>12.49</v>
          </cell>
        </row>
        <row r="2141">
          <cell r="D2141" t="str">
            <v>0131</v>
          </cell>
          <cell r="E2141" t="str">
            <v>RODAPE CERAMICO</v>
          </cell>
          <cell r="H2141" t="str">
            <v>S-SINAPI</v>
          </cell>
          <cell r="I2141">
            <v>0</v>
          </cell>
        </row>
        <row r="2142">
          <cell r="D2142" t="str">
            <v>73985/001</v>
          </cell>
          <cell r="E2142" t="str">
            <v xml:space="preserve">RODAPE EM CERAMICA ESMALTADA LINHA POPULAR PEI-4, ASSENTADA COM ARGAMA    </v>
          </cell>
          <cell r="F2142" t="str">
            <v>M</v>
          </cell>
          <cell r="G2142">
            <v>8.35</v>
          </cell>
          <cell r="H2142" t="str">
            <v>S-SINAPI</v>
          </cell>
          <cell r="I2142">
            <v>10.85</v>
          </cell>
        </row>
        <row r="2143">
          <cell r="D2143" t="str">
            <v>0164</v>
          </cell>
          <cell r="E2143" t="str">
            <v>RODAPE DE MARMORE,GRANITO,MARMORITE,GRANILITE E OUTROS</v>
          </cell>
          <cell r="H2143" t="str">
            <v>S-SINAPI</v>
          </cell>
          <cell r="I2143">
            <v>0</v>
          </cell>
        </row>
        <row r="2144">
          <cell r="D2144">
            <v>6123</v>
          </cell>
          <cell r="E2144" t="str">
            <v xml:space="preserve">RODAPE EM ARGAMASSA TRACO  1:0,5:5  (CIMENTO, CAL E AREIA), LARGURA  8CM,    </v>
          </cell>
          <cell r="F2144" t="str">
            <v>M</v>
          </cell>
          <cell r="G2144">
            <v>7.64</v>
          </cell>
          <cell r="H2144" t="str">
            <v>S-SINAPI</v>
          </cell>
          <cell r="I2144">
            <v>9.93</v>
          </cell>
        </row>
        <row r="2145">
          <cell r="D2145">
            <v>40904</v>
          </cell>
          <cell r="E2145" t="str">
            <v xml:space="preserve">RODAPE EM PEDRA ARDOSIA, LARGURA  8CM, ASSENTADA COM ARGAMASSA DE CIMEN    </v>
          </cell>
          <cell r="F2145" t="str">
            <v>ML</v>
          </cell>
          <cell r="G2145">
            <v>13.44</v>
          </cell>
          <cell r="H2145" t="str">
            <v>S-SINAPI</v>
          </cell>
          <cell r="I2145">
            <v>17.47</v>
          </cell>
        </row>
        <row r="2146">
          <cell r="D2146">
            <v>73630</v>
          </cell>
          <cell r="E2146" t="str">
            <v>RODAPE EM CONCRETO CANTO VIVO, INCLUSO POLIMENTO MECANICO</v>
          </cell>
          <cell r="F2146" t="str">
            <v>M</v>
          </cell>
          <cell r="G2146">
            <v>5.87</v>
          </cell>
          <cell r="H2146" t="str">
            <v>S-SINAPI</v>
          </cell>
          <cell r="I2146">
            <v>7.63</v>
          </cell>
        </row>
        <row r="2147">
          <cell r="D2147" t="str">
            <v>73742/001</v>
          </cell>
          <cell r="E2147" t="str">
            <v>RODAPE EM MARMORE BRANCO, ESPESSURA  7CM</v>
          </cell>
          <cell r="F2147" t="str">
            <v>M</v>
          </cell>
          <cell r="G2147">
            <v>25.5</v>
          </cell>
          <cell r="H2147" t="str">
            <v>S-SINAPI</v>
          </cell>
          <cell r="I2147">
            <v>33.15</v>
          </cell>
        </row>
        <row r="2148">
          <cell r="D2148" t="str">
            <v>73808/001</v>
          </cell>
          <cell r="E2148" t="str">
            <v>RODAPE EM ARGAMASSA COM AGREGADO DE ALTA RESISTENCIA, ALTURA  10CM</v>
          </cell>
          <cell r="F2148" t="str">
            <v>M</v>
          </cell>
          <cell r="G2148">
            <v>20</v>
          </cell>
          <cell r="H2148" t="str">
            <v>S-SINAPI</v>
          </cell>
          <cell r="I2148">
            <v>26</v>
          </cell>
        </row>
        <row r="2149">
          <cell r="D2149" t="str">
            <v>73850/001</v>
          </cell>
          <cell r="E2149" t="str">
            <v>RODAPE EM MARMORITE, ALTURA  10CM</v>
          </cell>
          <cell r="F2149" t="str">
            <v>M</v>
          </cell>
          <cell r="G2149">
            <v>12.3</v>
          </cell>
          <cell r="H2149" t="str">
            <v>S-SINAPI</v>
          </cell>
          <cell r="I2149">
            <v>15.99</v>
          </cell>
        </row>
        <row r="2150">
          <cell r="D2150" t="str">
            <v>0258</v>
          </cell>
          <cell r="E2150" t="str">
            <v>PISO CONCRETO</v>
          </cell>
          <cell r="H2150" t="str">
            <v>S-SINAPI</v>
          </cell>
          <cell r="I2150">
            <v>0</v>
          </cell>
        </row>
        <row r="2151">
          <cell r="D2151">
            <v>68325</v>
          </cell>
          <cell r="E2151" t="str">
            <v xml:space="preserve">PISO LAMINADO EM CONCRETO  20 MPA PREPARO MECANICO, ESPESSURA  7CM, INCL    </v>
          </cell>
          <cell r="F2151" t="str">
            <v>M2</v>
          </cell>
          <cell r="G2151">
            <v>29.67</v>
          </cell>
          <cell r="H2151" t="str">
            <v>S-SINAPI</v>
          </cell>
          <cell r="I2151">
            <v>38.57</v>
          </cell>
        </row>
        <row r="2152">
          <cell r="D2152">
            <v>68333</v>
          </cell>
          <cell r="E2152" t="str">
            <v xml:space="preserve">PISO EM CONCRETO DESEMPENADO PARA QUADRAS POLIESPORTIVAS PREPARO MECAN    </v>
          </cell>
          <cell r="F2152" t="str">
            <v>M2</v>
          </cell>
          <cell r="G2152">
            <v>27.69</v>
          </cell>
          <cell r="H2152" t="str">
            <v>S-SINAPI</v>
          </cell>
          <cell r="I2152">
            <v>35.99</v>
          </cell>
        </row>
        <row r="2153">
          <cell r="D2153">
            <v>72182</v>
          </cell>
          <cell r="E2153" t="str">
            <v xml:space="preserve">PISO EM CONCRETO PARA QUADRAS POLIESPORTIVAS, CONCRETO PREPARO MECANIC    </v>
          </cell>
          <cell r="F2153" t="str">
            <v>M2</v>
          </cell>
          <cell r="G2153">
            <v>33.51</v>
          </cell>
          <cell r="H2153" t="str">
            <v>S-SINAPI</v>
          </cell>
          <cell r="I2153">
            <v>43.56</v>
          </cell>
        </row>
        <row r="2154">
          <cell r="D2154">
            <v>72183</v>
          </cell>
          <cell r="E2154" t="str">
            <v xml:space="preserve">PISO EM CONCRETO ESTRUTURAL  20MPA PREPARO MECANICO, COM ARMACAO EM TEL    </v>
          </cell>
          <cell r="F2154" t="str">
            <v>M2</v>
          </cell>
          <cell r="G2154">
            <v>48.91</v>
          </cell>
          <cell r="H2154" t="str">
            <v>S-SINAPI</v>
          </cell>
          <cell r="I2154">
            <v>63.58</v>
          </cell>
        </row>
        <row r="2155">
          <cell r="D2155">
            <v>72195</v>
          </cell>
          <cell r="E2155" t="str">
            <v>LAJOTA PRE-MOLDADA DE CONCRETO, ESPESSURA  7CM, COM JUNTA EM GRAMA</v>
          </cell>
          <cell r="F2155" t="str">
            <v>M2</v>
          </cell>
          <cell r="G2155">
            <v>32.1</v>
          </cell>
          <cell r="H2155" t="str">
            <v>S-SINAPI</v>
          </cell>
          <cell r="I2155">
            <v>41.73</v>
          </cell>
        </row>
        <row r="2156">
          <cell r="D2156">
            <v>72196</v>
          </cell>
          <cell r="E2156" t="str">
            <v>REBAIXAMENTO DE GUIA DE CONCRETO</v>
          </cell>
          <cell r="F2156" t="str">
            <v>M</v>
          </cell>
          <cell r="G2156">
            <v>12.93</v>
          </cell>
          <cell r="H2156" t="str">
            <v>S-SINAPI</v>
          </cell>
          <cell r="I2156">
            <v>16.8</v>
          </cell>
        </row>
        <row r="2157">
          <cell r="D2157" t="str">
            <v>74147/001</v>
          </cell>
          <cell r="E2157" t="str">
            <v xml:space="preserve">PISO EM BLOCO SEXTAVADO  30X30CM, ESPESSURA  8CM, ASSENTADO SOBRE COLCHA    </v>
          </cell>
          <cell r="F2157" t="str">
            <v>M2</v>
          </cell>
          <cell r="G2157">
            <v>44.11</v>
          </cell>
          <cell r="H2157" t="str">
            <v>S-SINAPI</v>
          </cell>
          <cell r="I2157">
            <v>57.34</v>
          </cell>
        </row>
        <row r="2158">
          <cell r="D2158" t="str">
            <v>0264</v>
          </cell>
          <cell r="E2158" t="str">
            <v>REGULARIZACAO DE CONTRA-PISOS E OUTRAS SUPERFICIES</v>
          </cell>
          <cell r="H2158" t="str">
            <v>S-SINAPI</v>
          </cell>
          <cell r="I2158">
            <v>0</v>
          </cell>
        </row>
        <row r="2159">
          <cell r="D2159">
            <v>6051</v>
          </cell>
          <cell r="E2159" t="str">
            <v xml:space="preserve">REGULARIZACAO DE PISO/BASE EM ARGAMASSA TRACO  1:0,5:5  (CIMENTO, CAL E      </v>
          </cell>
          <cell r="F2159" t="str">
            <v>M2</v>
          </cell>
          <cell r="G2159">
            <v>10.86</v>
          </cell>
          <cell r="H2159" t="str">
            <v>S-SINAPI</v>
          </cell>
          <cell r="I2159">
            <v>14.11</v>
          </cell>
        </row>
        <row r="2160">
          <cell r="D2160" t="str">
            <v>73920/001</v>
          </cell>
          <cell r="E2160" t="str">
            <v xml:space="preserve">REGULARIZACAO DE PISO/BASE EM ARGAMASSA TRACO  1:3  (CIMENTO E AREIA), E    </v>
          </cell>
          <cell r="F2160" t="str">
            <v>M2</v>
          </cell>
          <cell r="G2160">
            <v>8.94</v>
          </cell>
          <cell r="H2160" t="str">
            <v>S-SINAPI</v>
          </cell>
          <cell r="I2160">
            <v>11.62</v>
          </cell>
        </row>
        <row r="2161">
          <cell r="D2161" t="str">
            <v>73920/002</v>
          </cell>
          <cell r="E2161" t="str">
            <v xml:space="preserve">REGULARIZACAO DE PISO/BASE EM ARGAMASSA TRACO  1:3  (CIMENTO E AREIA), E    </v>
          </cell>
          <cell r="F2161" t="str">
            <v>M2</v>
          </cell>
          <cell r="G2161">
            <v>12.61</v>
          </cell>
          <cell r="H2161" t="str">
            <v>S-SINAPI</v>
          </cell>
          <cell r="I2161">
            <v>16.39</v>
          </cell>
        </row>
        <row r="2162">
          <cell r="D2162" t="str">
            <v>73920/003</v>
          </cell>
          <cell r="E2162" t="str">
            <v xml:space="preserve">REGULARIZACAO DE PISO/BASE EM ARGAMASSA TRACO  1:4  (CIMENTO E AREIA), E    </v>
          </cell>
          <cell r="F2162" t="str">
            <v>M2</v>
          </cell>
          <cell r="G2162">
            <v>11.44</v>
          </cell>
          <cell r="H2162" t="str">
            <v>S-SINAPI</v>
          </cell>
          <cell r="I2162">
            <v>14.87</v>
          </cell>
        </row>
        <row r="2163">
          <cell r="D2163" t="str">
            <v>73920/004</v>
          </cell>
          <cell r="E2163" t="str">
            <v xml:space="preserve">REGULARIZACAO DE PISO/BASE EM ARGAMASSA TRACO  1:5  (CIMENTO E AREIA), E    </v>
          </cell>
          <cell r="F2163" t="str">
            <v>M2</v>
          </cell>
          <cell r="G2163">
            <v>7.61</v>
          </cell>
          <cell r="H2163" t="str">
            <v>S-SINAPI</v>
          </cell>
          <cell r="I2163">
            <v>9.89</v>
          </cell>
        </row>
        <row r="2164">
          <cell r="D2164" t="str">
            <v>73920/005</v>
          </cell>
          <cell r="E2164" t="str">
            <v xml:space="preserve">REGULARIZACAO DE PISO/BASE EM ARGAMASSA TRACO  1:5  (CIMENTO E AREIA), E    </v>
          </cell>
          <cell r="F2164" t="str">
            <v>M2</v>
          </cell>
          <cell r="G2164">
            <v>10.61</v>
          </cell>
          <cell r="H2164" t="str">
            <v>S-SINAPI</v>
          </cell>
          <cell r="I2164">
            <v>13.79</v>
          </cell>
        </row>
        <row r="2165">
          <cell r="D2165" t="str">
            <v>73920/006</v>
          </cell>
          <cell r="E2165" t="str">
            <v xml:space="preserve">REGULARIZACAO DE PISO/BASE EM ARGAMASSA TRACO  1:5  (CIMENTO E AREIA), E    </v>
          </cell>
          <cell r="F2165" t="str">
            <v>M2</v>
          </cell>
          <cell r="G2165">
            <v>18.22</v>
          </cell>
          <cell r="H2165" t="str">
            <v>S-SINAPI</v>
          </cell>
          <cell r="I2165">
            <v>23.68</v>
          </cell>
        </row>
        <row r="2166">
          <cell r="D2166" t="str">
            <v>73977/001</v>
          </cell>
          <cell r="E2166" t="str">
            <v xml:space="preserve">REGULARIZACAO DE PISO/BASE EM ARGAMASSA TRACO  1:3  (CIMENTO E AREIA GRO    </v>
          </cell>
          <cell r="F2166" t="str">
            <v>M2</v>
          </cell>
          <cell r="G2166">
            <v>12.02</v>
          </cell>
          <cell r="H2166" t="str">
            <v>S-SINAPI</v>
          </cell>
          <cell r="I2166">
            <v>15.62</v>
          </cell>
        </row>
        <row r="2167">
          <cell r="D2167" t="str">
            <v>73977/002</v>
          </cell>
          <cell r="E2167" t="str">
            <v xml:space="preserve">REGULARIZACAO DE PISO/BASE EM ARGAMASSA TRACO  1:3  (CIMENTO E AREIA GRO    </v>
          </cell>
          <cell r="F2167" t="str">
            <v>M2</v>
          </cell>
          <cell r="G2167">
            <v>17.36</v>
          </cell>
          <cell r="H2167" t="str">
            <v>S-SINAPI</v>
          </cell>
          <cell r="I2167">
            <v>22.56</v>
          </cell>
        </row>
        <row r="2168">
          <cell r="D2168" t="str">
            <v>74095/001</v>
          </cell>
          <cell r="E2168" t="str">
            <v>ACABAMENTO DESEMPOLADO DE LAJE DE CONCRETO SIMPLES</v>
          </cell>
          <cell r="F2168" t="str">
            <v>M2</v>
          </cell>
          <cell r="G2168">
            <v>7.16</v>
          </cell>
          <cell r="H2168" t="str">
            <v>S-SINAPI</v>
          </cell>
          <cell r="I2168">
            <v>9.3000000000000007</v>
          </cell>
        </row>
        <row r="2169">
          <cell r="D2169" t="str">
            <v>0299</v>
          </cell>
          <cell r="E2169" t="str">
            <v>LASTROS  (AREIA, BRITA, CASCALHO ETC)</v>
          </cell>
          <cell r="H2169" t="str">
            <v>S-SINAPI</v>
          </cell>
          <cell r="I2169">
            <v>0</v>
          </cell>
        </row>
        <row r="2170">
          <cell r="D2170" t="str">
            <v>73907/001</v>
          </cell>
          <cell r="E2170" t="str">
            <v>LASTRO DE CONCRETO TRACO  1:2,5:5, ESPESSURA  8CM, PREPARO MECANICO</v>
          </cell>
          <cell r="F2170" t="str">
            <v>M2</v>
          </cell>
          <cell r="G2170">
            <v>27.44</v>
          </cell>
          <cell r="H2170" t="str">
            <v>S-SINAPI</v>
          </cell>
          <cell r="I2170">
            <v>35.67</v>
          </cell>
        </row>
        <row r="2171">
          <cell r="D2171" t="str">
            <v>73907/002</v>
          </cell>
          <cell r="E2171" t="str">
            <v>LASTRO DE CONCRETO TRACO  1:2,5:5, ESPESSURA  7CM, PREPARO MECANICO</v>
          </cell>
          <cell r="F2171" t="str">
            <v>M2</v>
          </cell>
          <cell r="G2171">
            <v>24.29</v>
          </cell>
          <cell r="H2171" t="str">
            <v>S-SINAPI</v>
          </cell>
          <cell r="I2171">
            <v>31.57</v>
          </cell>
        </row>
        <row r="2172">
          <cell r="D2172" t="str">
            <v>73907/003</v>
          </cell>
          <cell r="E2172" t="str">
            <v>CONTRAPISO/LASTRO CONCRETO  1:3:6 S/BETONEIRA E=5CM</v>
          </cell>
          <cell r="F2172" t="str">
            <v>M2</v>
          </cell>
          <cell r="G2172">
            <v>18</v>
          </cell>
          <cell r="H2172" t="str">
            <v>S-SINAPI</v>
          </cell>
          <cell r="I2172">
            <v>23.4</v>
          </cell>
        </row>
        <row r="2173">
          <cell r="D2173" t="str">
            <v>73907/004</v>
          </cell>
          <cell r="E2173" t="str">
            <v>LASTRO DE CONCRETO TRACO  1:2,5:5, ESPESSURA  3CM, PREPARO MECANICO</v>
          </cell>
          <cell r="F2173" t="str">
            <v>M2</v>
          </cell>
          <cell r="G2173">
            <v>11.7</v>
          </cell>
          <cell r="H2173" t="str">
            <v>S-SINAPI</v>
          </cell>
          <cell r="I2173">
            <v>15.21</v>
          </cell>
        </row>
        <row r="2174">
          <cell r="D2174" t="str">
            <v>73907/005</v>
          </cell>
          <cell r="E2174" t="str">
            <v>LASTRO DE CONCRETO TRACO  1:3:5, ESPESSURA  7CM, PREPARO MECANICO</v>
          </cell>
          <cell r="F2174" t="str">
            <v>M2</v>
          </cell>
          <cell r="G2174">
            <v>23.82</v>
          </cell>
          <cell r="H2174" t="str">
            <v>S-SINAPI</v>
          </cell>
          <cell r="I2174">
            <v>30.96</v>
          </cell>
        </row>
        <row r="2175">
          <cell r="D2175" t="str">
            <v>73907/006</v>
          </cell>
          <cell r="E2175" t="str">
            <v>LASTRO DE CONCRETO TRACO  1:4:8, ESPESSURA  3CM, PREPARO MECANICO</v>
          </cell>
          <cell r="F2175" t="str">
            <v>M2</v>
          </cell>
          <cell r="G2175">
            <v>10.83</v>
          </cell>
          <cell r="H2175" t="str">
            <v>S-SINAPI</v>
          </cell>
          <cell r="I2175">
            <v>14.07</v>
          </cell>
        </row>
        <row r="2176">
          <cell r="D2176" t="str">
            <v>73907/007</v>
          </cell>
          <cell r="E2176" t="str">
            <v>LASTRO DE CONCRETO TRACO  1:3:5, ESPESSURA  5CM, PREPARO MECANICO</v>
          </cell>
          <cell r="F2176" t="str">
            <v>M2</v>
          </cell>
          <cell r="G2176">
            <v>17.66</v>
          </cell>
          <cell r="H2176" t="str">
            <v>S-SINAPI</v>
          </cell>
          <cell r="I2176">
            <v>22.95</v>
          </cell>
        </row>
        <row r="2177">
          <cell r="D2177" t="str">
            <v>73907/008</v>
          </cell>
          <cell r="E2177" t="str">
            <v>LASTRO DE CONCRETO TRACO  1:3:5, ESPESSURA  8CM, PREPARO MECANICO</v>
          </cell>
          <cell r="F2177" t="str">
            <v>M2</v>
          </cell>
          <cell r="G2177">
            <v>26.9</v>
          </cell>
          <cell r="H2177" t="str">
            <v>S-SINAPI</v>
          </cell>
          <cell r="I2177">
            <v>34.97</v>
          </cell>
        </row>
        <row r="2178">
          <cell r="D2178" t="str">
            <v>73907/009</v>
          </cell>
          <cell r="E2178" t="str">
            <v>LASTRO DE CONCRETO TRACO  1:3:5, ESPESSURA  3CM, PREPARO MECANICO</v>
          </cell>
          <cell r="F2178" t="str">
            <v>M2</v>
          </cell>
          <cell r="G2178">
            <v>11.5</v>
          </cell>
          <cell r="H2178" t="str">
            <v>S-SINAPI</v>
          </cell>
          <cell r="I2178">
            <v>14.95</v>
          </cell>
        </row>
        <row r="2179">
          <cell r="D2179" t="str">
            <v>73907/010</v>
          </cell>
          <cell r="E2179" t="str">
            <v>LASTRO DE CONCRETO TRACO  1:3:5, ESPESSURA  10CM</v>
          </cell>
          <cell r="F2179" t="str">
            <v>M2</v>
          </cell>
          <cell r="G2179">
            <v>33.07</v>
          </cell>
          <cell r="H2179" t="str">
            <v>S-SINAPI</v>
          </cell>
          <cell r="I2179">
            <v>42.99</v>
          </cell>
        </row>
        <row r="2180">
          <cell r="D2180" t="str">
            <v>73907/011</v>
          </cell>
          <cell r="E2180" t="str">
            <v>LASTRO DE CONCRETO TRACO  1:4:8, ESPESSURA  10CM, PREPARO MECANICO</v>
          </cell>
          <cell r="F2180" t="str">
            <v>M2</v>
          </cell>
          <cell r="G2180">
            <v>30.83</v>
          </cell>
          <cell r="H2180" t="str">
            <v>S-SINAPI</v>
          </cell>
          <cell r="I2180">
            <v>40.07</v>
          </cell>
        </row>
        <row r="2181">
          <cell r="D2181" t="str">
            <v>73907/012</v>
          </cell>
          <cell r="E2181" t="str">
            <v>LASTRO DE CONCRETO TRACO  1:2,5:5, ESPESSURA  10CM, PREPARO MECANICO</v>
          </cell>
          <cell r="F2181" t="str">
            <v>M2</v>
          </cell>
          <cell r="G2181">
            <v>33.74</v>
          </cell>
          <cell r="H2181" t="str">
            <v>S-SINAPI</v>
          </cell>
          <cell r="I2181">
            <v>43.86</v>
          </cell>
        </row>
        <row r="2182">
          <cell r="D2182" t="str">
            <v>73919/001</v>
          </cell>
          <cell r="E2182" t="str">
            <v xml:space="preserve">CONTRAPISO EM ARGAMASSA TRACO  1:4  (CIMENTO E AREIA), ESPESSURA  6CM, PR    </v>
          </cell>
          <cell r="F2182" t="str">
            <v>M2</v>
          </cell>
          <cell r="G2182">
            <v>23.68</v>
          </cell>
          <cell r="H2182" t="str">
            <v>S-SINAPI</v>
          </cell>
          <cell r="I2182">
            <v>30.78</v>
          </cell>
        </row>
        <row r="2183">
          <cell r="D2183" t="str">
            <v>73919/002</v>
          </cell>
          <cell r="E2183" t="str">
            <v xml:space="preserve">CONTRAPISO EM ARGAMASSA TRACO  1:4  (CIMENTO E AREIA), ESPESSURA  5CM, PR    </v>
          </cell>
          <cell r="F2183" t="str">
            <v>M2</v>
          </cell>
          <cell r="G2183">
            <v>19.600000000000001</v>
          </cell>
          <cell r="H2183" t="str">
            <v>S-SINAPI</v>
          </cell>
          <cell r="I2183">
            <v>25.48</v>
          </cell>
        </row>
        <row r="2184">
          <cell r="D2184" t="str">
            <v>73919/003</v>
          </cell>
          <cell r="E2184" t="str">
            <v xml:space="preserve">CONTRAPISO EM ARGAMASSA TRACO  1:4  (CIMENTO E AREIA), ESPESSURA  4CM, PR    </v>
          </cell>
          <cell r="F2184" t="str">
            <v>M2</v>
          </cell>
          <cell r="G2184">
            <v>15.52</v>
          </cell>
          <cell r="H2184" t="str">
            <v>S-SINAPI</v>
          </cell>
          <cell r="I2184">
            <v>20.170000000000002</v>
          </cell>
        </row>
        <row r="2185">
          <cell r="D2185" t="str">
            <v>73919/004</v>
          </cell>
          <cell r="E2185" t="str">
            <v xml:space="preserve">CONTRAPISO EM ARGAMASSA TRACO  1:4  (CIMENTO E AREIA), ESPESSURA  7CM, PR    </v>
          </cell>
          <cell r="F2185" t="str">
            <v>M2</v>
          </cell>
          <cell r="G2185">
            <v>26.15</v>
          </cell>
          <cell r="H2185" t="str">
            <v>S-SINAPI</v>
          </cell>
          <cell r="I2185">
            <v>33.99</v>
          </cell>
        </row>
        <row r="2186">
          <cell r="D2186" t="str">
            <v>73981/001</v>
          </cell>
          <cell r="E2186" t="str">
            <v>LASTRO DE CONCRETO TRACO  1:4:8, ESPESSURA  7CM, PREPARO MECANICO</v>
          </cell>
          <cell r="F2186" t="str">
            <v>M2</v>
          </cell>
          <cell r="G2186">
            <v>22.26</v>
          </cell>
          <cell r="H2186" t="str">
            <v>S-SINAPI</v>
          </cell>
          <cell r="I2186">
            <v>28.93</v>
          </cell>
        </row>
        <row r="2187">
          <cell r="D2187" t="str">
            <v>73981/002</v>
          </cell>
          <cell r="E2187" t="str">
            <v>LASTRO DE CONCRETO TRACO  1:4:8, ESPESSURA  5CM, PREPARO MECANICO</v>
          </cell>
          <cell r="F2187" t="str">
            <v>M2</v>
          </cell>
          <cell r="G2187">
            <v>16.54</v>
          </cell>
          <cell r="H2187" t="str">
            <v>S-SINAPI</v>
          </cell>
          <cell r="I2187">
            <v>21.5</v>
          </cell>
        </row>
        <row r="2188">
          <cell r="D2188" t="str">
            <v>73981/003</v>
          </cell>
          <cell r="E2188" t="str">
            <v>LASTRO DE CONCRETO TRACO  1:4:8, ESPESSURA  8CM, PREPARO MECANICO</v>
          </cell>
          <cell r="F2188" t="str">
            <v>M2</v>
          </cell>
          <cell r="G2188">
            <v>25.11</v>
          </cell>
          <cell r="H2188" t="str">
            <v>S-SINAPI</v>
          </cell>
          <cell r="I2188">
            <v>32.64</v>
          </cell>
        </row>
        <row r="2189">
          <cell r="D2189" t="str">
            <v>74048/001</v>
          </cell>
          <cell r="E2189" t="str">
            <v xml:space="preserve">LASTRO DE CONCRETO TRACO  1:2,5:5, ESPESSURA  3CM, PREPARO MECANICO, INC    </v>
          </cell>
          <cell r="F2189" t="str">
            <v>M2</v>
          </cell>
          <cell r="G2189">
            <v>14.58</v>
          </cell>
          <cell r="H2189" t="str">
            <v>S-SINAPI</v>
          </cell>
          <cell r="I2189">
            <v>18.95</v>
          </cell>
        </row>
        <row r="2190">
          <cell r="D2190" t="str">
            <v>74048/002</v>
          </cell>
          <cell r="E2190" t="str">
            <v xml:space="preserve">LASTRO DE CONCRETO TRACO  1:2,5:5, ESPESSURA  5CM, PREPARO MECANICO, INC    </v>
          </cell>
          <cell r="F2190" t="str">
            <v>M2</v>
          </cell>
          <cell r="G2190">
            <v>22.79</v>
          </cell>
          <cell r="H2190" t="str">
            <v>S-SINAPI</v>
          </cell>
          <cell r="I2190">
            <v>29.62</v>
          </cell>
        </row>
        <row r="2191">
          <cell r="D2191" t="str">
            <v>74048/003</v>
          </cell>
          <cell r="E2191" t="str">
            <v xml:space="preserve">LASTRO DE CONCRETO TRACO  1:2,5:5, ESPESSURA  7CM, PREPARO MECANICO, INC    </v>
          </cell>
          <cell r="F2191" t="str">
            <v>M2</v>
          </cell>
          <cell r="G2191">
            <v>31.01</v>
          </cell>
          <cell r="H2191" t="str">
            <v>S-SINAPI</v>
          </cell>
          <cell r="I2191">
            <v>40.31</v>
          </cell>
        </row>
        <row r="2192">
          <cell r="D2192" t="str">
            <v>74048/004</v>
          </cell>
          <cell r="E2192" t="str">
            <v xml:space="preserve">LASTRO DE CONCRETO TRACO  1:3:5, ESPESSURA  3CM, PREPARO MECANICO, INCLU    </v>
          </cell>
          <cell r="F2192" t="str">
            <v>M2</v>
          </cell>
          <cell r="G2192">
            <v>14.38</v>
          </cell>
          <cell r="H2192" t="str">
            <v>S-SINAPI</v>
          </cell>
          <cell r="I2192">
            <v>18.690000000000001</v>
          </cell>
        </row>
        <row r="2193">
          <cell r="D2193" t="str">
            <v>74048/005</v>
          </cell>
          <cell r="E2193" t="str">
            <v xml:space="preserve">LASTRO DE CONCRETO TRACO  1:3:5, ESPESSURA  5CM, PREPARO MECANICO, INCLU    </v>
          </cell>
          <cell r="F2193" t="str">
            <v>M2</v>
          </cell>
          <cell r="G2193">
            <v>22.46</v>
          </cell>
          <cell r="H2193" t="str">
            <v>S-SINAPI</v>
          </cell>
          <cell r="I2193">
            <v>29.19</v>
          </cell>
        </row>
        <row r="2194">
          <cell r="D2194" t="str">
            <v>74048/006</v>
          </cell>
          <cell r="E2194" t="str">
            <v xml:space="preserve">LASTRO DE CONCRETO TRACO  1:3:5, ESPESSURA  7CM, PREPARO MECANICO, INCLU    </v>
          </cell>
          <cell r="F2194" t="str">
            <v>M2</v>
          </cell>
          <cell r="G2194">
            <v>30.54</v>
          </cell>
          <cell r="H2194" t="str">
            <v>S-SINAPI</v>
          </cell>
          <cell r="I2194">
            <v>39.700000000000003</v>
          </cell>
        </row>
        <row r="2195">
          <cell r="D2195" t="str">
            <v>74048/007</v>
          </cell>
          <cell r="E2195" t="str">
            <v xml:space="preserve">LASTRO DE CONCRETO TRACO  1:4:8, ESPESSURA  3CM, PREPARO MECANICO, INCLU    </v>
          </cell>
          <cell r="F2195" t="str">
            <v>M2</v>
          </cell>
          <cell r="G2195">
            <v>13.7</v>
          </cell>
          <cell r="H2195" t="str">
            <v>S-SINAPI</v>
          </cell>
          <cell r="I2195">
            <v>17.809999999999999</v>
          </cell>
        </row>
        <row r="2196">
          <cell r="D2196" t="str">
            <v>74048/008</v>
          </cell>
          <cell r="E2196" t="str">
            <v xml:space="preserve">LASTRO DE CONCRETO TRACO  1:4:8, ESPESSURA  5CM, PREPARO MECANICO, INCLU    </v>
          </cell>
          <cell r="F2196" t="str">
            <v>M2</v>
          </cell>
          <cell r="G2196">
            <v>21.34</v>
          </cell>
          <cell r="H2196" t="str">
            <v>S-SINAPI</v>
          </cell>
          <cell r="I2196">
            <v>27.74</v>
          </cell>
        </row>
        <row r="2197">
          <cell r="D2197" t="str">
            <v>74048/009</v>
          </cell>
          <cell r="E2197" t="str">
            <v xml:space="preserve">LASTRO DE CONCRETO TRACO  1:4:8, ESPESSURA  7CM, PREPARO MECANICO, INCLU    </v>
          </cell>
          <cell r="F2197" t="str">
            <v>M2</v>
          </cell>
          <cell r="G2197">
            <v>28.97</v>
          </cell>
          <cell r="H2197" t="str">
            <v>S-SINAPI</v>
          </cell>
          <cell r="I2197">
            <v>37.659999999999997</v>
          </cell>
        </row>
        <row r="2198">
          <cell r="D2198" t="str">
            <v>74249/001</v>
          </cell>
          <cell r="E2198" t="str">
            <v>LASTRO DE BRITA  25MM, ESPESSURA  3CM, INCLUSO COMPACTACAO MANUAL</v>
          </cell>
          <cell r="F2198" t="str">
            <v>M2</v>
          </cell>
          <cell r="G2198">
            <v>2.11</v>
          </cell>
          <cell r="H2198" t="str">
            <v>S-SINAPI</v>
          </cell>
          <cell r="I2198">
            <v>2.74</v>
          </cell>
        </row>
        <row r="2199">
          <cell r="D2199" t="str">
            <v>0308</v>
          </cell>
          <cell r="E2199" t="str">
            <v>RODAPE VINILICO/BORRACHA</v>
          </cell>
          <cell r="H2199" t="str">
            <v>S-SINAPI</v>
          </cell>
          <cell r="I2199">
            <v>0</v>
          </cell>
        </row>
        <row r="2200">
          <cell r="D2200">
            <v>72189</v>
          </cell>
          <cell r="E2200" t="str">
            <v>RODAPE VINILICO ALTURA  5CM, ESPESSURA  1MM, FIXADO COM COLA</v>
          </cell>
          <cell r="F2200" t="str">
            <v>M</v>
          </cell>
          <cell r="G2200">
            <v>10.33</v>
          </cell>
          <cell r="H2200" t="str">
            <v>S-SINAPI</v>
          </cell>
          <cell r="I2200">
            <v>13.42</v>
          </cell>
        </row>
        <row r="2201">
          <cell r="D2201">
            <v>72190</v>
          </cell>
          <cell r="E2201" t="str">
            <v>RODAPE BORRACHA LISO, ALTURA  7CM, ESPESSURA  1MM, FIXADO COM COLA</v>
          </cell>
          <cell r="F2201" t="str">
            <v>M</v>
          </cell>
          <cell r="G2201">
            <v>14.3</v>
          </cell>
          <cell r="H2201" t="str">
            <v>S-SINAPI</v>
          </cell>
          <cell r="I2201">
            <v>18.59</v>
          </cell>
        </row>
        <row r="2202">
          <cell r="D2202" t="str">
            <v>REVE</v>
          </cell>
          <cell r="E2202" t="str">
            <v>REVESTIMENTO E TRATAMENTO DE SUPERFICIES</v>
          </cell>
          <cell r="H2202" t="str">
            <v>S-SINAPI</v>
          </cell>
          <cell r="I2202">
            <v>0</v>
          </cell>
        </row>
        <row r="2203">
          <cell r="D2203" t="str">
            <v>0106</v>
          </cell>
          <cell r="E2203" t="str">
            <v>CHAPISCO</v>
          </cell>
          <cell r="H2203" t="str">
            <v>S-SINAPI</v>
          </cell>
          <cell r="I2203">
            <v>0</v>
          </cell>
        </row>
        <row r="2204">
          <cell r="D2204">
            <v>5974</v>
          </cell>
          <cell r="E2204" t="str">
            <v xml:space="preserve">CHAPISCO EM PAREDES TRACO  1:4  (CIMENTO E AREIA), ESPESSURA  0,5CM, PREP    </v>
          </cell>
          <cell r="F2204" t="str">
            <v>M2</v>
          </cell>
          <cell r="G2204">
            <v>2.71</v>
          </cell>
          <cell r="H2204" t="str">
            <v>S-SINAPI</v>
          </cell>
          <cell r="I2204">
            <v>3.52</v>
          </cell>
        </row>
        <row r="2205">
          <cell r="D2205">
            <v>5975</v>
          </cell>
          <cell r="E2205" t="str">
            <v xml:space="preserve">CHAPISCO EM TETOS TRACO  1:3  (CIMENTO E AREIA), ESPESSURA  0,5CM, PREPAR    </v>
          </cell>
          <cell r="F2205" t="str">
            <v>M2</v>
          </cell>
          <cell r="G2205">
            <v>5.25</v>
          </cell>
          <cell r="H2205" t="str">
            <v>S-SINAPI</v>
          </cell>
          <cell r="I2205">
            <v>6.82</v>
          </cell>
        </row>
        <row r="2206">
          <cell r="D2206" t="str">
            <v>73928/001</v>
          </cell>
          <cell r="E2206" t="str">
            <v xml:space="preserve">CHAPISCO EM PAREDES TRACO  1:4  (CIMENTO E AREIA), ESPESSURA  0,5CM, PREP    </v>
          </cell>
          <cell r="F2206" t="str">
            <v>M2</v>
          </cell>
          <cell r="G2206">
            <v>2.84</v>
          </cell>
          <cell r="H2206" t="str">
            <v>S-SINAPI</v>
          </cell>
          <cell r="I2206">
            <v>3.69</v>
          </cell>
        </row>
        <row r="2207">
          <cell r="D2207" t="str">
            <v>73928/002</v>
          </cell>
          <cell r="E2207" t="str">
            <v xml:space="preserve">CHAPISCO TRACO  1:3  (CIMENTO E AREIA), ESPESSURA  0,5CM, PREPARO MANUAL      </v>
          </cell>
          <cell r="F2207" t="str">
            <v>M2</v>
          </cell>
          <cell r="G2207">
            <v>3.04</v>
          </cell>
          <cell r="H2207" t="str">
            <v>S-SINAPI</v>
          </cell>
          <cell r="I2207">
            <v>3.95</v>
          </cell>
        </row>
        <row r="2208">
          <cell r="D2208" t="str">
            <v>73928/003</v>
          </cell>
          <cell r="E2208" t="str">
            <v>CHAPISCA ARGAMASSA CIMENTO/AREIA  1:4 E=0,7CM</v>
          </cell>
          <cell r="F2208" t="str">
            <v>M2</v>
          </cell>
          <cell r="G2208">
            <v>4.1399999999999997</v>
          </cell>
          <cell r="H2208" t="str">
            <v>S-SINAPI</v>
          </cell>
          <cell r="I2208">
            <v>5.38</v>
          </cell>
        </row>
        <row r="2209">
          <cell r="D2209" t="str">
            <v>73928/004</v>
          </cell>
          <cell r="E2209" t="str">
            <v>CHAPISCO ARGAMASSA CIMENTO/AREIA  1:6 E=0,7CM</v>
          </cell>
          <cell r="F2209" t="str">
            <v>M2</v>
          </cell>
          <cell r="G2209">
            <v>3.82</v>
          </cell>
          <cell r="H2209" t="str">
            <v>S-SINAPI</v>
          </cell>
          <cell r="I2209">
            <v>4.96</v>
          </cell>
        </row>
        <row r="2210">
          <cell r="D2210" t="str">
            <v>73928/005</v>
          </cell>
          <cell r="E2210" t="str">
            <v xml:space="preserve">CHAPISCO TRACO  1:3  (CIMENTO E AREIA), ESPESSURA  0,5CM, PREPARO MECANIC    </v>
          </cell>
          <cell r="F2210" t="str">
            <v>M2</v>
          </cell>
          <cell r="G2210">
            <v>3.28</v>
          </cell>
          <cell r="H2210" t="str">
            <v>S-SINAPI</v>
          </cell>
          <cell r="I2210">
            <v>4.26</v>
          </cell>
        </row>
        <row r="2211">
          <cell r="D2211" t="str">
            <v>73928/006</v>
          </cell>
          <cell r="E2211" t="str">
            <v xml:space="preserve">CHAPISCO TRACO  1:4  (CIMENTO E AREIA), ESPESSURA  0,5CM, PREPARO MANUAL,    </v>
          </cell>
          <cell r="F2211" t="str">
            <v>M2</v>
          </cell>
          <cell r="G2211">
            <v>3.32</v>
          </cell>
          <cell r="H2211" t="str">
            <v>S-SINAPI</v>
          </cell>
          <cell r="I2211">
            <v>4.3099999999999996</v>
          </cell>
        </row>
        <row r="2212">
          <cell r="D2212" t="str">
            <v>73928/007</v>
          </cell>
          <cell r="E2212" t="str">
            <v xml:space="preserve">CHAPISCO TRACO  1:4  (CIMENTO E PEDRISCO), ESPESSURA  0,5CM, PREPARO MANU    </v>
          </cell>
          <cell r="F2212" t="str">
            <v>M2</v>
          </cell>
          <cell r="G2212">
            <v>4.34</v>
          </cell>
          <cell r="H2212" t="str">
            <v>S-SINAPI</v>
          </cell>
          <cell r="I2212">
            <v>5.64</v>
          </cell>
        </row>
        <row r="2213">
          <cell r="D2213" t="str">
            <v>74161/001</v>
          </cell>
          <cell r="E2213" t="str">
            <v xml:space="preserve">CHAPISCO EM PAREDES TRACO  1:3  (CIMENTO E AREIA), ESPESSURA  0,5CM, PREP    </v>
          </cell>
          <cell r="F2213" t="str">
            <v>M2</v>
          </cell>
          <cell r="G2213">
            <v>2.94</v>
          </cell>
          <cell r="H2213" t="str">
            <v>S-SINAPI</v>
          </cell>
          <cell r="I2213">
            <v>3.82</v>
          </cell>
        </row>
        <row r="2214">
          <cell r="D2214" t="str">
            <v>74199/001</v>
          </cell>
          <cell r="E2214" t="str">
            <v xml:space="preserve">CHAPISCO RUSTICO TRACO  1:3  (CIMENTO E AREIA), ESPESSURA  2CM, PREPARO M    </v>
          </cell>
          <cell r="F2214" t="str">
            <v>M2</v>
          </cell>
          <cell r="G2214">
            <v>21.3</v>
          </cell>
          <cell r="H2214" t="str">
            <v>S-SINAPI</v>
          </cell>
          <cell r="I2214">
            <v>27.69</v>
          </cell>
        </row>
        <row r="2215">
          <cell r="D2215" t="str">
            <v>0107</v>
          </cell>
          <cell r="E2215" t="str">
            <v>EMBOCO</v>
          </cell>
          <cell r="H2215" t="str">
            <v>S-SINAPI</v>
          </cell>
          <cell r="I2215">
            <v>0</v>
          </cell>
        </row>
        <row r="2216">
          <cell r="D2216">
            <v>5976</v>
          </cell>
          <cell r="E2216" t="str">
            <v xml:space="preserve">EMBOCO EM TETOS TRACO  1:4  (CAL E AREIA MEDIA), ESPESSURA  1,5CM, PREPAR    </v>
          </cell>
          <cell r="F2216" t="str">
            <v>M2</v>
          </cell>
          <cell r="G2216">
            <v>13.7</v>
          </cell>
          <cell r="H2216" t="str">
            <v>S-SINAPI</v>
          </cell>
          <cell r="I2216">
            <v>17.809999999999999</v>
          </cell>
        </row>
        <row r="2217">
          <cell r="D2217">
            <v>5978</v>
          </cell>
          <cell r="E2217" t="str">
            <v xml:space="preserve">EMBOCO EM PAREDES INTERNAS TRACO  1:5  (CAL E AREIA MEDIA), ESPESSURA  2,    </v>
          </cell>
          <cell r="F2217" t="str">
            <v>M2</v>
          </cell>
          <cell r="G2217">
            <v>12.7</v>
          </cell>
          <cell r="H2217" t="str">
            <v>S-SINAPI</v>
          </cell>
          <cell r="I2217">
            <v>16.510000000000002</v>
          </cell>
        </row>
        <row r="2218">
          <cell r="D2218">
            <v>5982</v>
          </cell>
          <cell r="E2218" t="str">
            <v xml:space="preserve">EMBOCO PAULISTA  (MASSA UNICA) EM TETOS TRACO  1:2:11  (CIMENTO, CAL E AR    </v>
          </cell>
          <cell r="F2218" t="str">
            <v>M2</v>
          </cell>
          <cell r="G2218">
            <v>10.88</v>
          </cell>
          <cell r="H2218" t="str">
            <v>S-SINAPI</v>
          </cell>
          <cell r="I2218">
            <v>14.14</v>
          </cell>
        </row>
        <row r="2219">
          <cell r="D2219">
            <v>5983</v>
          </cell>
          <cell r="E2219" t="str">
            <v xml:space="preserve">EMBOCO PAULISTA  (MASSA UNICA) TRACO  1:1:4  (CIMENTO, CAL E AREIA), ESPE    </v>
          </cell>
          <cell r="F2219" t="str">
            <v>M2</v>
          </cell>
          <cell r="G2219">
            <v>17.510000000000002</v>
          </cell>
          <cell r="H2219" t="str">
            <v>S-SINAPI</v>
          </cell>
          <cell r="I2219">
            <v>22.76</v>
          </cell>
        </row>
        <row r="2220">
          <cell r="D2220">
            <v>5984</v>
          </cell>
          <cell r="E2220" t="str">
            <v xml:space="preserve">EMBOCO TRACO  1:1:4  (CIMENTO, CAL E AREIA), ESPESSURA  2,0CM, PREPARO ME    </v>
          </cell>
          <cell r="F2220" t="str">
            <v>M2</v>
          </cell>
          <cell r="G2220">
            <v>17.93</v>
          </cell>
          <cell r="H2220" t="str">
            <v>S-SINAPI</v>
          </cell>
          <cell r="I2220">
            <v>23.3</v>
          </cell>
        </row>
        <row r="2221">
          <cell r="D2221">
            <v>5990</v>
          </cell>
          <cell r="E2221" t="str">
            <v xml:space="preserve">EMBOCO TRACO  1:2:11(CIMENTO, CAL E AREIA), ESPESSURA  2,0CM, PREPARO ME    </v>
          </cell>
          <cell r="F2221" t="str">
            <v>M2</v>
          </cell>
          <cell r="G2221">
            <v>13.44</v>
          </cell>
          <cell r="H2221" t="str">
            <v>S-SINAPI</v>
          </cell>
          <cell r="I2221">
            <v>17.47</v>
          </cell>
        </row>
        <row r="2222">
          <cell r="D2222">
            <v>5991</v>
          </cell>
          <cell r="E2222" t="str">
            <v xml:space="preserve">BARRA LISA COM ARGAMASSA TRACO  1:4  (CIMENTO E AREIA GROSSA), ESPESSURA    </v>
          </cell>
          <cell r="F2222" t="str">
            <v>M2</v>
          </cell>
          <cell r="G2222">
            <v>21.38</v>
          </cell>
          <cell r="H2222" t="str">
            <v>S-SINAPI</v>
          </cell>
          <cell r="I2222">
            <v>27.79</v>
          </cell>
        </row>
        <row r="2223">
          <cell r="D2223">
            <v>5992</v>
          </cell>
          <cell r="E2223" t="str">
            <v xml:space="preserve">EMBOCO PAULISTA  (MASSA UNICA) TRACO  1:2:11(CIMENTO, CAL E AREIA), ESPE    </v>
          </cell>
          <cell r="F2223" t="str">
            <v>M2</v>
          </cell>
          <cell r="G2223">
            <v>13.44</v>
          </cell>
          <cell r="H2223" t="str">
            <v>S-SINAPI</v>
          </cell>
          <cell r="I2223">
            <v>17.47</v>
          </cell>
        </row>
        <row r="2224">
          <cell r="D2224">
            <v>5993</v>
          </cell>
          <cell r="E2224" t="str">
            <v xml:space="preserve">EMBOCO TRACO  1:2:8  (CIMENTO, CAL E AREIA), ESPESSURA  2,0CM, PREPARO ME    </v>
          </cell>
          <cell r="F2224" t="str">
            <v>M2</v>
          </cell>
          <cell r="G2224">
            <v>14.22</v>
          </cell>
          <cell r="H2224" t="str">
            <v>S-SINAPI</v>
          </cell>
          <cell r="I2224">
            <v>18.48</v>
          </cell>
        </row>
        <row r="2225">
          <cell r="D2225">
            <v>5997</v>
          </cell>
          <cell r="E2225" t="str">
            <v xml:space="preserve">BARRA LISA COM ARGAMASSA TRACO  1:4  (CIMENTO E AREIA GROSSA), ESPESSURA    </v>
          </cell>
          <cell r="F2225" t="str">
            <v>M2</v>
          </cell>
          <cell r="G2225">
            <v>19.46</v>
          </cell>
          <cell r="H2225" t="str">
            <v>S-SINAPI</v>
          </cell>
          <cell r="I2225">
            <v>25.29</v>
          </cell>
        </row>
        <row r="2226">
          <cell r="D2226">
            <v>6435</v>
          </cell>
          <cell r="E2226" t="str">
            <v>EMBOCO INTERNO, TRACO  1,0:2,0:9,0 SOBRE CHAPISCO  1:3</v>
          </cell>
          <cell r="F2226" t="str">
            <v>M2</v>
          </cell>
          <cell r="G2226">
            <v>17.48</v>
          </cell>
          <cell r="H2226" t="str">
            <v>S-SINAPI</v>
          </cell>
          <cell r="I2226">
            <v>22.72</v>
          </cell>
        </row>
        <row r="2227">
          <cell r="D2227">
            <v>6505</v>
          </cell>
          <cell r="E2227" t="str">
            <v xml:space="preserve">EMBOCO INTERNO P/ CONSTRUCAO DE FOSSA SEPTICA TIPO OMS D  =  200CM  / H I    </v>
          </cell>
          <cell r="F2227" t="str">
            <v>M2</v>
          </cell>
          <cell r="G2227">
            <v>17.48</v>
          </cell>
          <cell r="H2227" t="str">
            <v>S-SINAPI</v>
          </cell>
          <cell r="I2227">
            <v>22.72</v>
          </cell>
        </row>
        <row r="2228">
          <cell r="D2228">
            <v>68055</v>
          </cell>
          <cell r="E2228" t="str">
            <v xml:space="preserve">EMBOCO TRACO  1:4  (CAL E AREIA MEDIA)  +  130 KG CIMENTO, ESPESSURA  2,0CM    </v>
          </cell>
          <cell r="F2228" t="str">
            <v>M2</v>
          </cell>
          <cell r="G2228">
            <v>13.83</v>
          </cell>
          <cell r="H2228" t="str">
            <v>S-SINAPI</v>
          </cell>
          <cell r="I2228">
            <v>17.97</v>
          </cell>
        </row>
        <row r="2229">
          <cell r="D2229" t="str">
            <v>73741/001</v>
          </cell>
          <cell r="E2229" t="str">
            <v xml:space="preserve">EMBOCO PAULISTA  (MASSA UNICA) TRACO  1:4  (CIMENTO E AREIA), ESPESSURA  2    </v>
          </cell>
          <cell r="F2229" t="str">
            <v>M2</v>
          </cell>
          <cell r="G2229">
            <v>16.489999999999998</v>
          </cell>
          <cell r="H2229" t="str">
            <v>S-SINAPI</v>
          </cell>
          <cell r="I2229">
            <v>21.43</v>
          </cell>
        </row>
        <row r="2230">
          <cell r="D2230" t="str">
            <v>73927/001</v>
          </cell>
          <cell r="E2230" t="str">
            <v>EMBOCO TRACO  1:7  (CIMENTO E AREIA), ESPESSURA  1,5CM, PREPARO MANUAL</v>
          </cell>
          <cell r="F2230" t="str">
            <v>M2</v>
          </cell>
          <cell r="G2230">
            <v>10.85</v>
          </cell>
          <cell r="H2230" t="str">
            <v>S-SINAPI</v>
          </cell>
          <cell r="I2230">
            <v>14.1</v>
          </cell>
        </row>
        <row r="2231">
          <cell r="D2231" t="str">
            <v>73927/002</v>
          </cell>
          <cell r="E2231" t="str">
            <v>EMBOCO TRACO  1:4  (CIMENTO E AREIA), ESPESSURA  2,0CM, PREPARO MANUAL</v>
          </cell>
          <cell r="F2231" t="str">
            <v>M2</v>
          </cell>
          <cell r="G2231">
            <v>14.58</v>
          </cell>
          <cell r="H2231" t="str">
            <v>S-SINAPI</v>
          </cell>
          <cell r="I2231">
            <v>18.95</v>
          </cell>
        </row>
        <row r="2232">
          <cell r="D2232" t="str">
            <v>73927/003</v>
          </cell>
          <cell r="E2232" t="str">
            <v xml:space="preserve">EMBOCO TRACO  1:2:8  (CIMENTO, CAL E AREIA), ESPESSURA  1,5CM, PREPARO MA    </v>
          </cell>
          <cell r="F2232" t="str">
            <v>M2</v>
          </cell>
          <cell r="G2232">
            <v>11.85</v>
          </cell>
          <cell r="H2232" t="str">
            <v>S-SINAPI</v>
          </cell>
          <cell r="I2232">
            <v>15.4</v>
          </cell>
        </row>
        <row r="2233">
          <cell r="D2233" t="str">
            <v>73927/004</v>
          </cell>
          <cell r="E2233" t="str">
            <v xml:space="preserve">EMBOCO TRACO  1:2:6  (CIMENTO, CAL E AREIA), ESPESSURA  2,0CM, PREPARO MA    </v>
          </cell>
          <cell r="F2233" t="str">
            <v>M2</v>
          </cell>
          <cell r="G2233">
            <v>15.7</v>
          </cell>
          <cell r="H2233" t="str">
            <v>S-SINAPI</v>
          </cell>
          <cell r="I2233">
            <v>20.41</v>
          </cell>
        </row>
        <row r="2234">
          <cell r="D2234" t="str">
            <v>73927/005</v>
          </cell>
          <cell r="E2234" t="str">
            <v xml:space="preserve">EMBOCO PAULISTA  (MASSA UNICA) TRACO  1:6  (CIMENTO E AREIA), ESPESSURA  2    </v>
          </cell>
          <cell r="F2234" t="str">
            <v>M2</v>
          </cell>
          <cell r="G2234">
            <v>16.27</v>
          </cell>
          <cell r="H2234" t="str">
            <v>S-SINAPI</v>
          </cell>
          <cell r="I2234">
            <v>21.15</v>
          </cell>
        </row>
        <row r="2235">
          <cell r="D2235" t="str">
            <v>73927/006</v>
          </cell>
          <cell r="E2235" t="str">
            <v xml:space="preserve">EMBOCO PAULISTA  (MASSA UNICA) TRACO  1:1:6  (CIMENTO, CAL E AREIA), ESPE    </v>
          </cell>
          <cell r="F2235" t="str">
            <v>M2</v>
          </cell>
          <cell r="G2235">
            <v>14.68</v>
          </cell>
          <cell r="H2235" t="str">
            <v>S-SINAPI</v>
          </cell>
          <cell r="I2235">
            <v>19.079999999999998</v>
          </cell>
        </row>
        <row r="2236">
          <cell r="D2236" t="str">
            <v>73927/007</v>
          </cell>
          <cell r="E2236" t="str">
            <v xml:space="preserve">EMBOCO PAULISTA  (MASSA UNICA) TRACO  1:2:9  (CIMENTO, CAL E AREIA), ESPE    </v>
          </cell>
          <cell r="F2236" t="str">
            <v>M2</v>
          </cell>
          <cell r="G2236">
            <v>14.41</v>
          </cell>
          <cell r="H2236" t="str">
            <v>S-SINAPI</v>
          </cell>
          <cell r="I2236">
            <v>18.73</v>
          </cell>
        </row>
        <row r="2237">
          <cell r="D2237" t="str">
            <v>73927/008</v>
          </cell>
          <cell r="E2237" t="str">
            <v xml:space="preserve">EMBOCO PAULISTA  (MASSA UNICA) TRACO  1:2:8  (CIMENTO, CAL E AREIA), ESPE    </v>
          </cell>
          <cell r="F2237" t="str">
            <v>M2</v>
          </cell>
          <cell r="G2237">
            <v>11.85</v>
          </cell>
          <cell r="H2237" t="str">
            <v>S-SINAPI</v>
          </cell>
          <cell r="I2237">
            <v>15.4</v>
          </cell>
        </row>
        <row r="2238">
          <cell r="D2238" t="str">
            <v>73927/009</v>
          </cell>
          <cell r="E2238" t="str">
            <v xml:space="preserve">EMBOCO PAULISTA  (MASSA UNICA) TRACO  1:2:8  (CIMENTO, CAL E AREIA), ESPE    </v>
          </cell>
          <cell r="F2238" t="str">
            <v>M2</v>
          </cell>
          <cell r="G2238">
            <v>14.73</v>
          </cell>
          <cell r="H2238" t="str">
            <v>S-SINAPI</v>
          </cell>
          <cell r="I2238">
            <v>19.14</v>
          </cell>
        </row>
        <row r="2239">
          <cell r="D2239" t="str">
            <v>73927/010</v>
          </cell>
          <cell r="E2239" t="str">
            <v>EMBOCO PAULISTA CIMENTO/CAL/AREIA  1:3:10 E=3,0CM</v>
          </cell>
          <cell r="F2239" t="str">
            <v>M2</v>
          </cell>
          <cell r="G2239">
            <v>26.63</v>
          </cell>
          <cell r="H2239" t="str">
            <v>S-SINAPI</v>
          </cell>
          <cell r="I2239">
            <v>34.61</v>
          </cell>
        </row>
        <row r="2240">
          <cell r="D2240" t="str">
            <v>73927/011</v>
          </cell>
          <cell r="E2240" t="str">
            <v xml:space="preserve">EMBOCO PAULISTA  (MASSA UNICA) TRACO  1:3  (CIMENTO E AREIA), ESPESSURA  2    </v>
          </cell>
          <cell r="F2240" t="str">
            <v>M2</v>
          </cell>
          <cell r="G2240">
            <v>15.36</v>
          </cell>
          <cell r="H2240" t="str">
            <v>S-SINAPI</v>
          </cell>
          <cell r="I2240">
            <v>19.96</v>
          </cell>
        </row>
        <row r="2241">
          <cell r="D2241" t="str">
            <v>0108</v>
          </cell>
          <cell r="E2241" t="str">
            <v>REBOCO</v>
          </cell>
          <cell r="H2241" t="str">
            <v>S-SINAPI</v>
          </cell>
          <cell r="I2241">
            <v>0</v>
          </cell>
        </row>
        <row r="2242">
          <cell r="D2242">
            <v>5994</v>
          </cell>
          <cell r="E2242" t="str">
            <v xml:space="preserve">REBOCO EM TETOS ARGAMASSA TRACO  1:2  (CAL E AREIA FINA PENEIRADA), ESPE    </v>
          </cell>
          <cell r="F2242" t="str">
            <v>M2</v>
          </cell>
          <cell r="G2242">
            <v>11.1</v>
          </cell>
          <cell r="H2242" t="str">
            <v>S-SINAPI</v>
          </cell>
          <cell r="I2242">
            <v>14.43</v>
          </cell>
        </row>
        <row r="2243">
          <cell r="D2243">
            <v>5995</v>
          </cell>
          <cell r="E2243" t="str">
            <v xml:space="preserve">REBOCO PARA PAREDES ARGAMASSA TRACO  1:4,5  (CAL E AREIA FINA PENEIRADA)    </v>
          </cell>
          <cell r="F2243" t="str">
            <v>M2</v>
          </cell>
          <cell r="G2243">
            <v>9.15</v>
          </cell>
          <cell r="H2243" t="str">
            <v>S-SINAPI</v>
          </cell>
          <cell r="I2243">
            <v>11.89</v>
          </cell>
        </row>
        <row r="2244">
          <cell r="D2244">
            <v>5996</v>
          </cell>
          <cell r="E2244" t="str">
            <v xml:space="preserve">REBOCO PARA TETOS ARGAMASSA TRACO  1:4,5  (CAL E AREIA FINA PENEIRADA),      </v>
          </cell>
          <cell r="F2244" t="str">
            <v>M2</v>
          </cell>
          <cell r="G2244">
            <v>10.75</v>
          </cell>
          <cell r="H2244" t="str">
            <v>S-SINAPI</v>
          </cell>
          <cell r="I2244">
            <v>13.97</v>
          </cell>
        </row>
        <row r="2245">
          <cell r="D2245">
            <v>5998</v>
          </cell>
          <cell r="E2245" t="str">
            <v>PASTA DE CIMENTO PORTLAND, ESPESSURA  1MM</v>
          </cell>
          <cell r="F2245" t="str">
            <v>M2</v>
          </cell>
          <cell r="G2245">
            <v>0.55000000000000004</v>
          </cell>
          <cell r="H2245" t="str">
            <v>S-SINAPI</v>
          </cell>
          <cell r="I2245">
            <v>0.71</v>
          </cell>
        </row>
        <row r="2246">
          <cell r="D2246" t="str">
            <v>73747/001</v>
          </cell>
          <cell r="E2246" t="str">
            <v xml:space="preserve">ISOLAMENTO ACUSTICO EM ESPUMA DE POLIURETANO ESPESSURA  20 MM, DENSIDAD    </v>
          </cell>
          <cell r="F2246" t="str">
            <v>M2</v>
          </cell>
          <cell r="G2246">
            <v>25.71</v>
          </cell>
          <cell r="H2246" t="str">
            <v>S-SINAPI</v>
          </cell>
          <cell r="I2246">
            <v>33.42</v>
          </cell>
        </row>
        <row r="2247">
          <cell r="D2247" t="str">
            <v>73926/001</v>
          </cell>
          <cell r="E2247" t="str">
            <v xml:space="preserve">BARRA LISA COM ARGAMASSA TRACO  1:2  (CIMENTO E AREIA), ESPESSURA  0,5CM,    </v>
          </cell>
          <cell r="F2247" t="str">
            <v>M2</v>
          </cell>
          <cell r="G2247">
            <v>14.94</v>
          </cell>
          <cell r="H2247" t="str">
            <v>S-SINAPI</v>
          </cell>
          <cell r="I2247">
            <v>19.420000000000002</v>
          </cell>
        </row>
        <row r="2248">
          <cell r="D2248" t="str">
            <v>73926/002</v>
          </cell>
          <cell r="E2248" t="str">
            <v xml:space="preserve">BARRA LISA COM ARGAMASSA TRACO  1:3  (CIMENTO E AREIA), ESPESSURA  1,5CM,    </v>
          </cell>
          <cell r="F2248" t="str">
            <v>M2</v>
          </cell>
          <cell r="G2248">
            <v>19.12</v>
          </cell>
          <cell r="H2248" t="str">
            <v>S-SINAPI</v>
          </cell>
          <cell r="I2248">
            <v>24.85</v>
          </cell>
        </row>
        <row r="2249">
          <cell r="D2249" t="str">
            <v>73926/003</v>
          </cell>
          <cell r="E2249" t="str">
            <v xml:space="preserve">BARRA LISA COM ARGAMASSA TRACO  1:3  (CIMENTO E AREIA), ESPESSURA  1,0CM,    </v>
          </cell>
          <cell r="F2249" t="str">
            <v>M2</v>
          </cell>
          <cell r="G2249">
            <v>17.68</v>
          </cell>
          <cell r="H2249" t="str">
            <v>S-SINAPI</v>
          </cell>
          <cell r="I2249">
            <v>22.98</v>
          </cell>
        </row>
        <row r="2250">
          <cell r="D2250" t="str">
            <v>73926/004</v>
          </cell>
          <cell r="E2250" t="str">
            <v xml:space="preserve">BARRA LISA COM ARGAMASSA TRACO  1:4  (CIMENTO E AREIA), ESPESSURA  2,0CM,    </v>
          </cell>
          <cell r="F2250" t="str">
            <v>M2</v>
          </cell>
          <cell r="G2250">
            <v>21.37</v>
          </cell>
          <cell r="H2250" t="str">
            <v>S-SINAPI</v>
          </cell>
          <cell r="I2250">
            <v>27.78</v>
          </cell>
        </row>
        <row r="2251">
          <cell r="D2251" t="str">
            <v>73926/005</v>
          </cell>
          <cell r="E2251" t="str">
            <v xml:space="preserve">BARRA LISA COM ARGAMASSA TRACO  1:5  (CIMENTO E AREIA), ESPESSURA  1,5CM,    </v>
          </cell>
          <cell r="F2251" t="str">
            <v>M2</v>
          </cell>
          <cell r="G2251">
            <v>18.12</v>
          </cell>
          <cell r="H2251" t="str">
            <v>S-SINAPI</v>
          </cell>
          <cell r="I2251">
            <v>23.55</v>
          </cell>
        </row>
        <row r="2252">
          <cell r="D2252" t="str">
            <v>73926/006</v>
          </cell>
          <cell r="E2252" t="str">
            <v xml:space="preserve">BARRA LISA COM ARGAMASSA TRACO  1:5  (CIMENTO E AREIA), ESPESSURA  1,0CM,    </v>
          </cell>
          <cell r="F2252" t="str">
            <v>M2</v>
          </cell>
          <cell r="G2252">
            <v>17.02</v>
          </cell>
          <cell r="H2252" t="str">
            <v>S-SINAPI</v>
          </cell>
          <cell r="I2252">
            <v>22.12</v>
          </cell>
        </row>
        <row r="2253">
          <cell r="D2253" t="str">
            <v>73926/007</v>
          </cell>
          <cell r="E2253" t="str">
            <v xml:space="preserve">BARRA LISA COM ARGAMASSA TRACO  1:3  (CIMENTO E AREIA), ESPESSURA  0,5CM,    </v>
          </cell>
          <cell r="F2253" t="str">
            <v>M2</v>
          </cell>
          <cell r="G2253">
            <v>14.64</v>
          </cell>
          <cell r="H2253" t="str">
            <v>S-SINAPI</v>
          </cell>
          <cell r="I2253">
            <v>19.03</v>
          </cell>
        </row>
        <row r="2254">
          <cell r="D2254" t="str">
            <v>73926/008</v>
          </cell>
          <cell r="E2254" t="str">
            <v xml:space="preserve">BARRA LISA COM ARGAMASSA TRACO  1:4  (CIMENTO E AREIA), COM CORANTE AMAR    </v>
          </cell>
          <cell r="F2254" t="str">
            <v>M2</v>
          </cell>
          <cell r="G2254">
            <v>27.05</v>
          </cell>
          <cell r="H2254" t="str">
            <v>S-SINAPI</v>
          </cell>
          <cell r="I2254">
            <v>35.159999999999997</v>
          </cell>
        </row>
        <row r="2255">
          <cell r="D2255" t="str">
            <v>74001/001</v>
          </cell>
          <cell r="E2255" t="str">
            <v xml:space="preserve">REBOCO COM ARGAMASSA PRE-FABRICADA, ESPESSURA  0,5CM, PREPARO MECANICO      </v>
          </cell>
          <cell r="F2255" t="str">
            <v>M2</v>
          </cell>
          <cell r="G2255">
            <v>10.38</v>
          </cell>
          <cell r="H2255" t="str">
            <v>S-SINAPI</v>
          </cell>
          <cell r="I2255">
            <v>13.49</v>
          </cell>
        </row>
        <row r="2256">
          <cell r="D2256" t="str">
            <v>74001/002</v>
          </cell>
          <cell r="E2256" t="str">
            <v xml:space="preserve">REVESTIMENTO DE GESSO EM PAREDES INTERNAS EM BLOCOS DE CONCRETO, ESPES    </v>
          </cell>
          <cell r="F2256" t="str">
            <v>M2</v>
          </cell>
          <cell r="G2256">
            <v>9.34</v>
          </cell>
          <cell r="H2256" t="str">
            <v>S-SINAPI</v>
          </cell>
          <cell r="I2256">
            <v>12.14</v>
          </cell>
        </row>
        <row r="2257">
          <cell r="D2257" t="str">
            <v>74105/001</v>
          </cell>
          <cell r="E2257" t="str">
            <v>REVESTIMENTO DE TETOS COM GESSO CORRIDO DISTORCIDO</v>
          </cell>
          <cell r="F2257" t="str">
            <v>M2</v>
          </cell>
          <cell r="G2257">
            <v>8.64</v>
          </cell>
          <cell r="H2257" t="str">
            <v>S-SINAPI</v>
          </cell>
          <cell r="I2257">
            <v>11.23</v>
          </cell>
        </row>
        <row r="2258">
          <cell r="D2258" t="str">
            <v>74201/001</v>
          </cell>
          <cell r="E2258" t="str">
            <v xml:space="preserve">EMBOCO PAULISTA  (MASSA UNICA) TRACO  1:2:8  (CIMENTO, CAL E AREIA), ESPE    </v>
          </cell>
          <cell r="F2258" t="str">
            <v>M2</v>
          </cell>
          <cell r="G2258">
            <v>14.22</v>
          </cell>
          <cell r="H2258" t="str">
            <v>S-SINAPI</v>
          </cell>
          <cell r="I2258">
            <v>18.48</v>
          </cell>
        </row>
        <row r="2259">
          <cell r="D2259" t="str">
            <v>0109</v>
          </cell>
          <cell r="E2259" t="str">
            <v>AZULEJO</v>
          </cell>
          <cell r="H2259" t="str">
            <v>S-SINAPI</v>
          </cell>
          <cell r="I2259">
            <v>0</v>
          </cell>
        </row>
        <row r="2260">
          <cell r="D2260">
            <v>5999</v>
          </cell>
          <cell r="E2260" t="str">
            <v xml:space="preserve">AZULEJO  2A  15X15CM FIXADO COM ARGAMASSA COLANTE, JUNTAS A PRUMO, REJUN    </v>
          </cell>
          <cell r="F2260" t="str">
            <v>M2</v>
          </cell>
          <cell r="G2260">
            <v>23.51</v>
          </cell>
          <cell r="H2260" t="str">
            <v>S-SINAPI</v>
          </cell>
          <cell r="I2260">
            <v>30.56</v>
          </cell>
        </row>
        <row r="2261">
          <cell r="D2261">
            <v>6000</v>
          </cell>
          <cell r="E2261" t="str">
            <v xml:space="preserve">AZULEJO  2A  15X15CM FIXADO COM ARGAMASSA COLANTE, JUNTAS EM AMARRACAO,      </v>
          </cell>
          <cell r="F2261" t="str">
            <v>M2</v>
          </cell>
          <cell r="G2261">
            <v>22.65</v>
          </cell>
          <cell r="H2261" t="str">
            <v>S-SINAPI</v>
          </cell>
          <cell r="I2261">
            <v>29.44</v>
          </cell>
        </row>
        <row r="2262">
          <cell r="D2262" t="str">
            <v>73925/001</v>
          </cell>
          <cell r="E2262" t="str">
            <v xml:space="preserve">AZULEJO  1A  15X15CM FIXADO COM NATA DE CIMENTO, REJUNTAMENTO COM CIMENT    </v>
          </cell>
          <cell r="F2262" t="str">
            <v>M2</v>
          </cell>
          <cell r="G2262">
            <v>23.43</v>
          </cell>
          <cell r="H2262" t="str">
            <v>S-SINAPI</v>
          </cell>
          <cell r="I2262">
            <v>30.45</v>
          </cell>
        </row>
        <row r="2263">
          <cell r="D2263" t="str">
            <v>73925/002</v>
          </cell>
          <cell r="E2263" t="str">
            <v xml:space="preserve">AZULEJO  1A  15X15CM FIXADO ARGAMASSA COLANTE, REJUNTAMENTO COM CIMENTO      </v>
          </cell>
          <cell r="F2263" t="str">
            <v>M2</v>
          </cell>
          <cell r="G2263">
            <v>23.79</v>
          </cell>
          <cell r="H2263" t="str">
            <v>S-SINAPI</v>
          </cell>
          <cell r="I2263">
            <v>30.92</v>
          </cell>
        </row>
        <row r="2264">
          <cell r="D2264" t="str">
            <v>0110</v>
          </cell>
          <cell r="E2264" t="str">
            <v>PASTILHAS,CERAMICAS, PLACAS PRE-MOLDADAS E OUTROS</v>
          </cell>
          <cell r="H2264" t="str">
            <v>S-SINAPI</v>
          </cell>
          <cell r="I2264">
            <v>0</v>
          </cell>
        </row>
        <row r="2265">
          <cell r="D2265">
            <v>73609</v>
          </cell>
          <cell r="E2265" t="str">
            <v xml:space="preserve">TIJOLETES DE LITOCERAMICA, FIXADO COM NATA DE CIMENTO, REJUNTAMENTO CO    </v>
          </cell>
          <cell r="F2265" t="str">
            <v>M2</v>
          </cell>
          <cell r="G2265">
            <v>77.59</v>
          </cell>
          <cell r="H2265" t="str">
            <v>S-SINAPI</v>
          </cell>
          <cell r="I2265">
            <v>100.86</v>
          </cell>
        </row>
        <row r="2266">
          <cell r="D2266">
            <v>73667</v>
          </cell>
          <cell r="E2266" t="str">
            <v xml:space="preserve">PASTILHA CERAMICA ESMALTADA QUADRADA  1", FIXADA COM NATA DE CIMENTO, R    </v>
          </cell>
          <cell r="F2266" t="str">
            <v>M2</v>
          </cell>
          <cell r="G2266">
            <v>79.010000000000005</v>
          </cell>
          <cell r="H2266" t="str">
            <v>S-SINAPI</v>
          </cell>
          <cell r="I2266">
            <v>102.71</v>
          </cell>
        </row>
        <row r="2267">
          <cell r="D2267" t="str">
            <v>73912/001</v>
          </cell>
          <cell r="E2267" t="str">
            <v xml:space="preserve">CERAMICA ESMALTADA EM PAREDES  1A, PEI-4,  20X20CM, PADRAO MEDIO, FIXADA    </v>
          </cell>
          <cell r="F2267" t="str">
            <v>M2</v>
          </cell>
          <cell r="G2267">
            <v>37.409999999999997</v>
          </cell>
          <cell r="H2267" t="str">
            <v>S-SINAPI</v>
          </cell>
          <cell r="I2267">
            <v>48.63</v>
          </cell>
        </row>
        <row r="2268">
          <cell r="D2268" t="str">
            <v>73912/002</v>
          </cell>
          <cell r="E2268" t="str">
            <v xml:space="preserve">CERAMICA ESMALTADA EM PAREDES  1A, PEI-4,  20X20CM, PADRAO ALTO, FIXADA      </v>
          </cell>
          <cell r="F2268" t="str">
            <v>M2</v>
          </cell>
          <cell r="G2268">
            <v>38.21</v>
          </cell>
          <cell r="H2268" t="str">
            <v>S-SINAPI</v>
          </cell>
          <cell r="I2268">
            <v>49.67</v>
          </cell>
        </row>
        <row r="2269">
          <cell r="D2269" t="str">
            <v>0123</v>
          </cell>
          <cell r="E2269" t="str">
            <v>PEITORIL CERAMICO</v>
          </cell>
          <cell r="H2269" t="str">
            <v>S-SINAPI</v>
          </cell>
          <cell r="I2269">
            <v>0</v>
          </cell>
        </row>
        <row r="2270">
          <cell r="D2270" t="str">
            <v>74087/001</v>
          </cell>
          <cell r="E2270" t="str">
            <v>PEITORIL EM ARDOSIA, LARGURA  15CM</v>
          </cell>
          <cell r="F2270" t="str">
            <v>M</v>
          </cell>
          <cell r="G2270">
            <v>9.5500000000000007</v>
          </cell>
          <cell r="H2270" t="str">
            <v>S-SINAPI</v>
          </cell>
          <cell r="I2270">
            <v>12.41</v>
          </cell>
        </row>
        <row r="2271">
          <cell r="D2271" t="str">
            <v>0129</v>
          </cell>
          <cell r="E2271" t="str">
            <v>PEITORIL DE CONCRETO</v>
          </cell>
          <cell r="H2271" t="str">
            <v>S-SINAPI</v>
          </cell>
          <cell r="I2271">
            <v>0</v>
          </cell>
        </row>
        <row r="2272">
          <cell r="D2272">
            <v>40675</v>
          </cell>
          <cell r="E2272" t="str">
            <v>PEITORIL DE CIMENTO, INCLUSO ADITIVO IMPERMEABILIZANTE</v>
          </cell>
          <cell r="F2272" t="str">
            <v>M</v>
          </cell>
          <cell r="G2272">
            <v>2.36</v>
          </cell>
          <cell r="H2272" t="str">
            <v>S-SINAPI</v>
          </cell>
          <cell r="I2272">
            <v>3.06</v>
          </cell>
        </row>
        <row r="2273">
          <cell r="D2273" t="str">
            <v>0133</v>
          </cell>
          <cell r="E2273" t="str">
            <v>FORRO DE MADEIRA</v>
          </cell>
          <cell r="H2273" t="str">
            <v>S-SINAPI</v>
          </cell>
          <cell r="I2273">
            <v>0</v>
          </cell>
        </row>
        <row r="2274">
          <cell r="D2274">
            <v>9536</v>
          </cell>
          <cell r="E2274" t="str">
            <v xml:space="preserve">FORRO DE BEIRAL EM MADEIRA TIPO CEDRINHO, INCLUSO TESTEIRA ALTURA15CM      </v>
          </cell>
          <cell r="F2274" t="str">
            <v>M2</v>
          </cell>
          <cell r="G2274">
            <v>67.260000000000005</v>
          </cell>
          <cell r="H2274" t="str">
            <v>S-SINAPI</v>
          </cell>
          <cell r="I2274">
            <v>87.43</v>
          </cell>
        </row>
        <row r="2275">
          <cell r="D2275" t="str">
            <v>74250/001</v>
          </cell>
          <cell r="E2275" t="str">
            <v xml:space="preserve">FORRO DE MADEIRA TIPO CEDRINHO, LARGURA DAS TABUAS  10CM, ESPESSURA  1CM    </v>
          </cell>
          <cell r="F2275" t="str">
            <v>M2</v>
          </cell>
          <cell r="G2275">
            <v>36.369999999999997</v>
          </cell>
          <cell r="H2275" t="str">
            <v>S-SINAPI</v>
          </cell>
          <cell r="I2275">
            <v>47.28</v>
          </cell>
        </row>
        <row r="2276">
          <cell r="D2276" t="str">
            <v>74250/002</v>
          </cell>
          <cell r="E2276" t="str">
            <v xml:space="preserve">FORRO DE MADEIRA TIPO PINUS, LARGURA DAS TABUAS  10 CM, ESPESSURA  1CM,      </v>
          </cell>
          <cell r="F2276" t="str">
            <v>M2</v>
          </cell>
          <cell r="G2276">
            <v>28.63</v>
          </cell>
          <cell r="H2276" t="str">
            <v>S-SINAPI</v>
          </cell>
          <cell r="I2276">
            <v>37.21</v>
          </cell>
        </row>
        <row r="2277">
          <cell r="D2277" t="str">
            <v>0134</v>
          </cell>
          <cell r="E2277" t="str">
            <v>FORRO DE GESSO</v>
          </cell>
          <cell r="H2277" t="str">
            <v>S-SINAPI</v>
          </cell>
          <cell r="I2277">
            <v>0</v>
          </cell>
        </row>
        <row r="2278">
          <cell r="D2278">
            <v>72197</v>
          </cell>
          <cell r="E2278" t="str">
            <v>SANCA DE GESSO, ALTURA  15CM, MOLDADA NA OBRA</v>
          </cell>
          <cell r="F2278" t="str">
            <v>M</v>
          </cell>
          <cell r="G2278">
            <v>14.59</v>
          </cell>
          <cell r="H2278" t="str">
            <v>S-SINAPI</v>
          </cell>
          <cell r="I2278">
            <v>18.96</v>
          </cell>
        </row>
        <row r="2279">
          <cell r="D2279" t="str">
            <v>73792/001</v>
          </cell>
          <cell r="E2279" t="str">
            <v xml:space="preserve">FORRO EM PLACA DE GESSO PRE-MOLDADA LISO, ESPESSURA CENTRAL  12MM E NAS    </v>
          </cell>
          <cell r="F2279" t="str">
            <v>M2</v>
          </cell>
          <cell r="G2279">
            <v>46.61</v>
          </cell>
          <cell r="H2279" t="str">
            <v>S-SINAPI</v>
          </cell>
          <cell r="I2279">
            <v>60.59</v>
          </cell>
        </row>
        <row r="2280">
          <cell r="D2280" t="str">
            <v>73986/001</v>
          </cell>
          <cell r="E2280" t="str">
            <v xml:space="preserve">FORRO DE GESSO EM PLACAS  60X60CM, ESPESSURA  1,2CM, INCLUSIVE FIXACAO C    </v>
          </cell>
          <cell r="F2280" t="str">
            <v>M2</v>
          </cell>
          <cell r="G2280">
            <v>18.3</v>
          </cell>
          <cell r="H2280" t="str">
            <v>S-SINAPI</v>
          </cell>
          <cell r="I2280">
            <v>23.79</v>
          </cell>
        </row>
        <row r="2281">
          <cell r="D2281" t="str">
            <v>0135</v>
          </cell>
          <cell r="E2281" t="str">
            <v>FORRO PACOTE</v>
          </cell>
          <cell r="H2281" t="str">
            <v>S-SINAPI</v>
          </cell>
          <cell r="I2281">
            <v>0</v>
          </cell>
        </row>
        <row r="2282">
          <cell r="D2282" t="str">
            <v>73778/001</v>
          </cell>
          <cell r="E2282" t="str">
            <v xml:space="preserve">FORRO EM CHAPAS DE FIBRA DE MADEIRA TIPO PACOTE, ACABAMENTO EM PINTURA    </v>
          </cell>
          <cell r="F2282" t="str">
            <v>M2</v>
          </cell>
          <cell r="G2282">
            <v>97.5</v>
          </cell>
          <cell r="H2282" t="str">
            <v>S-SINAPI</v>
          </cell>
          <cell r="I2282">
            <v>126.75</v>
          </cell>
        </row>
        <row r="2283">
          <cell r="D2283" t="str">
            <v>73778/002</v>
          </cell>
          <cell r="E2283" t="str">
            <v xml:space="preserve">FORRO TIPO PARALINE COM REGUAS ABERTAS LISAS PERFURADAS EM ACO GALVANI    </v>
          </cell>
          <cell r="F2283" t="str">
            <v>M2</v>
          </cell>
          <cell r="G2283">
            <v>120</v>
          </cell>
          <cell r="H2283" t="str">
            <v>S-SINAPI</v>
          </cell>
          <cell r="I2283">
            <v>156</v>
          </cell>
        </row>
        <row r="2284">
          <cell r="D2284" t="str">
            <v>73778/003</v>
          </cell>
          <cell r="E2284" t="str">
            <v>FORRO TIPO FIBRAROC ESPESSURA  15MM, PERFIL CARTOLA</v>
          </cell>
          <cell r="F2284" t="str">
            <v>M2</v>
          </cell>
          <cell r="G2284">
            <v>83.6</v>
          </cell>
          <cell r="H2284" t="str">
            <v>S-SINAPI</v>
          </cell>
          <cell r="I2284">
            <v>108.68</v>
          </cell>
        </row>
        <row r="2285">
          <cell r="D2285" t="str">
            <v>73778/004</v>
          </cell>
          <cell r="E2285" t="str">
            <v xml:space="preserve">FORRO EM PLACAS DE LA DE VIDRO, REVESTIDO COM FILME PLASTICO, ESPESSUR    </v>
          </cell>
          <cell r="F2285" t="str">
            <v>M2</v>
          </cell>
          <cell r="G2285">
            <v>63.41</v>
          </cell>
          <cell r="H2285" t="str">
            <v>S-SINAPI</v>
          </cell>
          <cell r="I2285">
            <v>82.43</v>
          </cell>
        </row>
        <row r="2286">
          <cell r="D2286" t="str">
            <v>0257</v>
          </cell>
          <cell r="E2286" t="str">
            <v>LAMINADO PARA PAREDE</v>
          </cell>
          <cell r="H2286" t="str">
            <v>S-SINAPI</v>
          </cell>
          <cell r="I2286">
            <v>0</v>
          </cell>
        </row>
        <row r="2287">
          <cell r="D2287">
            <v>72200</v>
          </cell>
          <cell r="E2287" t="str">
            <v xml:space="preserve">REVESTIMENTO EM LAMINADO MELAMINICO TEXTURIZADO, ESPESSURA  1,3MM, FIXA    </v>
          </cell>
          <cell r="F2287" t="str">
            <v>M2</v>
          </cell>
          <cell r="G2287">
            <v>41.24</v>
          </cell>
          <cell r="H2287" t="str">
            <v>S-SINAPI</v>
          </cell>
          <cell r="I2287">
            <v>53.61</v>
          </cell>
        </row>
        <row r="2288">
          <cell r="D2288" t="str">
            <v>0290</v>
          </cell>
          <cell r="E2288" t="str">
            <v>REVESTIMENTO DE CORRIMAO</v>
          </cell>
          <cell r="H2288" t="str">
            <v>S-SINAPI</v>
          </cell>
          <cell r="I2288">
            <v>0</v>
          </cell>
        </row>
        <row r="2289">
          <cell r="D2289" t="str">
            <v>73807/001</v>
          </cell>
          <cell r="E2289" t="str">
            <v>CORRIMAO EM MARMORITE, LARGURA  15CM</v>
          </cell>
          <cell r="F2289" t="str">
            <v>M</v>
          </cell>
          <cell r="G2289">
            <v>42.92</v>
          </cell>
          <cell r="H2289" t="str">
            <v>S-SINAPI</v>
          </cell>
          <cell r="I2289">
            <v>55.79</v>
          </cell>
        </row>
        <row r="2290">
          <cell r="D2290" t="str">
            <v>0311</v>
          </cell>
          <cell r="E2290" t="str">
            <v>FORRO METALICO/PVC</v>
          </cell>
          <cell r="H2290" t="str">
            <v>S-SINAPI</v>
          </cell>
          <cell r="I2290">
            <v>0</v>
          </cell>
        </row>
        <row r="2291">
          <cell r="D2291">
            <v>41602</v>
          </cell>
          <cell r="E2291" t="str">
            <v xml:space="preserve">FORRO PVC EM PLACAS COM LARGURA DE  10CM, ESPESSURA  8MM,COMP DE  6,0M,LI    </v>
          </cell>
          <cell r="F2291" t="str">
            <v>M2</v>
          </cell>
          <cell r="G2291">
            <v>17.5</v>
          </cell>
          <cell r="H2291" t="str">
            <v>S-SINAPI</v>
          </cell>
          <cell r="I2291">
            <v>22.75</v>
          </cell>
        </row>
        <row r="2292">
          <cell r="D2292">
            <v>72201</v>
          </cell>
          <cell r="E2292" t="str">
            <v xml:space="preserve">RECOLOCACO DE FORROS EM REGUA DE PVC E PERFIS, CONSIDERANDO REAPROVEIT    </v>
          </cell>
          <cell r="F2292" t="str">
            <v>M2</v>
          </cell>
          <cell r="G2292">
            <v>4.8099999999999996</v>
          </cell>
          <cell r="H2292" t="str">
            <v>S-SINAPI</v>
          </cell>
          <cell r="I2292">
            <v>6.25</v>
          </cell>
        </row>
        <row r="2293">
          <cell r="D2293" t="str">
            <v>0315</v>
          </cell>
          <cell r="E2293" t="str">
            <v>REVESTIMENTO TERMICO E/OU ACUSTICO</v>
          </cell>
          <cell r="H2293" t="str">
            <v>S-SINAPI</v>
          </cell>
          <cell r="I2293">
            <v>0</v>
          </cell>
        </row>
        <row r="2294">
          <cell r="D2294">
            <v>72198</v>
          </cell>
          <cell r="E2294" t="str">
            <v xml:space="preserve">ISOLAMENTO TERMICO COM ARGAMASSA TRACO  1:3  (CIMENTO E AREIA), COM ADIC    </v>
          </cell>
          <cell r="F2294" t="str">
            <v>M2</v>
          </cell>
          <cell r="G2294">
            <v>44.04</v>
          </cell>
          <cell r="H2294" t="str">
            <v>S-SINAPI</v>
          </cell>
          <cell r="I2294">
            <v>57.25</v>
          </cell>
        </row>
        <row r="2295">
          <cell r="D2295" t="str">
            <v>73833/001</v>
          </cell>
          <cell r="E2295" t="str">
            <v>ISOLAMENTO TERMICO COM MANTA DE LA DE VIDRO, ESPESSURA  2,5CM</v>
          </cell>
          <cell r="F2295" t="str">
            <v>M2</v>
          </cell>
          <cell r="G2295">
            <v>32.85</v>
          </cell>
          <cell r="H2295" t="str">
            <v>S-SINAPI</v>
          </cell>
          <cell r="I2295">
            <v>42.7</v>
          </cell>
        </row>
        <row r="2296">
          <cell r="D2296" t="str">
            <v>SEDI</v>
          </cell>
          <cell r="E2296" t="str">
            <v>SERVICOS DIVERSOS</v>
          </cell>
          <cell r="H2296" t="str">
            <v>S-SINAPI</v>
          </cell>
          <cell r="I2296">
            <v>0</v>
          </cell>
        </row>
        <row r="2297">
          <cell r="D2297" t="str">
            <v>0148</v>
          </cell>
          <cell r="E2297" t="str">
            <v>JUNTA ELASTICA</v>
          </cell>
          <cell r="H2297" t="str">
            <v>S-SINAPI</v>
          </cell>
          <cell r="I2297">
            <v>0</v>
          </cell>
        </row>
        <row r="2298">
          <cell r="D2298" t="str">
            <v>73754/001</v>
          </cell>
          <cell r="E2298" t="str">
            <v xml:space="preserve">JUNTA DE DILATACAO E VEDACAO TIPO JEENE, INCLUSO CORTE E REMOCAO DO PA    </v>
          </cell>
          <cell r="F2298" t="str">
            <v>M</v>
          </cell>
          <cell r="G2298">
            <v>317.16000000000003</v>
          </cell>
          <cell r="H2298" t="str">
            <v>S-SINAPI</v>
          </cell>
          <cell r="I2298">
            <v>412.3</v>
          </cell>
        </row>
        <row r="2299">
          <cell r="D2299" t="str">
            <v>73898/001</v>
          </cell>
          <cell r="E2299" t="str">
            <v>JUNTA DE DILATACAO ELASTICA  (PVC) O-220/6 PRESSAO ATE  30 MCA</v>
          </cell>
          <cell r="F2299" t="str">
            <v>M</v>
          </cell>
          <cell r="G2299">
            <v>98.1</v>
          </cell>
          <cell r="H2299" t="str">
            <v>S-SINAPI</v>
          </cell>
          <cell r="I2299">
            <v>127.53</v>
          </cell>
        </row>
        <row r="2300">
          <cell r="D2300" t="str">
            <v>0209</v>
          </cell>
          <cell r="E2300" t="str">
            <v>ANDAIMES</v>
          </cell>
          <cell r="H2300" t="str">
            <v>S-SINAPI</v>
          </cell>
          <cell r="I2300">
            <v>0</v>
          </cell>
        </row>
        <row r="2301">
          <cell r="D2301">
            <v>72817</v>
          </cell>
          <cell r="E2301" t="str">
            <v>BANDEJA SALVA-VIDAS/COLETA DE ENTULHOS, COM TABUA</v>
          </cell>
          <cell r="F2301" t="str">
            <v>M</v>
          </cell>
          <cell r="G2301">
            <v>157.66</v>
          </cell>
          <cell r="H2301" t="str">
            <v>S-SINAPI</v>
          </cell>
          <cell r="I2301">
            <v>204.95</v>
          </cell>
        </row>
        <row r="2302">
          <cell r="D2302">
            <v>73618</v>
          </cell>
          <cell r="E2302" t="str">
            <v>LOCACAO DE ANDAIME METALICO TIPO FACHADEIRO</v>
          </cell>
          <cell r="F2302" t="str">
            <v>M2</v>
          </cell>
          <cell r="G2302">
            <v>5.7</v>
          </cell>
          <cell r="H2302" t="str">
            <v>S-SINAPI</v>
          </cell>
          <cell r="I2302">
            <v>7.41</v>
          </cell>
        </row>
        <row r="2303">
          <cell r="D2303">
            <v>73673</v>
          </cell>
          <cell r="E2303" t="str">
            <v>ANDAIME PARA REVESTIMENTO DE FORROS EM MADEIRA DE  3A</v>
          </cell>
          <cell r="F2303" t="str">
            <v>M2</v>
          </cell>
          <cell r="G2303">
            <v>10.86</v>
          </cell>
          <cell r="H2303" t="str">
            <v>S-SINAPI</v>
          </cell>
          <cell r="I2303">
            <v>14.11</v>
          </cell>
        </row>
        <row r="2304">
          <cell r="D2304">
            <v>73674</v>
          </cell>
          <cell r="E2304" t="str">
            <v>ANDAIME PARA ALVENARIA EM MADEIRA DE  2A</v>
          </cell>
          <cell r="F2304" t="str">
            <v>M2</v>
          </cell>
          <cell r="G2304">
            <v>12.01</v>
          </cell>
          <cell r="H2304" t="str">
            <v>S-SINAPI</v>
          </cell>
          <cell r="I2304">
            <v>15.61</v>
          </cell>
        </row>
        <row r="2305">
          <cell r="D2305" t="str">
            <v>73804/001</v>
          </cell>
          <cell r="E2305" t="str">
            <v xml:space="preserve">PROTECAO DE FACHADA COM TELA DE POLIPROPILENO FIXADA EM ESTRUTURA DE M    </v>
          </cell>
          <cell r="F2305" t="str">
            <v>M2</v>
          </cell>
          <cell r="G2305">
            <v>31.94</v>
          </cell>
          <cell r="H2305" t="str">
            <v>S-SINAPI</v>
          </cell>
          <cell r="I2305">
            <v>41.52</v>
          </cell>
        </row>
        <row r="2306">
          <cell r="D2306" t="str">
            <v>0210</v>
          </cell>
          <cell r="E2306" t="str">
            <v>ARGAMASSAS</v>
          </cell>
          <cell r="H2306" t="str">
            <v>S-SINAPI</v>
          </cell>
          <cell r="I2306">
            <v>0</v>
          </cell>
        </row>
        <row r="2307">
          <cell r="D2307">
            <v>6011</v>
          </cell>
          <cell r="E2307" t="str">
            <v xml:space="preserve">ARGAMASSA TRACO  1:3 (CIMENTO E AREIA MEDIA PENEIRADA), PREPARO MECANI    </v>
          </cell>
          <cell r="F2307" t="str">
            <v>M3</v>
          </cell>
          <cell r="G2307">
            <v>343.61</v>
          </cell>
          <cell r="H2307" t="str">
            <v>S-SINAPI</v>
          </cell>
          <cell r="I2307">
            <v>446.69</v>
          </cell>
        </row>
        <row r="2308">
          <cell r="D2308">
            <v>6013</v>
          </cell>
          <cell r="E2308" t="str">
            <v xml:space="preserve">ARGAMASSA TRACO  1:3 (CIMENTO E AREIA GROSSA NAO PENEIRADA), PREPARO M    </v>
          </cell>
          <cell r="F2308" t="str">
            <v>M3</v>
          </cell>
          <cell r="G2308">
            <v>267.05</v>
          </cell>
          <cell r="H2308" t="str">
            <v>S-SINAPI</v>
          </cell>
          <cell r="I2308">
            <v>347.16</v>
          </cell>
        </row>
        <row r="2309">
          <cell r="D2309">
            <v>6014</v>
          </cell>
          <cell r="E2309" t="str">
            <v xml:space="preserve">ARGAMASSA TRACO  1:4 (CIMENTO E AREIA MEDIA PENEIRADA), PREPARO MECANI    </v>
          </cell>
          <cell r="F2309" t="str">
            <v>M3</v>
          </cell>
          <cell r="G2309">
            <v>300.79000000000002</v>
          </cell>
          <cell r="H2309" t="str">
            <v>S-SINAPI</v>
          </cell>
          <cell r="I2309">
            <v>391.02</v>
          </cell>
        </row>
        <row r="2310">
          <cell r="D2310">
            <v>6016</v>
          </cell>
          <cell r="E2310" t="str">
            <v xml:space="preserve">ARGAMASSA TRACO  1:5 (CIMENTO E AREIA MEDIA NAO PENEIRADA), PREPARO ME    </v>
          </cell>
          <cell r="F2310" t="str">
            <v>M3</v>
          </cell>
          <cell r="G2310">
            <v>197.82</v>
          </cell>
          <cell r="H2310" t="str">
            <v>S-SINAPI</v>
          </cell>
          <cell r="I2310">
            <v>257.16000000000003</v>
          </cell>
        </row>
        <row r="2311">
          <cell r="D2311">
            <v>6019</v>
          </cell>
          <cell r="E2311" t="str">
            <v xml:space="preserve">ARGAMASSA TRACO  1:6 (CIMENTO E AREIA MEDIA NAO PENEIRADA), PREPARO ME    </v>
          </cell>
          <cell r="F2311" t="str">
            <v>M3</v>
          </cell>
          <cell r="G2311">
            <v>177.73</v>
          </cell>
          <cell r="H2311" t="str">
            <v>S-SINAPI</v>
          </cell>
          <cell r="I2311">
            <v>231.04</v>
          </cell>
        </row>
        <row r="2312">
          <cell r="D2312">
            <v>6020</v>
          </cell>
          <cell r="E2312" t="str">
            <v>ARGAMASSA CIMENTO/AREIA GROSSA SEM PENEIRAR  1:8 PREPARO MANUAL</v>
          </cell>
          <cell r="F2312" t="str">
            <v>M3</v>
          </cell>
          <cell r="G2312">
            <v>181.57</v>
          </cell>
          <cell r="H2312" t="str">
            <v>S-SINAPI</v>
          </cell>
          <cell r="I2312">
            <v>236.04</v>
          </cell>
        </row>
        <row r="2313">
          <cell r="D2313">
            <v>6022</v>
          </cell>
          <cell r="E2313" t="str">
            <v>ARGAMASSA TRACO  1:2 (CAL E AREIA FINA PENEIRADA), PREPARO MANUAL</v>
          </cell>
          <cell r="F2313" t="str">
            <v>M3</v>
          </cell>
          <cell r="G2313">
            <v>294.74</v>
          </cell>
          <cell r="H2313" t="str">
            <v>S-SINAPI</v>
          </cell>
          <cell r="I2313">
            <v>383.16</v>
          </cell>
        </row>
        <row r="2314">
          <cell r="D2314">
            <v>6023</v>
          </cell>
          <cell r="E2314" t="str">
            <v xml:space="preserve">ARGAMASSA TRACO  1:4,5 (CAL E AREIA MEDIA NAO    PENEIRADA), PREPARO MEC    </v>
          </cell>
          <cell r="F2314" t="str">
            <v>M3</v>
          </cell>
          <cell r="G2314">
            <v>144.51</v>
          </cell>
          <cell r="H2314" t="str">
            <v>S-SINAPI</v>
          </cell>
          <cell r="I2314">
            <v>187.86</v>
          </cell>
        </row>
        <row r="2315">
          <cell r="D2315">
            <v>6025</v>
          </cell>
          <cell r="E2315" t="str">
            <v xml:space="preserve">ARGAMASSA TRACO  1:4,5 (CAL E AREIA MEDIA NAO    PENEIRADA), PREPARO MAN    </v>
          </cell>
          <cell r="F2315" t="str">
            <v>M3</v>
          </cell>
          <cell r="G2315">
            <v>164.63</v>
          </cell>
          <cell r="H2315" t="str">
            <v>S-SINAPI</v>
          </cell>
          <cell r="I2315">
            <v>214.01</v>
          </cell>
        </row>
        <row r="2316">
          <cell r="D2316">
            <v>6026</v>
          </cell>
          <cell r="E2316" t="str">
            <v xml:space="preserve">ARGAMASSA TRACO  1:5 (CAL E AREIA MEDIA NAO    PENEIRADA), PREPARO MANUA    </v>
          </cell>
          <cell r="F2316" t="str">
            <v>M3</v>
          </cell>
          <cell r="G2316">
            <v>153.69999999999999</v>
          </cell>
          <cell r="H2316" t="str">
            <v>S-SINAPI</v>
          </cell>
          <cell r="I2316">
            <v>199.81</v>
          </cell>
        </row>
        <row r="2317">
          <cell r="D2317">
            <v>6028</v>
          </cell>
          <cell r="E2317" t="str">
            <v xml:space="preserve">ARGAMASSA TRACO  1:2:8 (CIMENTO, CAL E AREIA MEDIA NAO    PENEIRADA), PR    </v>
          </cell>
          <cell r="F2317" t="str">
            <v>M3</v>
          </cell>
          <cell r="G2317">
            <v>229.73</v>
          </cell>
          <cell r="H2317" t="str">
            <v>S-SINAPI</v>
          </cell>
          <cell r="I2317">
            <v>298.64</v>
          </cell>
        </row>
        <row r="2318">
          <cell r="D2318">
            <v>6030</v>
          </cell>
          <cell r="E2318" t="str">
            <v xml:space="preserve">ARGAMASSA TRACO  1:2:9 (CIMENTO, CAL E AREIA MEDIA NAO    PENEIRADA), PR    </v>
          </cell>
          <cell r="F2318" t="str">
            <v>M3</v>
          </cell>
          <cell r="G2318">
            <v>213.8</v>
          </cell>
          <cell r="H2318" t="str">
            <v>S-SINAPI</v>
          </cell>
          <cell r="I2318">
            <v>277.94</v>
          </cell>
        </row>
        <row r="2319">
          <cell r="D2319">
            <v>6032</v>
          </cell>
          <cell r="E2319" t="str">
            <v xml:space="preserve">ARGAMASSA TRACO  1:0,5:8 (CIMENTO, CAL E AREIA MEDIA NAO    PENEIRADA),      </v>
          </cell>
          <cell r="F2319" t="str">
            <v>M3</v>
          </cell>
          <cell r="G2319">
            <v>172.61</v>
          </cell>
          <cell r="H2319" t="str">
            <v>S-SINAPI</v>
          </cell>
          <cell r="I2319">
            <v>224.39</v>
          </cell>
        </row>
        <row r="2320">
          <cell r="D2320">
            <v>6033</v>
          </cell>
          <cell r="E2320" t="str">
            <v xml:space="preserve">ARGAMASSA TRACO  1:2:11 (CIMENTO, CAL E AREIA MEDIA NAO    PENEIRADA), P    </v>
          </cell>
          <cell r="F2320" t="str">
            <v>M3</v>
          </cell>
          <cell r="G2320">
            <v>190.69</v>
          </cell>
          <cell r="H2320" t="str">
            <v>S-SINAPI</v>
          </cell>
          <cell r="I2320">
            <v>247.89</v>
          </cell>
        </row>
        <row r="2321">
          <cell r="D2321">
            <v>6034</v>
          </cell>
          <cell r="E2321" t="str">
            <v xml:space="preserve">ARGAMASSA TRACO  1:2:11 (CIMENTO, CAL E AREIA MEDIA PENEIRADA), PREPAR    </v>
          </cell>
          <cell r="F2321" t="str">
            <v>M3</v>
          </cell>
          <cell r="G2321">
            <v>263.52999999999997</v>
          </cell>
          <cell r="H2321" t="str">
            <v>S-SINAPI</v>
          </cell>
          <cell r="I2321">
            <v>342.58</v>
          </cell>
        </row>
        <row r="2322">
          <cell r="D2322">
            <v>6035</v>
          </cell>
          <cell r="E2322" t="str">
            <v xml:space="preserve">ARGAMASSA TRACO  1:3:9 (CIMENTO, CAL E AREIA FINA PENEIRADA), PREPARO      </v>
          </cell>
          <cell r="F2322" t="str">
            <v>M3</v>
          </cell>
          <cell r="G2322">
            <v>320.64999999999998</v>
          </cell>
          <cell r="H2322" t="str">
            <v>S-SINAPI</v>
          </cell>
          <cell r="I2322">
            <v>416.84</v>
          </cell>
        </row>
        <row r="2323">
          <cell r="D2323">
            <v>6036</v>
          </cell>
          <cell r="E2323" t="str">
            <v xml:space="preserve">ARGAMASSA TRACO  1:4,5 (CAL E AREIA FINA PENEIRADA), PREPARO MECANICO      </v>
          </cell>
          <cell r="F2323" t="str">
            <v>M3</v>
          </cell>
          <cell r="G2323">
            <v>225.6</v>
          </cell>
          <cell r="H2323" t="str">
            <v>S-SINAPI</v>
          </cell>
          <cell r="I2323">
            <v>293.27999999999997</v>
          </cell>
        </row>
        <row r="2324">
          <cell r="D2324">
            <v>6037</v>
          </cell>
          <cell r="E2324" t="str">
            <v xml:space="preserve">ARGAMASSA TRACO  1:4 (CAL E AREIA MEDIA NÃO PENEIRADA)  +  130KG CIMENTO    </v>
          </cell>
          <cell r="F2324" t="str">
            <v>M3</v>
          </cell>
          <cell r="G2324">
            <v>210.14</v>
          </cell>
          <cell r="H2324" t="str">
            <v>S-SINAPI</v>
          </cell>
          <cell r="I2324">
            <v>273.18</v>
          </cell>
        </row>
        <row r="2325">
          <cell r="D2325">
            <v>6038</v>
          </cell>
          <cell r="E2325" t="str">
            <v xml:space="preserve">ARGAMASSA TRACO  1:4  (CAL E AREIA MEDIA PENEIRADA),  +  130KG DE CIMENTO      </v>
          </cell>
          <cell r="F2325" t="str">
            <v>M3</v>
          </cell>
          <cell r="G2325">
            <v>282.98</v>
          </cell>
          <cell r="H2325" t="str">
            <v>S-SINAPI</v>
          </cell>
          <cell r="I2325">
            <v>367.87</v>
          </cell>
        </row>
        <row r="2326">
          <cell r="D2326">
            <v>6039</v>
          </cell>
          <cell r="E2326" t="str">
            <v xml:space="preserve">ARGAMASSA TRACO  1:1:4 (CIMENTO, CAL E AREIA MEDIA NAO PENEIRADA), PRE    </v>
          </cell>
          <cell r="F2326" t="str">
            <v>M3</v>
          </cell>
          <cell r="G2326">
            <v>298.67</v>
          </cell>
          <cell r="H2326" t="str">
            <v>S-SINAPI</v>
          </cell>
          <cell r="I2326">
            <v>388.27</v>
          </cell>
        </row>
        <row r="2327">
          <cell r="D2327">
            <v>6040</v>
          </cell>
          <cell r="E2327" t="str">
            <v xml:space="preserve">ARGAMASSA TRACO  1:0,5:5 (CIMENTO, CAL E AREIA MEDIA NAO PENEIRADA), P    </v>
          </cell>
          <cell r="F2327" t="str">
            <v>M3</v>
          </cell>
          <cell r="G2327">
            <v>225.39</v>
          </cell>
          <cell r="H2327" t="str">
            <v>S-SINAPI</v>
          </cell>
          <cell r="I2327">
            <v>293</v>
          </cell>
        </row>
        <row r="2328">
          <cell r="D2328" t="str">
            <v>0211</v>
          </cell>
          <cell r="E2328" t="str">
            <v>CARGA, DESCARGA E TRANSPORTE DE MATERIAIS</v>
          </cell>
          <cell r="H2328" t="str">
            <v>S-SINAPI</v>
          </cell>
          <cell r="I2328">
            <v>0</v>
          </cell>
        </row>
        <row r="2329">
          <cell r="D2329">
            <v>72871</v>
          </cell>
          <cell r="E2329" t="str">
            <v xml:space="preserve">MOBILIZACAO E INSTALACAO DE  01 EQUIPAMENTO DE SONDAGEM, DISTANCIA ATE      </v>
          </cell>
          <cell r="F2329" t="str">
            <v>UN</v>
          </cell>
          <cell r="G2329">
            <v>162.93</v>
          </cell>
          <cell r="H2329" t="str">
            <v>S-SINAPI</v>
          </cell>
          <cell r="I2329">
            <v>211.8</v>
          </cell>
        </row>
        <row r="2330">
          <cell r="D2330">
            <v>72872</v>
          </cell>
          <cell r="E2330" t="str">
            <v xml:space="preserve">MOBILIZACAO E INSTALACAO DE  01 EQUIPAMENTO DE SONDAGEM, DISTANCIA DE  1    </v>
          </cell>
          <cell r="F2330" t="str">
            <v>UN</v>
          </cell>
          <cell r="G2330">
            <v>276.91000000000003</v>
          </cell>
          <cell r="H2330" t="str">
            <v>S-SINAPI</v>
          </cell>
          <cell r="I2330">
            <v>359.98</v>
          </cell>
        </row>
        <row r="2331">
          <cell r="D2331">
            <v>72873</v>
          </cell>
          <cell r="E2331" t="str">
            <v xml:space="preserve">MOBILIZACAO E INSTALACAO DE  01 EQUIPAMENTO DE SONDAGEM, DISTANCIA ACIM    </v>
          </cell>
          <cell r="F2331" t="str">
            <v>UN</v>
          </cell>
          <cell r="G2331">
            <v>390.88</v>
          </cell>
          <cell r="H2331" t="str">
            <v>S-SINAPI</v>
          </cell>
          <cell r="I2331">
            <v>508.14</v>
          </cell>
        </row>
        <row r="2332">
          <cell r="D2332" t="str">
            <v>73901/001</v>
          </cell>
          <cell r="E2332" t="str">
            <v>TRANSPORTE VERTICAL MANUAL DE MATERIAIS DIVERSOS A  1ª LAJE</v>
          </cell>
          <cell r="F2332" t="str">
            <v>M3</v>
          </cell>
          <cell r="G2332">
            <v>11.36</v>
          </cell>
          <cell r="H2332" t="str">
            <v>S-SINAPI</v>
          </cell>
          <cell r="I2332">
            <v>14.76</v>
          </cell>
        </row>
        <row r="2333">
          <cell r="D2333" t="str">
            <v>73901/002</v>
          </cell>
          <cell r="E2333" t="str">
            <v>TRANSPORTE VERTICAL MANUAL DE MATERIAIS DIVERSOS A  2ª LAJE</v>
          </cell>
          <cell r="F2333" t="str">
            <v>M3</v>
          </cell>
          <cell r="G2333">
            <v>27.25</v>
          </cell>
          <cell r="H2333" t="str">
            <v>S-SINAPI</v>
          </cell>
          <cell r="I2333">
            <v>35.42</v>
          </cell>
        </row>
        <row r="2334">
          <cell r="D2334" t="str">
            <v>73901/003</v>
          </cell>
          <cell r="E2334" t="str">
            <v>TRANSPORTE VERTICAL MANUAL DE MATERIAIS DIVERSOS A  1ª LAJE</v>
          </cell>
          <cell r="F2334" t="str">
            <v>T</v>
          </cell>
          <cell r="G2334">
            <v>22.71</v>
          </cell>
          <cell r="H2334" t="str">
            <v>S-SINAPI</v>
          </cell>
          <cell r="I2334">
            <v>29.52</v>
          </cell>
        </row>
        <row r="2335">
          <cell r="D2335" t="str">
            <v>73901/004</v>
          </cell>
          <cell r="E2335" t="str">
            <v>TRANSPORTE VERTICAL MANUAL DE MATERIAIS DIVERSOS A  2ª LAJE</v>
          </cell>
          <cell r="F2335" t="str">
            <v>T</v>
          </cell>
          <cell r="G2335">
            <v>37.64</v>
          </cell>
          <cell r="H2335" t="str">
            <v>S-SINAPI</v>
          </cell>
          <cell r="I2335">
            <v>48.93</v>
          </cell>
        </row>
        <row r="2336">
          <cell r="D2336" t="str">
            <v>74023/001</v>
          </cell>
          <cell r="E2336" t="str">
            <v>TRANSPORTE HORIZONTAL DE MATERIAIS DIVERSOS A  30M</v>
          </cell>
          <cell r="F2336" t="str">
            <v>M3</v>
          </cell>
          <cell r="G2336">
            <v>15.57</v>
          </cell>
          <cell r="H2336" t="str">
            <v>S-SINAPI</v>
          </cell>
          <cell r="I2336">
            <v>20.239999999999998</v>
          </cell>
        </row>
        <row r="2337">
          <cell r="D2337" t="str">
            <v>74023/002</v>
          </cell>
          <cell r="E2337" t="str">
            <v>TRANSPORTE HORIZONTAL DE MATERIAIS DIVERSOS A  40M</v>
          </cell>
          <cell r="F2337" t="str">
            <v>M3</v>
          </cell>
          <cell r="G2337">
            <v>17.52</v>
          </cell>
          <cell r="H2337" t="str">
            <v>S-SINAPI</v>
          </cell>
          <cell r="I2337">
            <v>22.77</v>
          </cell>
        </row>
        <row r="2338">
          <cell r="D2338" t="str">
            <v>74023/003</v>
          </cell>
          <cell r="E2338" t="str">
            <v>TRANSPORTE HORIZONTAL DE MATERIAIS DIVERSOS A  50M</v>
          </cell>
          <cell r="F2338" t="str">
            <v>M3</v>
          </cell>
          <cell r="G2338">
            <v>18.82</v>
          </cell>
          <cell r="H2338" t="str">
            <v>S-SINAPI</v>
          </cell>
          <cell r="I2338">
            <v>24.46</v>
          </cell>
        </row>
        <row r="2339">
          <cell r="D2339" t="str">
            <v>74023/004</v>
          </cell>
          <cell r="E2339" t="str">
            <v>TRANSPORTE HORIZONTAL DE MATERIAIS DIVERSOS A  60M</v>
          </cell>
          <cell r="F2339" t="str">
            <v>M3</v>
          </cell>
          <cell r="G2339">
            <v>19.79</v>
          </cell>
          <cell r="H2339" t="str">
            <v>S-SINAPI</v>
          </cell>
          <cell r="I2339">
            <v>25.72</v>
          </cell>
        </row>
        <row r="2340">
          <cell r="D2340" t="str">
            <v>74023/005</v>
          </cell>
          <cell r="E2340" t="str">
            <v>TRANSPORTE HORIZONTAL DE MATERIAIS DIVERSOS A  100M</v>
          </cell>
          <cell r="F2340" t="str">
            <v>M3</v>
          </cell>
          <cell r="G2340">
            <v>25.96</v>
          </cell>
          <cell r="H2340" t="str">
            <v>S-SINAPI</v>
          </cell>
          <cell r="I2340">
            <v>33.74</v>
          </cell>
        </row>
        <row r="2341">
          <cell r="D2341" t="str">
            <v>74023/006</v>
          </cell>
          <cell r="E2341" t="str">
            <v>TRANSPORTE HORIZONTAL DE MATERIAIS DIVERSOS A  30M</v>
          </cell>
          <cell r="F2341" t="str">
            <v>T</v>
          </cell>
          <cell r="G2341">
            <v>9.73</v>
          </cell>
          <cell r="H2341" t="str">
            <v>S-SINAPI</v>
          </cell>
          <cell r="I2341">
            <v>12.64</v>
          </cell>
        </row>
        <row r="2342">
          <cell r="D2342" t="str">
            <v>74023/007</v>
          </cell>
          <cell r="E2342" t="str">
            <v>TRANSPORTE HORIZONTAL DE MATERIAIS DIVERSOS A  40M</v>
          </cell>
          <cell r="F2342" t="str">
            <v>T</v>
          </cell>
          <cell r="G2342">
            <v>10.71</v>
          </cell>
          <cell r="H2342" t="str">
            <v>S-SINAPI</v>
          </cell>
          <cell r="I2342">
            <v>13.92</v>
          </cell>
        </row>
        <row r="2343">
          <cell r="D2343" t="str">
            <v>74023/008</v>
          </cell>
          <cell r="E2343" t="str">
            <v>TRANSPORTE HORIZONTAL DE MATERIAIS DIVERSOS A  50M</v>
          </cell>
          <cell r="F2343" t="str">
            <v>T</v>
          </cell>
          <cell r="G2343">
            <v>11.68</v>
          </cell>
          <cell r="H2343" t="str">
            <v>S-SINAPI</v>
          </cell>
          <cell r="I2343">
            <v>15.18</v>
          </cell>
        </row>
        <row r="2344">
          <cell r="D2344" t="str">
            <v>74023/009</v>
          </cell>
          <cell r="E2344" t="str">
            <v>TRANSPORTE HORIZONTAL DE MATERIAIS DIVERSOS A  60M</v>
          </cell>
          <cell r="F2344" t="str">
            <v>T</v>
          </cell>
          <cell r="G2344">
            <v>12.65</v>
          </cell>
          <cell r="H2344" t="str">
            <v>S-SINAPI</v>
          </cell>
          <cell r="I2344">
            <v>16.440000000000001</v>
          </cell>
        </row>
        <row r="2345">
          <cell r="D2345" t="str">
            <v>74023/010</v>
          </cell>
          <cell r="E2345" t="str">
            <v>TRANSPORTE HORIZONTAL DE MATERIAIS DIVERSOS A  100M</v>
          </cell>
          <cell r="F2345" t="str">
            <v>T</v>
          </cell>
          <cell r="G2345">
            <v>15.9</v>
          </cell>
          <cell r="H2345" t="str">
            <v>S-SINAPI</v>
          </cell>
          <cell r="I2345">
            <v>20.67</v>
          </cell>
        </row>
        <row r="2346">
          <cell r="D2346" t="str">
            <v>0212</v>
          </cell>
          <cell r="E2346" t="str">
            <v>LIMPEZA E ARREMATES FINAIS</v>
          </cell>
          <cell r="H2346" t="str">
            <v>S-SINAPI</v>
          </cell>
          <cell r="I2346">
            <v>0</v>
          </cell>
        </row>
        <row r="2347">
          <cell r="D2347">
            <v>9537</v>
          </cell>
          <cell r="E2347" t="str">
            <v>LIMPEZA FINAL DA OBRA</v>
          </cell>
          <cell r="F2347" t="str">
            <v>M2</v>
          </cell>
          <cell r="G2347">
            <v>1.02</v>
          </cell>
          <cell r="H2347" t="str">
            <v>S-SINAPI</v>
          </cell>
          <cell r="I2347">
            <v>1.32</v>
          </cell>
        </row>
        <row r="2348">
          <cell r="D2348" t="str">
            <v>73745/001</v>
          </cell>
          <cell r="E2348" t="str">
            <v>LIMPEZA DE ESTRUTURAL DE ACO OU CONCRETO COM JATEAMENTO DE AREIA</v>
          </cell>
          <cell r="F2348" t="str">
            <v>M2</v>
          </cell>
          <cell r="G2348">
            <v>5.46</v>
          </cell>
          <cell r="H2348" t="str">
            <v>S-SINAPI</v>
          </cell>
          <cell r="I2348">
            <v>7.09</v>
          </cell>
        </row>
        <row r="2349">
          <cell r="D2349" t="str">
            <v>73800/001</v>
          </cell>
          <cell r="E2349" t="str">
            <v xml:space="preserve">LIMPEZA E POLIMENTO MECANIZADO EM PISO ALTA RESISTENCIA, UTILIZANDO ES    </v>
          </cell>
          <cell r="F2349" t="str">
            <v>M2</v>
          </cell>
          <cell r="G2349">
            <v>19.739999999999998</v>
          </cell>
          <cell r="H2349" t="str">
            <v>S-SINAPI</v>
          </cell>
          <cell r="I2349">
            <v>25.66</v>
          </cell>
        </row>
        <row r="2350">
          <cell r="D2350" t="str">
            <v>73806/001</v>
          </cell>
          <cell r="E2350" t="str">
            <v>LIMPEZA DE SUPERFICIES COM JATO DE ALTA PRESSAO DE AR E AGUA</v>
          </cell>
          <cell r="F2350" t="str">
            <v>M2</v>
          </cell>
          <cell r="G2350">
            <v>0.68</v>
          </cell>
          <cell r="H2350" t="str">
            <v>S-SINAPI</v>
          </cell>
          <cell r="I2350">
            <v>0.88</v>
          </cell>
        </row>
        <row r="2351">
          <cell r="D2351" t="str">
            <v>73948/001</v>
          </cell>
          <cell r="E2351" t="str">
            <v>LIMPEZA REVESTIMENTO PLASTICO EM PAREDE</v>
          </cell>
          <cell r="F2351" t="str">
            <v>M2</v>
          </cell>
          <cell r="G2351">
            <v>7.66</v>
          </cell>
          <cell r="H2351" t="str">
            <v>S-SINAPI</v>
          </cell>
          <cell r="I2351">
            <v>9.9499999999999993</v>
          </cell>
        </row>
        <row r="2352">
          <cell r="D2352" t="str">
            <v>73948/002</v>
          </cell>
          <cell r="E2352" t="str">
            <v>LIMPEZA/PREPARO SUPERFICIE CONCRETO P/PINTURA</v>
          </cell>
          <cell r="F2352" t="str">
            <v>M2</v>
          </cell>
          <cell r="G2352">
            <v>3.46</v>
          </cell>
          <cell r="H2352" t="str">
            <v>S-SINAPI</v>
          </cell>
          <cell r="I2352">
            <v>4.49</v>
          </cell>
        </row>
        <row r="2353">
          <cell r="D2353" t="str">
            <v>73948/003</v>
          </cell>
          <cell r="E2353" t="str">
            <v>LIMPEZA AZULEJO</v>
          </cell>
          <cell r="F2353" t="str">
            <v>M2</v>
          </cell>
          <cell r="G2353">
            <v>2.4</v>
          </cell>
          <cell r="H2353" t="str">
            <v>S-SINAPI</v>
          </cell>
          <cell r="I2353">
            <v>3.12</v>
          </cell>
        </row>
        <row r="2354">
          <cell r="D2354" t="str">
            <v>73948/004</v>
          </cell>
          <cell r="E2354" t="str">
            <v>LIMPEZA E LAVAGEM DE PASTILHAS</v>
          </cell>
          <cell r="F2354" t="str">
            <v>M2</v>
          </cell>
          <cell r="G2354">
            <v>3.47</v>
          </cell>
          <cell r="H2354" t="str">
            <v>S-SINAPI</v>
          </cell>
          <cell r="I2354">
            <v>4.51</v>
          </cell>
        </row>
        <row r="2355">
          <cell r="D2355" t="str">
            <v>73948/005</v>
          </cell>
          <cell r="E2355" t="str">
            <v>LIMPEZA CHAPA MELAMINICA EM PAREDE</v>
          </cell>
          <cell r="F2355" t="str">
            <v>M2</v>
          </cell>
          <cell r="G2355">
            <v>2.5499999999999998</v>
          </cell>
          <cell r="H2355" t="str">
            <v>S-SINAPI</v>
          </cell>
          <cell r="I2355">
            <v>3.31</v>
          </cell>
        </row>
        <row r="2356">
          <cell r="D2356" t="str">
            <v>73948/006</v>
          </cell>
          <cell r="E2356" t="str">
            <v>LIMPEZA LAMBRI ALUMINIO</v>
          </cell>
          <cell r="F2356" t="str">
            <v>M2</v>
          </cell>
          <cell r="G2356">
            <v>5.67</v>
          </cell>
          <cell r="H2356" t="str">
            <v>S-SINAPI</v>
          </cell>
          <cell r="I2356">
            <v>7.37</v>
          </cell>
        </row>
        <row r="2357">
          <cell r="D2357" t="str">
            <v>73948/007</v>
          </cell>
          <cell r="E2357" t="str">
            <v>LIMPEZA ESQUADRIA FERRO C/SOLVENTE</v>
          </cell>
          <cell r="F2357" t="str">
            <v>M2</v>
          </cell>
          <cell r="G2357">
            <v>10.25</v>
          </cell>
          <cell r="H2357" t="str">
            <v>S-SINAPI</v>
          </cell>
          <cell r="I2357">
            <v>13.32</v>
          </cell>
        </row>
        <row r="2358">
          <cell r="D2358" t="str">
            <v>73948/008</v>
          </cell>
          <cell r="E2358" t="str">
            <v>LIMPEZA VIDRO COMUM</v>
          </cell>
          <cell r="F2358" t="str">
            <v>M2</v>
          </cell>
          <cell r="G2358">
            <v>4.8499999999999996</v>
          </cell>
          <cell r="H2358" t="str">
            <v>S-SINAPI</v>
          </cell>
          <cell r="I2358">
            <v>6.3</v>
          </cell>
        </row>
        <row r="2359">
          <cell r="D2359" t="str">
            <v>73948/009</v>
          </cell>
          <cell r="E2359" t="str">
            <v>LIMPEZA FORRO</v>
          </cell>
          <cell r="F2359" t="str">
            <v>M2</v>
          </cell>
          <cell r="G2359">
            <v>9.9499999999999993</v>
          </cell>
          <cell r="H2359" t="str">
            <v>S-SINAPI</v>
          </cell>
          <cell r="I2359">
            <v>12.93</v>
          </cell>
        </row>
        <row r="2360">
          <cell r="D2360" t="str">
            <v>73948/010</v>
          </cell>
          <cell r="E2360" t="str">
            <v>LIMPEZA PISO MARMORE/GRANITO</v>
          </cell>
          <cell r="F2360" t="str">
            <v>M2</v>
          </cell>
          <cell r="G2360">
            <v>9.61</v>
          </cell>
          <cell r="H2360" t="str">
            <v>S-SINAPI</v>
          </cell>
          <cell r="I2360">
            <v>12.49</v>
          </cell>
        </row>
        <row r="2361">
          <cell r="D2361" t="str">
            <v>73948/011</v>
          </cell>
          <cell r="E2361" t="str">
            <v>LIMPEZA PISO CERAMICO</v>
          </cell>
          <cell r="F2361" t="str">
            <v>M2</v>
          </cell>
          <cell r="G2361">
            <v>8.39</v>
          </cell>
          <cell r="H2361" t="str">
            <v>S-SINAPI</v>
          </cell>
          <cell r="I2361">
            <v>10.9</v>
          </cell>
        </row>
        <row r="2362">
          <cell r="D2362" t="str">
            <v>73948/012</v>
          </cell>
          <cell r="E2362" t="str">
            <v>LIMPEZA PISO PLACA BORRACHA C/ENCERAMENTO</v>
          </cell>
          <cell r="F2362" t="str">
            <v>M2</v>
          </cell>
          <cell r="G2362">
            <v>10.28</v>
          </cell>
          <cell r="H2362" t="str">
            <v>S-SINAPI</v>
          </cell>
          <cell r="I2362">
            <v>13.36</v>
          </cell>
        </row>
        <row r="2363">
          <cell r="D2363" t="str">
            <v>73948/013</v>
          </cell>
          <cell r="E2363" t="str">
            <v>LIMPEZA PISO PLACA BORRACHA</v>
          </cell>
          <cell r="F2363" t="str">
            <v>M2</v>
          </cell>
          <cell r="G2363">
            <v>3.79</v>
          </cell>
          <cell r="H2363" t="str">
            <v>S-SINAPI</v>
          </cell>
          <cell r="I2363">
            <v>4.92</v>
          </cell>
        </row>
        <row r="2364">
          <cell r="D2364" t="str">
            <v>73948/014</v>
          </cell>
          <cell r="E2364" t="str">
            <v>LIMPEZA PISO CIMENTADO</v>
          </cell>
          <cell r="F2364" t="str">
            <v>M2</v>
          </cell>
          <cell r="G2364">
            <v>4.72</v>
          </cell>
          <cell r="H2364" t="str">
            <v>S-SINAPI</v>
          </cell>
          <cell r="I2364">
            <v>6.13</v>
          </cell>
        </row>
        <row r="2365">
          <cell r="D2365" t="str">
            <v>73948/015</v>
          </cell>
          <cell r="E2365" t="str">
            <v>LIMPEZA PISO MARMORITE/GRANILITE</v>
          </cell>
          <cell r="F2365" t="str">
            <v>M2</v>
          </cell>
          <cell r="G2365">
            <v>5.68</v>
          </cell>
          <cell r="H2365" t="str">
            <v>S-SINAPI</v>
          </cell>
          <cell r="I2365">
            <v>7.38</v>
          </cell>
        </row>
        <row r="2366">
          <cell r="D2366" t="str">
            <v>73948/016</v>
          </cell>
          <cell r="E2366" t="str">
            <v>LIMPEZA MANUAL DO TERRENO  (C/ RASPAGEM SUPERFICIAL)</v>
          </cell>
          <cell r="F2366" t="str">
            <v>M2</v>
          </cell>
          <cell r="G2366">
            <v>1.62</v>
          </cell>
          <cell r="H2366" t="str">
            <v>S-SINAPI</v>
          </cell>
          <cell r="I2366">
            <v>2.1</v>
          </cell>
        </row>
        <row r="2367">
          <cell r="D2367" t="str">
            <v>74086/001</v>
          </cell>
          <cell r="E2367" t="str">
            <v>LIMPEZA LOUCAS E METAIS</v>
          </cell>
          <cell r="F2367" t="str">
            <v>UN</v>
          </cell>
          <cell r="G2367">
            <v>10.94</v>
          </cell>
          <cell r="H2367" t="str">
            <v>S-SINAPI</v>
          </cell>
          <cell r="I2367">
            <v>14.22</v>
          </cell>
        </row>
        <row r="2368">
          <cell r="D2368" t="str">
            <v>74243/001</v>
          </cell>
          <cell r="E2368" t="str">
            <v>LIMPEZA GERAL DE QUADRA POLIESPORTIVA</v>
          </cell>
          <cell r="F2368" t="str">
            <v>M2</v>
          </cell>
          <cell r="G2368">
            <v>0.91</v>
          </cell>
          <cell r="H2368" t="str">
            <v>S-SINAPI</v>
          </cell>
          <cell r="I2368">
            <v>1.18</v>
          </cell>
        </row>
        <row r="2369">
          <cell r="D2369" t="str">
            <v>0215</v>
          </cell>
          <cell r="E2369" t="str">
            <v>ABERTURA DE POCO  | CISTERNA OU CACIMBA  |</v>
          </cell>
          <cell r="H2369" t="str">
            <v>S-SINAPI</v>
          </cell>
          <cell r="I2369">
            <v>0</v>
          </cell>
        </row>
        <row r="2370">
          <cell r="D2370" t="str">
            <v>74163/001</v>
          </cell>
          <cell r="E2370" t="str">
            <v>PERFURACAO DE POCO COM PERFURATRIZ PNEUMATICA</v>
          </cell>
          <cell r="F2370" t="str">
            <v>M</v>
          </cell>
          <cell r="G2370">
            <v>24.59</v>
          </cell>
          <cell r="H2370" t="str">
            <v>S-SINAPI</v>
          </cell>
          <cell r="I2370">
            <v>31.96</v>
          </cell>
        </row>
        <row r="2371">
          <cell r="D2371" t="str">
            <v>74163/002</v>
          </cell>
          <cell r="E2371" t="str">
            <v>PERFURACAO DE POCO COM PERFURATRIZ A PERCUSSAO</v>
          </cell>
          <cell r="F2371" t="str">
            <v>M</v>
          </cell>
          <cell r="G2371">
            <v>61.43</v>
          </cell>
          <cell r="H2371" t="str">
            <v>S-SINAPI</v>
          </cell>
          <cell r="I2371">
            <v>79.849999999999994</v>
          </cell>
        </row>
        <row r="2372">
          <cell r="D2372" t="str">
            <v>0216</v>
          </cell>
          <cell r="E2372" t="str">
            <v>POCO TUBULAR PROFUNDO</v>
          </cell>
          <cell r="H2372" t="str">
            <v>S-SINAPI</v>
          </cell>
          <cell r="I2372">
            <v>0</v>
          </cell>
        </row>
        <row r="2373">
          <cell r="D2373">
            <v>40841</v>
          </cell>
          <cell r="E2373" t="str">
            <v>ABRACADEIRA P/POCOS PROFUNDOS</v>
          </cell>
          <cell r="F2373" t="str">
            <v>UN</v>
          </cell>
          <cell r="G2373">
            <v>59.9</v>
          </cell>
          <cell r="H2373" t="str">
            <v>S-SINAPI</v>
          </cell>
          <cell r="I2373">
            <v>77.87</v>
          </cell>
        </row>
        <row r="2374">
          <cell r="D2374" t="str">
            <v>0318</v>
          </cell>
          <cell r="E2374" t="str">
            <v>OUTROS</v>
          </cell>
          <cell r="H2374" t="str">
            <v>S-SINAPI</v>
          </cell>
          <cell r="I2374">
            <v>0</v>
          </cell>
        </row>
        <row r="2375">
          <cell r="D2375">
            <v>5962</v>
          </cell>
          <cell r="E2375" t="str">
            <v xml:space="preserve">TANQUE ESTACIONARIO TAA  -MACARICO CAP  20  000 L - DEPRECIACAO E JUROS      </v>
          </cell>
          <cell r="F2375" t="str">
            <v>UN</v>
          </cell>
          <cell r="G2375">
            <v>6.62</v>
          </cell>
          <cell r="H2375" t="str">
            <v>S-SINAPI</v>
          </cell>
          <cell r="I2375">
            <v>8.6</v>
          </cell>
        </row>
        <row r="2376">
          <cell r="D2376">
            <v>6391</v>
          </cell>
          <cell r="E2376" t="str">
            <v xml:space="preserve">SOLDA TOPO DESCENDENTE CHANFRADA ESPESSURA=1/4" CHAPA/PERFIL/TUBO ACO      </v>
          </cell>
          <cell r="F2376" t="str">
            <v>M</v>
          </cell>
          <cell r="G2376">
            <v>60.8</v>
          </cell>
          <cell r="H2376" t="str">
            <v>S-SINAPI</v>
          </cell>
          <cell r="I2376">
            <v>79.040000000000006</v>
          </cell>
        </row>
        <row r="2377">
          <cell r="D2377">
            <v>71516</v>
          </cell>
          <cell r="E2377" t="str">
            <v xml:space="preserve">CONJUNTO DE MANGUEIRA PARA COMBATE A INCENDIO EM FIBRA DE POLIESTER PU    </v>
          </cell>
          <cell r="F2377" t="str">
            <v>UN</v>
          </cell>
          <cell r="G2377">
            <v>346</v>
          </cell>
          <cell r="H2377" t="str">
            <v>S-SINAPI</v>
          </cell>
          <cell r="I2377">
            <v>449.8</v>
          </cell>
        </row>
        <row r="2378">
          <cell r="D2378">
            <v>73289</v>
          </cell>
          <cell r="E2378" t="str">
            <v>CUSTOS C/MATRIAL-AQUECEDOR DE FLUIDO TERMICO C/CALDEIRA</v>
          </cell>
          <cell r="F2378" t="str">
            <v>H</v>
          </cell>
          <cell r="G2378">
            <v>3.52</v>
          </cell>
          <cell r="H2378" t="str">
            <v>S-SINAPI</v>
          </cell>
          <cell r="I2378">
            <v>4.57</v>
          </cell>
        </row>
        <row r="2379">
          <cell r="D2379">
            <v>73360</v>
          </cell>
          <cell r="E2379" t="str">
            <v>AQUECEDOR DE FLUIDO TERMICO C/CALDEIRA  - CHP</v>
          </cell>
          <cell r="F2379" t="str">
            <v>CHP</v>
          </cell>
          <cell r="G2379">
            <v>11.17</v>
          </cell>
          <cell r="H2379" t="str">
            <v>S-SINAPI</v>
          </cell>
          <cell r="I2379">
            <v>14.52</v>
          </cell>
        </row>
        <row r="2380">
          <cell r="D2380" t="str">
            <v>73916/001</v>
          </cell>
          <cell r="E2380" t="str">
            <v>PLACA DE IDENTIFICAÇÃO EM CHAPA GALVANIZADA NUM.  18,  12X18CM</v>
          </cell>
          <cell r="F2380" t="str">
            <v>UN</v>
          </cell>
          <cell r="G2380">
            <v>37.5</v>
          </cell>
          <cell r="H2380" t="str">
            <v>S-SINAPI</v>
          </cell>
          <cell r="I2380">
            <v>48.75</v>
          </cell>
        </row>
        <row r="2381">
          <cell r="D2381" t="str">
            <v>73916/002</v>
          </cell>
          <cell r="E2381" t="str">
            <v>PLACA ESMALTADA PARA IDENTIFICAÇÃO NR DE RUA, DIMENSÕES  45X25CM</v>
          </cell>
          <cell r="F2381" t="str">
            <v>UN</v>
          </cell>
          <cell r="G2381">
            <v>106.95</v>
          </cell>
          <cell r="H2381" t="str">
            <v>S-SINAPI</v>
          </cell>
          <cell r="I2381">
            <v>139.03</v>
          </cell>
        </row>
        <row r="2382">
          <cell r="D2382" t="str">
            <v>73916/003</v>
          </cell>
          <cell r="E2382" t="str">
            <v xml:space="preserve">PLACA DE IDENTIFICAÇÃO EM CHAPA GALVANIZADA NUM.  18, DIMENSÕES  8X12CM      </v>
          </cell>
          <cell r="F2382" t="str">
            <v>UN</v>
          </cell>
          <cell r="G2382">
            <v>18.16</v>
          </cell>
          <cell r="H2382" t="str">
            <v>S-SINAPI</v>
          </cell>
          <cell r="I2382">
            <v>23.6</v>
          </cell>
        </row>
        <row r="2383">
          <cell r="D2383" t="str">
            <v>74029/001</v>
          </cell>
          <cell r="E2383" t="str">
            <v xml:space="preserve">BETONEIRA DIESEL  580L  (CP) MISTURA SECA, CARREGAMENTO MECANICO E TAMBO    </v>
          </cell>
          <cell r="F2383" t="str">
            <v>H</v>
          </cell>
          <cell r="G2383">
            <v>10.3</v>
          </cell>
          <cell r="H2383" t="str">
            <v>S-SINAPI</v>
          </cell>
          <cell r="I2383">
            <v>13.39</v>
          </cell>
        </row>
        <row r="2384">
          <cell r="D2384" t="str">
            <v>74029/002</v>
          </cell>
          <cell r="E2384" t="str">
            <v xml:space="preserve">BETONEIRA DIESEL,  580L  (CI) MISTURA SECA, CARREGADOR MECANICO E TAMBOR    </v>
          </cell>
          <cell r="F2384" t="str">
            <v>H</v>
          </cell>
          <cell r="G2384">
            <v>3.39</v>
          </cell>
          <cell r="H2384" t="str">
            <v>S-SINAPI</v>
          </cell>
          <cell r="I2384">
            <v>4.4000000000000004</v>
          </cell>
        </row>
        <row r="2385">
          <cell r="D2385" t="str">
            <v>74030/001</v>
          </cell>
          <cell r="E2385" t="str">
            <v xml:space="preserve">GUINDAUTO  (CI) CAP.3,5 TON., MONTADO SOBRE CAMINHÃO TOCO  (EXCL. O CAMI    </v>
          </cell>
          <cell r="F2385" t="str">
            <v>H</v>
          </cell>
          <cell r="G2385">
            <v>16.21</v>
          </cell>
          <cell r="H2385" t="str">
            <v>S-SINAPI</v>
          </cell>
          <cell r="I2385">
            <v>21.07</v>
          </cell>
        </row>
        <row r="2386">
          <cell r="D2386" t="str">
            <v>74030/002</v>
          </cell>
          <cell r="E2386" t="str">
            <v xml:space="preserve">GUINDAUTO  (CP) CARGA MAX  3,25T  (A  2M) E  1,62T  (A  4M), ALTURA MAX  =  6,6    </v>
          </cell>
          <cell r="F2386" t="str">
            <v>H</v>
          </cell>
          <cell r="G2386">
            <v>18.170000000000002</v>
          </cell>
          <cell r="H2386" t="str">
            <v>S-SINAPI</v>
          </cell>
          <cell r="I2386">
            <v>23.62</v>
          </cell>
        </row>
        <row r="2387">
          <cell r="D2387" t="str">
            <v>74032/001</v>
          </cell>
          <cell r="E2387" t="str">
            <v xml:space="preserve">ESCAVADEIRA HIDRAULICA SOBRE ESTEIRAS  110HP A DIESEL  - CHP  - INCLUSIVE    </v>
          </cell>
          <cell r="F2387" t="str">
            <v>CHP</v>
          </cell>
          <cell r="G2387">
            <v>146.16999999999999</v>
          </cell>
          <cell r="H2387" t="str">
            <v>S-SINAPI</v>
          </cell>
          <cell r="I2387">
            <v>190.02</v>
          </cell>
        </row>
        <row r="2388">
          <cell r="D2388" t="str">
            <v>74032/002</v>
          </cell>
          <cell r="E2388" t="str">
            <v xml:space="preserve">ESCAVADEIRA HIDRAULICA SOBRE ESTEIRAS  110HP A DIESEL  - CHI  - INCLUISVE    </v>
          </cell>
          <cell r="F2388" t="str">
            <v>CHI</v>
          </cell>
          <cell r="G2388">
            <v>66.44</v>
          </cell>
          <cell r="H2388" t="str">
            <v>S-SINAPI</v>
          </cell>
          <cell r="I2388">
            <v>86.37</v>
          </cell>
        </row>
        <row r="2389">
          <cell r="D2389" t="str">
            <v>74035/001</v>
          </cell>
          <cell r="E2389" t="str">
            <v xml:space="preserve">CARREGADOR FRONTAL  (PA CARREGADEIRA) SOBRE RODAS  105HP CAPACIDADE DA C    </v>
          </cell>
          <cell r="F2389" t="str">
            <v>H</v>
          </cell>
          <cell r="G2389">
            <v>118.37</v>
          </cell>
          <cell r="H2389" t="str">
            <v>S-SINAPI</v>
          </cell>
          <cell r="I2389">
            <v>153.88</v>
          </cell>
        </row>
        <row r="2390">
          <cell r="D2390" t="str">
            <v>74036/001</v>
          </cell>
          <cell r="E2390" t="str">
            <v>TRATOR DE ESTEIRAS,  153HP  - CHI  - INCLUSIVE OPERADOR</v>
          </cell>
          <cell r="F2390" t="str">
            <v>H</v>
          </cell>
          <cell r="G2390">
            <v>98.02</v>
          </cell>
          <cell r="H2390" t="str">
            <v>S-SINAPI</v>
          </cell>
          <cell r="I2390">
            <v>127.42</v>
          </cell>
        </row>
        <row r="2391">
          <cell r="D2391" t="str">
            <v>74036/002</v>
          </cell>
          <cell r="E2391" t="str">
            <v>TRATOR ESTEIRAS DIESEL  140CV  - CHP  - INCLUSIVE OPERADOR</v>
          </cell>
          <cell r="F2391" t="str">
            <v>H</v>
          </cell>
          <cell r="G2391">
            <v>213.79</v>
          </cell>
          <cell r="H2391" t="str">
            <v>S-SINAPI</v>
          </cell>
          <cell r="I2391">
            <v>277.92</v>
          </cell>
        </row>
        <row r="2392">
          <cell r="D2392" t="str">
            <v>74037/001</v>
          </cell>
          <cell r="E2392" t="str">
            <v>CAMINHÃO BASCULANTE TOCO  4M3, MOTOR DIESEL  160CV COM MOTORISTA</v>
          </cell>
          <cell r="F2392" t="str">
            <v>H</v>
          </cell>
          <cell r="G2392">
            <v>73.290000000000006</v>
          </cell>
          <cell r="H2392" t="str">
            <v>S-SINAPI</v>
          </cell>
          <cell r="I2392">
            <v>95.27</v>
          </cell>
        </row>
        <row r="2393">
          <cell r="D2393" t="str">
            <v>74037/002</v>
          </cell>
          <cell r="E2393" t="str">
            <v xml:space="preserve">CAMINHÃO TOCO, CARROCERIA FIXA ABERTA MADEIRA, MOTOR DIESEL  - CHI  - CO    </v>
          </cell>
          <cell r="F2393" t="str">
            <v>CHI</v>
          </cell>
          <cell r="G2393">
            <v>32.31</v>
          </cell>
          <cell r="H2393" t="str">
            <v>S-SINAPI</v>
          </cell>
          <cell r="I2393">
            <v>42</v>
          </cell>
        </row>
        <row r="2394">
          <cell r="D2394" t="str">
            <v>74037/003</v>
          </cell>
          <cell r="E2394" t="str">
            <v xml:space="preserve">CAMINHÃO TOCO, CARROCERIA FIXA ABERTA DE MADEIRA, MOTOR A DIESEL  - CHP    </v>
          </cell>
          <cell r="F2394" t="str">
            <v>CHP</v>
          </cell>
          <cell r="G2394">
            <v>76.59</v>
          </cell>
          <cell r="H2394" t="str">
            <v>S-SINAPI</v>
          </cell>
          <cell r="I2394">
            <v>99.56</v>
          </cell>
        </row>
        <row r="2395">
          <cell r="D2395" t="str">
            <v>74040/001</v>
          </cell>
          <cell r="E2395" t="str">
            <v>SOQUETE COMPACTADOR  72KG GASOLINA,  3HP  (CHP) EXCLUSIVE OPERADOR.</v>
          </cell>
          <cell r="F2395" t="str">
            <v>H</v>
          </cell>
          <cell r="G2395">
            <v>7.19</v>
          </cell>
          <cell r="H2395" t="str">
            <v>S-SINAPI</v>
          </cell>
          <cell r="I2395">
            <v>9.34</v>
          </cell>
        </row>
        <row r="2396">
          <cell r="D2396" t="str">
            <v>74040/002</v>
          </cell>
          <cell r="E2396" t="str">
            <v>SOQUETE COMPACTADOR  72KG, GASOLINA,  3HP,  (CHI), EXCLUSIVE OPERADOR.</v>
          </cell>
          <cell r="F2396" t="str">
            <v>H</v>
          </cell>
          <cell r="G2396">
            <v>2.81</v>
          </cell>
          <cell r="H2396" t="str">
            <v>S-SINAPI</v>
          </cell>
          <cell r="I2396">
            <v>3.65</v>
          </cell>
        </row>
        <row r="2397">
          <cell r="D2397" t="str">
            <v>0321</v>
          </cell>
          <cell r="E2397" t="str">
            <v>COMPOSICAO SERVICO MIGRACAO</v>
          </cell>
          <cell r="H2397" t="str">
            <v>S-SINAPI</v>
          </cell>
          <cell r="I2397">
            <v>0</v>
          </cell>
        </row>
        <row r="2398">
          <cell r="D2398">
            <v>660</v>
          </cell>
          <cell r="E2398" t="str">
            <v>CONCRETO DOSADO  10 MPA SOMENTE MATERIAIS INCL  5% PERDAS</v>
          </cell>
          <cell r="F2398" t="str">
            <v>M3</v>
          </cell>
          <cell r="G2398">
            <v>161.01</v>
          </cell>
          <cell r="H2398" t="str">
            <v>S-SINAPI</v>
          </cell>
          <cell r="I2398">
            <v>209.31</v>
          </cell>
        </row>
        <row r="2399">
          <cell r="D2399">
            <v>661</v>
          </cell>
          <cell r="E2399" t="str">
            <v>CONCRETO DOSADO  15 MPA SOMENTE MATERIAIS INCL  5% PERDAS</v>
          </cell>
          <cell r="F2399" t="str">
            <v>M3</v>
          </cell>
          <cell r="G2399">
            <v>175.95</v>
          </cell>
          <cell r="H2399" t="str">
            <v>S-SINAPI</v>
          </cell>
          <cell r="I2399">
            <v>228.73</v>
          </cell>
        </row>
        <row r="2400">
          <cell r="D2400">
            <v>1847</v>
          </cell>
          <cell r="E2400" t="str">
            <v>ARGAMASSA CIMENTO/AREIA GROSSA SEM PENEIRAR  1:3 PREPARO MANUAL</v>
          </cell>
          <cell r="F2400" t="str">
            <v>M3</v>
          </cell>
          <cell r="G2400">
            <v>275.25</v>
          </cell>
          <cell r="H2400" t="str">
            <v>S-SINAPI</v>
          </cell>
          <cell r="I2400">
            <v>357.82</v>
          </cell>
        </row>
        <row r="2401">
          <cell r="D2401">
            <v>1852</v>
          </cell>
          <cell r="E2401" t="str">
            <v>ARGAMASSA CIMENTO/AREIA GROSSA  1:6 C/PREPARO MANUAL</v>
          </cell>
          <cell r="F2401" t="str">
            <v>M3</v>
          </cell>
          <cell r="G2401">
            <v>202.64</v>
          </cell>
          <cell r="H2401" t="str">
            <v>S-SINAPI</v>
          </cell>
          <cell r="I2401">
            <v>263.43</v>
          </cell>
        </row>
        <row r="2402">
          <cell r="D2402">
            <v>1855</v>
          </cell>
          <cell r="E2402" t="str">
            <v>ARGAMASSA MISTA CIMENTO/CAL HIDRATADA/AREIA FINA  1:2:9</v>
          </cell>
          <cell r="F2402" t="str">
            <v>M3</v>
          </cell>
          <cell r="G2402">
            <v>239.11</v>
          </cell>
          <cell r="H2402" t="str">
            <v>S-SINAPI</v>
          </cell>
          <cell r="I2402">
            <v>310.83999999999997</v>
          </cell>
        </row>
        <row r="2403">
          <cell r="D2403">
            <v>1857</v>
          </cell>
          <cell r="E2403" t="str">
            <v xml:space="preserve">ABERTURA/ENCHIM RASGO ALVEN P/DUTOS D=1/2" A  1  1/2" ARG CIM/C.HID/AREI    </v>
          </cell>
          <cell r="F2403" t="str">
            <v>M</v>
          </cell>
          <cell r="G2403">
            <v>2.58</v>
          </cell>
          <cell r="H2403" t="str">
            <v>S-SINAPI</v>
          </cell>
          <cell r="I2403">
            <v>3.35</v>
          </cell>
        </row>
        <row r="2404">
          <cell r="D2404">
            <v>1980</v>
          </cell>
          <cell r="E2404" t="str">
            <v>FORMA MADEIRA  1,4 VEZES PINHO  3A ESP=2,5CM P/PECAS CONCRETO</v>
          </cell>
          <cell r="F2404" t="str">
            <v>M2</v>
          </cell>
          <cell r="G2404">
            <v>38.14</v>
          </cell>
          <cell r="H2404" t="str">
            <v>S-SINAPI</v>
          </cell>
          <cell r="I2404">
            <v>49.58</v>
          </cell>
        </row>
        <row r="2405">
          <cell r="D2405">
            <v>2596</v>
          </cell>
          <cell r="E2405" t="str">
            <v>BARRA DE ACO CA-25 REDONDA DIAM DE  6,3 A  8,00MM  (1/4 A  5/16) SEM</v>
          </cell>
          <cell r="F2405" t="str">
            <v>KG</v>
          </cell>
          <cell r="G2405">
            <v>4.6399999999999997</v>
          </cell>
          <cell r="H2405" t="str">
            <v>S-SINAPI</v>
          </cell>
          <cell r="I2405">
            <v>6.03</v>
          </cell>
        </row>
        <row r="2406">
          <cell r="D2406">
            <v>2913</v>
          </cell>
          <cell r="E2406" t="str">
            <v xml:space="preserve">BETONEIRA MOTOR GAS P/320L MIST SECA  (CP) CARREG MEC E TAMBOR REVERSI-    </v>
          </cell>
          <cell r="F2406" t="str">
            <v>H</v>
          </cell>
          <cell r="G2406">
            <v>6.75</v>
          </cell>
          <cell r="H2406" t="str">
            <v>S-SINAPI</v>
          </cell>
          <cell r="I2406">
            <v>8.77</v>
          </cell>
        </row>
        <row r="2407">
          <cell r="D2407">
            <v>2963</v>
          </cell>
          <cell r="E2407" t="str">
            <v xml:space="preserve">RETRO-ESCAVADEIRA DIESEL  75CV  (CP) INCL OPERADOR-CAPAC CACAMBA  0,76M3      </v>
          </cell>
          <cell r="F2407" t="str">
            <v>H</v>
          </cell>
          <cell r="G2407">
            <v>86.19</v>
          </cell>
          <cell r="H2407" t="str">
            <v>S-SINAPI</v>
          </cell>
          <cell r="I2407">
            <v>112.04</v>
          </cell>
        </row>
        <row r="2408">
          <cell r="D2408">
            <v>3061</v>
          </cell>
          <cell r="E2408" t="str">
            <v>ESCAVACAO MEC VALA N ESCOR MAT  1A CAT C/RETROESCAV ATE  1,50M</v>
          </cell>
          <cell r="F2408" t="str">
            <v>M3</v>
          </cell>
          <cell r="G2408">
            <v>4.7300000000000004</v>
          </cell>
          <cell r="H2408" t="str">
            <v>S-SINAPI</v>
          </cell>
          <cell r="I2408">
            <v>6.14</v>
          </cell>
        </row>
        <row r="2409">
          <cell r="D2409">
            <v>3062</v>
          </cell>
          <cell r="E2409" t="str">
            <v xml:space="preserve">ESCAVACAO MEC DE VALA NAO ESCORADA EM MATERIAL DE  1A CATEGORIA    COM PR    </v>
          </cell>
          <cell r="F2409" t="str">
            <v>M3</v>
          </cell>
          <cell r="G2409">
            <v>5.72</v>
          </cell>
          <cell r="H2409" t="str">
            <v>S-SINAPI</v>
          </cell>
          <cell r="I2409">
            <v>7.43</v>
          </cell>
        </row>
        <row r="2410">
          <cell r="D2410">
            <v>3063</v>
          </cell>
          <cell r="E2410" t="str">
            <v xml:space="preserve">ESCAV MEC VALA ESCORADA ATE  1,50M C/RETRO MAT  1A COM REDUTOR  (C/PEDRAS    </v>
          </cell>
          <cell r="F2410" t="str">
            <v>M3</v>
          </cell>
          <cell r="G2410">
            <v>14.64</v>
          </cell>
          <cell r="H2410" t="str">
            <v>S-SINAPI</v>
          </cell>
          <cell r="I2410">
            <v>19.03</v>
          </cell>
        </row>
        <row r="2411">
          <cell r="D2411">
            <v>3065</v>
          </cell>
          <cell r="E2411" t="str">
            <v xml:space="preserve">ESCAV MEC.VALA ESCORADA C/RETRO DE  1,5 A  3M PROF MAT  1A COM REDUTOR  (P    </v>
          </cell>
          <cell r="F2411" t="str">
            <v>M3</v>
          </cell>
          <cell r="G2411">
            <v>18.79</v>
          </cell>
          <cell r="H2411" t="str">
            <v>S-SINAPI</v>
          </cell>
          <cell r="I2411">
            <v>24.42</v>
          </cell>
        </row>
        <row r="2412">
          <cell r="D2412">
            <v>3066</v>
          </cell>
          <cell r="E2412" t="str">
            <v xml:space="preserve">ESCAVACAO MEC.VALA N ESCOR ATE  1,5M C/RETRO MAT  1A  (C/PEDRAS/INST PRED    </v>
          </cell>
          <cell r="F2412" t="str">
            <v>M3</v>
          </cell>
          <cell r="G2412">
            <v>11.96</v>
          </cell>
          <cell r="H2412" t="str">
            <v>S-SINAPI</v>
          </cell>
          <cell r="I2412">
            <v>15.54</v>
          </cell>
        </row>
        <row r="2413">
          <cell r="D2413">
            <v>3069</v>
          </cell>
          <cell r="E2413" t="str">
            <v>ESCAVACAO MEC. VALA N ESCOR MAT  1A C/RETRO ENTRE  1,5 E  3MC/ REDUTOR(</v>
          </cell>
          <cell r="F2413" t="str">
            <v>M3</v>
          </cell>
          <cell r="G2413">
            <v>14.54</v>
          </cell>
          <cell r="H2413" t="str">
            <v>S-SINAPI</v>
          </cell>
          <cell r="I2413">
            <v>18.899999999999999</v>
          </cell>
        </row>
        <row r="2414">
          <cell r="D2414">
            <v>3070</v>
          </cell>
          <cell r="E2414" t="str">
            <v xml:space="preserve">ESCAVACAO MEC DE VALA ESCORADA COM RETRO  75 HP, EM MATERIAL DE 1A CAT    </v>
          </cell>
          <cell r="F2414" t="str">
            <v>M3</v>
          </cell>
          <cell r="G2414">
            <v>5.51</v>
          </cell>
          <cell r="H2414" t="str">
            <v>S-SINAPI</v>
          </cell>
          <cell r="I2414">
            <v>7.16</v>
          </cell>
        </row>
        <row r="2415">
          <cell r="D2415">
            <v>3071</v>
          </cell>
          <cell r="E2415" t="str">
            <v xml:space="preserve">ESCAVACAO MEC.VALA ESCORADA MAT  1A CAT C/RETRO DE  1,5 A  3M- EXCLUSIVE      </v>
          </cell>
          <cell r="F2415" t="str">
            <v>M3</v>
          </cell>
          <cell r="G2415">
            <v>7.02</v>
          </cell>
          <cell r="H2415" t="str">
            <v>S-SINAPI</v>
          </cell>
          <cell r="I2415">
            <v>9.1199999999999992</v>
          </cell>
        </row>
        <row r="2416">
          <cell r="D2416">
            <v>3636</v>
          </cell>
          <cell r="E2416" t="str">
            <v xml:space="preserve">RETRO-ESCAVADEIRA DIESEL  75CV, INCL OPERADOR-CAPAC CACAMBA  0,76M3  (HOR    </v>
          </cell>
          <cell r="F2416" t="str">
            <v>H</v>
          </cell>
          <cell r="G2416">
            <v>37.700000000000003</v>
          </cell>
          <cell r="H2416" t="str">
            <v>S-SINAPI</v>
          </cell>
          <cell r="I2416">
            <v>49.01</v>
          </cell>
        </row>
        <row r="2417">
          <cell r="D2417">
            <v>3775</v>
          </cell>
          <cell r="E2417" t="str">
            <v xml:space="preserve">BETONEIRA MOTOR GAS P/320L MIST SECA  (CI) CARREG MEC E TAMBOR REVERSI-    </v>
          </cell>
          <cell r="F2417" t="str">
            <v>H</v>
          </cell>
          <cell r="G2417">
            <v>0.82</v>
          </cell>
          <cell r="H2417" t="str">
            <v>S-SINAPI</v>
          </cell>
          <cell r="I2417">
            <v>1.06</v>
          </cell>
        </row>
        <row r="2418">
          <cell r="D2418">
            <v>3783</v>
          </cell>
          <cell r="E2418" t="str">
            <v>VIBRADOR DE IMERSAO MOTOR ELETR  2CV  (CI) TUBO  48X480MM C/MANGOTE</v>
          </cell>
          <cell r="F2418" t="str">
            <v>H</v>
          </cell>
          <cell r="G2418">
            <v>1.02</v>
          </cell>
          <cell r="H2418" t="str">
            <v>S-SINAPI</v>
          </cell>
          <cell r="I2418">
            <v>1.32</v>
          </cell>
        </row>
        <row r="2419">
          <cell r="D2419">
            <v>4877</v>
          </cell>
          <cell r="E2419" t="str">
            <v xml:space="preserve">BETONEIRA  320L ELETRICA TRIFASICA C/CARREGADOR MECANICO C/OPERADOR  - P    </v>
          </cell>
          <cell r="F2419" t="str">
            <v>H</v>
          </cell>
          <cell r="G2419">
            <v>14.12</v>
          </cell>
          <cell r="H2419" t="str">
            <v>S-SINAPI</v>
          </cell>
          <cell r="I2419">
            <v>18.350000000000001</v>
          </cell>
        </row>
        <row r="2420">
          <cell r="D2420">
            <v>4884</v>
          </cell>
          <cell r="E2420" t="str">
            <v>ARGAMASSA TRACO  1:3  (CIMENTO E AREIA), PREPARO MANUAL</v>
          </cell>
          <cell r="F2420" t="str">
            <v>M3</v>
          </cell>
          <cell r="G2420">
            <v>286.77999999999997</v>
          </cell>
          <cell r="H2420" t="str">
            <v>S-SINAPI</v>
          </cell>
          <cell r="I2420">
            <v>372.81</v>
          </cell>
        </row>
        <row r="2421">
          <cell r="D2421">
            <v>4886</v>
          </cell>
          <cell r="E2421" t="str">
            <v>ARGAMASSA TRACO  1:5  (CIMENTO E AREIA), PREPARO MANUAL</v>
          </cell>
          <cell r="F2421" t="str">
            <v>M3</v>
          </cell>
          <cell r="G2421">
            <v>220.04</v>
          </cell>
          <cell r="H2421" t="str">
            <v>S-SINAPI</v>
          </cell>
          <cell r="I2421">
            <v>286.05</v>
          </cell>
        </row>
        <row r="2422">
          <cell r="D2422">
            <v>4889</v>
          </cell>
          <cell r="E2422" t="str">
            <v>ARGAMASSA TRACO  1:8  (CIMENTO E AREIA), PREPARO MANUAL</v>
          </cell>
          <cell r="F2422" t="str">
            <v>M3</v>
          </cell>
          <cell r="G2422">
            <v>185.9</v>
          </cell>
          <cell r="H2422" t="str">
            <v>S-SINAPI</v>
          </cell>
          <cell r="I2422">
            <v>241.67</v>
          </cell>
        </row>
        <row r="2423">
          <cell r="D2423">
            <v>5089</v>
          </cell>
          <cell r="E2423" t="str">
            <v xml:space="preserve">ROLO COMPACTADOR VIBRATORIO PE DE CARNEIRO PARA SOLOS, POTENCIA  80HP,      </v>
          </cell>
          <cell r="F2423" t="str">
            <v>H</v>
          </cell>
          <cell r="G2423">
            <v>14.44</v>
          </cell>
          <cell r="H2423" t="str">
            <v>S-SINAPI</v>
          </cell>
          <cell r="I2423">
            <v>18.77</v>
          </cell>
        </row>
        <row r="2424">
          <cell r="D2424">
            <v>5623</v>
          </cell>
          <cell r="E2424" t="str">
            <v>CAMINHAO BASCULANTE  4,0M3 TOCO  162CV PBT=11800KG - JUROS</v>
          </cell>
          <cell r="F2424" t="str">
            <v>H</v>
          </cell>
          <cell r="G2424">
            <v>4.33</v>
          </cell>
          <cell r="H2424" t="str">
            <v>S-SINAPI</v>
          </cell>
          <cell r="I2424">
            <v>5.62</v>
          </cell>
        </row>
        <row r="2425">
          <cell r="D2425">
            <v>5624</v>
          </cell>
          <cell r="E2425" t="str">
            <v>CAMINHAO BASCULANTE  4,0M3 TOCO  162CV PBT=11800KG  - OPERACAO</v>
          </cell>
          <cell r="F2425" t="str">
            <v>H</v>
          </cell>
          <cell r="G2425">
            <v>51.38</v>
          </cell>
          <cell r="H2425" t="str">
            <v>S-SINAPI</v>
          </cell>
          <cell r="I2425">
            <v>66.790000000000006</v>
          </cell>
        </row>
        <row r="2426">
          <cell r="D2426">
            <v>5627</v>
          </cell>
          <cell r="E2426" t="str">
            <v xml:space="preserve">ESCAVADEIRA HIDRAULICA SOBRE ESTEIRA  105HP, PESO OPERACIONAL  17T, CAP.    </v>
          </cell>
          <cell r="F2426" t="str">
            <v>H</v>
          </cell>
          <cell r="G2426">
            <v>41.68</v>
          </cell>
          <cell r="H2426" t="str">
            <v>S-SINAPI</v>
          </cell>
          <cell r="I2426">
            <v>54.18</v>
          </cell>
        </row>
        <row r="2427">
          <cell r="D2427">
            <v>5628</v>
          </cell>
          <cell r="E2427" t="str">
            <v xml:space="preserve">ESCAVADEIRA HIDRAULICA SOBRE ESTEIRA  105HP, PESO OPERACIONAL  17T, CAP.    </v>
          </cell>
          <cell r="F2427" t="str">
            <v>H</v>
          </cell>
          <cell r="G2427">
            <v>15.76</v>
          </cell>
          <cell r="H2427" t="str">
            <v>S-SINAPI</v>
          </cell>
          <cell r="I2427">
            <v>20.48</v>
          </cell>
        </row>
        <row r="2428">
          <cell r="D2428">
            <v>5629</v>
          </cell>
          <cell r="E2428" t="str">
            <v xml:space="preserve">ESCAVADEIRA HIDRAULICA SOBRE ESTEIRA  105HP, PESO OPERACIONAL  17T, CAP.    </v>
          </cell>
          <cell r="F2428" t="str">
            <v>H</v>
          </cell>
          <cell r="G2428">
            <v>33.380000000000003</v>
          </cell>
          <cell r="H2428" t="str">
            <v>S-SINAPI</v>
          </cell>
          <cell r="I2428">
            <v>43.39</v>
          </cell>
        </row>
        <row r="2429">
          <cell r="D2429">
            <v>5630</v>
          </cell>
          <cell r="E2429" t="str">
            <v xml:space="preserve">ESCAVADEIRA HIDRAULICA SOBRE ESTEIRA  105HP, PESO OPERACIONAL  17T, CAP.    </v>
          </cell>
          <cell r="F2429" t="str">
            <v>H</v>
          </cell>
          <cell r="G2429">
            <v>50.65</v>
          </cell>
          <cell r="H2429" t="str">
            <v>S-SINAPI</v>
          </cell>
          <cell r="I2429">
            <v>65.84</v>
          </cell>
        </row>
        <row r="2430">
          <cell r="D2430">
            <v>5631</v>
          </cell>
          <cell r="E2430" t="str">
            <v xml:space="preserve">ESCAVADEIRA HIDRAULICA SOBRE ESTEIRA  105HP, PESO OPERACIONAL  17T, CAP.    </v>
          </cell>
          <cell r="F2430" t="str">
            <v>CHP</v>
          </cell>
          <cell r="G2430">
            <v>153.53</v>
          </cell>
          <cell r="H2430" t="str">
            <v>S-SINAPI</v>
          </cell>
          <cell r="I2430">
            <v>199.58</v>
          </cell>
        </row>
        <row r="2431">
          <cell r="D2431">
            <v>5632</v>
          </cell>
          <cell r="E2431" t="str">
            <v xml:space="preserve">ESCAVADEIRA HIDRAULICA SOBRE ESTEIRA  105HP, PESO OPERACIONAL  17T, CAP.    </v>
          </cell>
          <cell r="F2431" t="str">
            <v>CHI</v>
          </cell>
          <cell r="G2431">
            <v>69.5</v>
          </cell>
          <cell r="H2431" t="str">
            <v>S-SINAPI</v>
          </cell>
          <cell r="I2431">
            <v>90.35</v>
          </cell>
        </row>
        <row r="2432">
          <cell r="D2432">
            <v>5653</v>
          </cell>
          <cell r="E2432" t="str">
            <v xml:space="preserve">PA CARREGADEIRA SOBRE RODAS, POTENCIA  105HP, CAPACIDADE DA CACAMBA  1,4    </v>
          </cell>
          <cell r="F2432" t="str">
            <v>H</v>
          </cell>
          <cell r="G2432">
            <v>50.58</v>
          </cell>
          <cell r="H2432" t="str">
            <v>S-SINAPI</v>
          </cell>
          <cell r="I2432">
            <v>65.75</v>
          </cell>
        </row>
        <row r="2433">
          <cell r="D2433">
            <v>5654</v>
          </cell>
          <cell r="E2433" t="str">
            <v xml:space="preserve">PA CARREGADEIRA SOBRE RODAS, POTENCIA  105HP, CAPACIDADE DA CACAMBA  1,4    </v>
          </cell>
          <cell r="F2433" t="str">
            <v>H</v>
          </cell>
          <cell r="G2433">
            <v>38.35</v>
          </cell>
          <cell r="H2433" t="str">
            <v>S-SINAPI</v>
          </cell>
          <cell r="I2433">
            <v>49.85</v>
          </cell>
        </row>
        <row r="2434">
          <cell r="D2434">
            <v>5655</v>
          </cell>
          <cell r="E2434" t="str">
            <v xml:space="preserve">PA CARREGADEIRA SOBRE RODAS, POTENCIA  105HP, CAPACIDADE DA CACAMBA  1,4    </v>
          </cell>
          <cell r="F2434" t="str">
            <v>H</v>
          </cell>
          <cell r="G2434">
            <v>41.25</v>
          </cell>
          <cell r="H2434" t="str">
            <v>S-SINAPI</v>
          </cell>
          <cell r="I2434">
            <v>53.62</v>
          </cell>
        </row>
        <row r="2435">
          <cell r="D2435">
            <v>5656</v>
          </cell>
          <cell r="E2435" t="str">
            <v xml:space="preserve">PA CARREGADEIRA SOBRE RODAS, POTENCIA  105HP, CAPACIDADE DA CACAMBA  1,4    </v>
          </cell>
          <cell r="F2435" t="str">
            <v>H</v>
          </cell>
          <cell r="G2435">
            <v>12.97</v>
          </cell>
          <cell r="H2435" t="str">
            <v>S-SINAPI</v>
          </cell>
          <cell r="I2435">
            <v>16.86</v>
          </cell>
        </row>
        <row r="2436">
          <cell r="D2436">
            <v>5657</v>
          </cell>
          <cell r="E2436" t="str">
            <v>GRADE ARADORA COM  24 DISCOS DE  24 SOBRE PNEUS  - DEPRECIACAO/JUROS H</v>
          </cell>
          <cell r="G2436">
            <v>4.91</v>
          </cell>
          <cell r="H2436" t="str">
            <v>S-SINAPI</v>
          </cell>
          <cell r="I2436">
            <v>6.38</v>
          </cell>
        </row>
        <row r="2437">
          <cell r="D2437">
            <v>5658</v>
          </cell>
          <cell r="E2437" t="str">
            <v>GRADE ARADORA COM  24 DISCOS DE  24" SOBRE PNEUS  - MANUTENCAO</v>
          </cell>
          <cell r="F2437" t="str">
            <v>H</v>
          </cell>
          <cell r="G2437">
            <v>1.64</v>
          </cell>
          <cell r="H2437" t="str">
            <v>S-SINAPI</v>
          </cell>
          <cell r="I2437">
            <v>2.13</v>
          </cell>
        </row>
        <row r="2438">
          <cell r="D2438">
            <v>5663</v>
          </cell>
          <cell r="E2438" t="str">
            <v>RETRO-ESCAVADEIRA,  4 X  4,  86 CV  (VU=  5 ANOS) - DEPRECIAÇÃO E JUROS</v>
          </cell>
          <cell r="F2438" t="str">
            <v>H</v>
          </cell>
          <cell r="G2438">
            <v>27.04</v>
          </cell>
          <cell r="H2438" t="str">
            <v>S-SINAPI</v>
          </cell>
          <cell r="I2438">
            <v>35.15</v>
          </cell>
        </row>
        <row r="2439">
          <cell r="D2439">
            <v>5664</v>
          </cell>
          <cell r="E2439" t="str">
            <v>RETRO-ESCAVADEIRA,  4 X  4,  86 CV  (VU=  5 ANOS)  - MANUTENÇÃO</v>
          </cell>
          <cell r="F2439" t="str">
            <v>H</v>
          </cell>
          <cell r="G2439">
            <v>20.5</v>
          </cell>
          <cell r="H2439" t="str">
            <v>S-SINAPI</v>
          </cell>
          <cell r="I2439">
            <v>26.65</v>
          </cell>
        </row>
        <row r="2440">
          <cell r="D2440">
            <v>5665</v>
          </cell>
          <cell r="E2440" t="str">
            <v>RETRO-ESCAVADEIRA,  4 X  4,  86 CV  (VU=  5 ANOS)  - MÃO DE OBRA/OPERAÇÃO</v>
          </cell>
          <cell r="F2440" t="str">
            <v>H</v>
          </cell>
          <cell r="G2440">
            <v>12.05</v>
          </cell>
          <cell r="H2440" t="str">
            <v>S-SINAPI</v>
          </cell>
          <cell r="I2440">
            <v>15.66</v>
          </cell>
        </row>
        <row r="2441">
          <cell r="D2441">
            <v>5666</v>
          </cell>
          <cell r="E2441" t="str">
            <v>RETROESCAVADEIRA SOBRE RODAS  79 HP</v>
          </cell>
          <cell r="F2441" t="str">
            <v>H</v>
          </cell>
          <cell r="G2441">
            <v>24.98</v>
          </cell>
          <cell r="H2441" t="str">
            <v>S-SINAPI</v>
          </cell>
          <cell r="I2441">
            <v>32.47</v>
          </cell>
        </row>
        <row r="2442">
          <cell r="D2442">
            <v>5667</v>
          </cell>
          <cell r="E2442" t="str">
            <v xml:space="preserve">RETROESCAVADEIRA C/ CARREGADEIRA SOBRE PNEUS C/TRANSMISSÃO MECÂNICA  79    </v>
          </cell>
          <cell r="F2442" t="str">
            <v>H</v>
          </cell>
          <cell r="G2442">
            <v>18.93</v>
          </cell>
          <cell r="H2442" t="str">
            <v>S-SINAPI</v>
          </cell>
          <cell r="I2442">
            <v>24.6</v>
          </cell>
        </row>
        <row r="2443">
          <cell r="D2443">
            <v>5668</v>
          </cell>
          <cell r="E2443" t="str">
            <v>RETRO-ESCAVADEIRA,  75CV  (VU=  5 ANOS)-CUSTO DE MATERIAIS NA OPERACAO</v>
          </cell>
          <cell r="F2443" t="str">
            <v>H</v>
          </cell>
          <cell r="G2443">
            <v>23.52</v>
          </cell>
          <cell r="H2443" t="str">
            <v>S-SINAPI</v>
          </cell>
          <cell r="I2443">
            <v>30.57</v>
          </cell>
        </row>
        <row r="2444">
          <cell r="D2444">
            <v>5669</v>
          </cell>
          <cell r="E2444" t="str">
            <v>RETRO-ESCAVADEIRA,  75CV  (VU=  5 ANOS)-MÃO DE OBRA/OPERAÇÃO</v>
          </cell>
          <cell r="F2444" t="str">
            <v>H</v>
          </cell>
          <cell r="G2444">
            <v>12.05</v>
          </cell>
          <cell r="H2444" t="str">
            <v>S-SINAPI</v>
          </cell>
          <cell r="I2444">
            <v>15.66</v>
          </cell>
        </row>
        <row r="2445">
          <cell r="D2445">
            <v>5670</v>
          </cell>
          <cell r="E2445" t="str">
            <v xml:space="preserve">ROLO COMPACTADOR VIBRATORIO, CILINDRO LISO, AUTO-PROPELIDO  80HP, PESO      </v>
          </cell>
          <cell r="F2445" t="str">
            <v>H</v>
          </cell>
          <cell r="G2445">
            <v>25.08</v>
          </cell>
          <cell r="H2445" t="str">
            <v>S-SINAPI</v>
          </cell>
          <cell r="I2445">
            <v>32.6</v>
          </cell>
        </row>
        <row r="2446">
          <cell r="D2446">
            <v>5671</v>
          </cell>
          <cell r="E2446" t="str">
            <v xml:space="preserve">ROLO COMPACTADOR VIBRATORIO DE UM CILINDRO LISO DE ACO, POTENCIA  80HP,    </v>
          </cell>
          <cell r="F2446" t="str">
            <v>H</v>
          </cell>
          <cell r="G2446">
            <v>15.1</v>
          </cell>
          <cell r="H2446" t="str">
            <v>S-SINAPI</v>
          </cell>
          <cell r="I2446">
            <v>19.63</v>
          </cell>
        </row>
        <row r="2447">
          <cell r="D2447">
            <v>5672</v>
          </cell>
          <cell r="E2447" t="str">
            <v xml:space="preserve">ROLO COMPACTADOR VIBRATÓRIO DE CILINDRO LISO, AUTO-PROP., POTÊNCIA  80H    </v>
          </cell>
          <cell r="F2447" t="str">
            <v>H</v>
          </cell>
          <cell r="G2447">
            <v>12.05</v>
          </cell>
          <cell r="H2447" t="str">
            <v>S-SINAPI</v>
          </cell>
          <cell r="I2447">
            <v>15.66</v>
          </cell>
        </row>
        <row r="2448">
          <cell r="D2448">
            <v>5673</v>
          </cell>
          <cell r="E2448" t="str">
            <v xml:space="preserve">ROLO COMPACTADOR VIBRATORIO LISO AUTO-PROP, POTÊNCIA  83 CV  - 6,6T, IM    </v>
          </cell>
          <cell r="F2448" t="str">
            <v>H</v>
          </cell>
          <cell r="G2448">
            <v>8.76</v>
          </cell>
          <cell r="H2448" t="str">
            <v>S-SINAPI</v>
          </cell>
          <cell r="I2448">
            <v>11.38</v>
          </cell>
        </row>
        <row r="2449">
          <cell r="D2449">
            <v>5674</v>
          </cell>
          <cell r="E2449" t="str">
            <v xml:space="preserve">ROLO COMPACTADOR VIBRATÓRIO,AUTO-PROPEL., DE CILINDRO LISO, 83 CV, PE    </v>
          </cell>
          <cell r="F2449" t="str">
            <v>H</v>
          </cell>
          <cell r="G2449">
            <v>13.17</v>
          </cell>
          <cell r="H2449" t="str">
            <v>S-SINAPI</v>
          </cell>
          <cell r="I2449">
            <v>17.12</v>
          </cell>
        </row>
        <row r="2450">
          <cell r="D2450">
            <v>5675</v>
          </cell>
          <cell r="E2450" t="str">
            <v xml:space="preserve">ROLO COMPACTADOR VIBRATÓRIO, TANDEM, CILINDRO LISO DE AÇO, AUTO-PROPEL    </v>
          </cell>
          <cell r="F2450" t="str">
            <v>H</v>
          </cell>
          <cell r="G2450">
            <v>8.18</v>
          </cell>
          <cell r="H2450" t="str">
            <v>S-SINAPI</v>
          </cell>
          <cell r="I2450">
            <v>10.63</v>
          </cell>
        </row>
        <row r="2451">
          <cell r="D2451">
            <v>5676</v>
          </cell>
          <cell r="E2451" t="str">
            <v xml:space="preserve">ROLO COMPACTADOR VIBRATORIO, TANDEM, CILINDRO LISO, AUTO-PROPEL.  40HP      </v>
          </cell>
          <cell r="F2451" t="str">
            <v>H</v>
          </cell>
          <cell r="G2451">
            <v>4.92</v>
          </cell>
          <cell r="H2451" t="str">
            <v>S-SINAPI</v>
          </cell>
          <cell r="I2451">
            <v>6.39</v>
          </cell>
        </row>
        <row r="2452">
          <cell r="D2452">
            <v>5677</v>
          </cell>
          <cell r="E2452" t="str">
            <v xml:space="preserve">ROLO COMPACTADOR VIBRATORIO, TANDEM, CILINDRO LISO AUTO-PROPEL.  40HP  -    </v>
          </cell>
          <cell r="F2452" t="str">
            <v>H</v>
          </cell>
          <cell r="G2452">
            <v>15.2</v>
          </cell>
          <cell r="H2452" t="str">
            <v>S-SINAPI</v>
          </cell>
          <cell r="I2452">
            <v>19.760000000000002</v>
          </cell>
        </row>
        <row r="2453">
          <cell r="D2453">
            <v>5678</v>
          </cell>
          <cell r="E2453" t="str">
            <v>RETRO-ESCAVADEIRA,  4 X  4,  86 CV  (VU=  5 ANOS) - CHP DIURNO</v>
          </cell>
          <cell r="F2453" t="str">
            <v>CHP</v>
          </cell>
          <cell r="G2453">
            <v>87.09</v>
          </cell>
          <cell r="H2453" t="str">
            <v>S-SINAPI</v>
          </cell>
          <cell r="I2453">
            <v>113.21</v>
          </cell>
        </row>
        <row r="2454">
          <cell r="D2454">
            <v>5679</v>
          </cell>
          <cell r="E2454" t="str">
            <v>RETRO-ESCAVADEIRA,  4 X  4,  86 CV  (VU=  5 ANOS)  - CHI DIURNO</v>
          </cell>
          <cell r="F2454" t="str">
            <v>CHI</v>
          </cell>
          <cell r="G2454">
            <v>39.090000000000003</v>
          </cell>
          <cell r="H2454" t="str">
            <v>S-SINAPI</v>
          </cell>
          <cell r="I2454">
            <v>50.81</v>
          </cell>
        </row>
        <row r="2455">
          <cell r="D2455">
            <v>5680</v>
          </cell>
          <cell r="E2455" t="str">
            <v>RETRO-ESCAVADEIRA,  75CV  (VU=  5 ANOS)  -CHP DIURNO</v>
          </cell>
          <cell r="F2455" t="str">
            <v>CHP</v>
          </cell>
          <cell r="G2455">
            <v>79.48</v>
          </cell>
          <cell r="H2455" t="str">
            <v>S-SINAPI</v>
          </cell>
          <cell r="I2455">
            <v>103.32</v>
          </cell>
        </row>
        <row r="2456">
          <cell r="D2456">
            <v>5681</v>
          </cell>
          <cell r="E2456" t="str">
            <v>RETRO-ESCAVADEIRA,  75CV  (VU=  5 ANOS)  -CHI DIURNO</v>
          </cell>
          <cell r="F2456" t="str">
            <v>CHI</v>
          </cell>
          <cell r="G2456">
            <v>37.03</v>
          </cell>
          <cell r="H2456" t="str">
            <v>S-SINAPI</v>
          </cell>
          <cell r="I2456">
            <v>48.13</v>
          </cell>
        </row>
        <row r="2457">
          <cell r="D2457">
            <v>5682</v>
          </cell>
          <cell r="E2457" t="str">
            <v xml:space="preserve">ROLO COMPACTADOR VIBRATÓRIO, CILINDRO LISO, AUTO-PROPEL.  80HP, PESO MÁ    </v>
          </cell>
          <cell r="F2457" t="str">
            <v>CHP</v>
          </cell>
          <cell r="G2457">
            <v>99.27</v>
          </cell>
          <cell r="H2457" t="str">
            <v>S-SINAPI</v>
          </cell>
          <cell r="I2457">
            <v>129.05000000000001</v>
          </cell>
        </row>
        <row r="2458">
          <cell r="D2458">
            <v>5683</v>
          </cell>
          <cell r="E2458" t="str">
            <v xml:space="preserve">ROLO COMPACTADOR VIBRATÓRIO DE CILINDRO LISO, AUTO-PROPEL. DE AÇO,  80H    </v>
          </cell>
          <cell r="F2458" t="str">
            <v>CHI</v>
          </cell>
          <cell r="G2458">
            <v>37.130000000000003</v>
          </cell>
          <cell r="H2458" t="str">
            <v>S-SINAPI</v>
          </cell>
          <cell r="I2458">
            <v>48.26</v>
          </cell>
        </row>
        <row r="2459">
          <cell r="D2459">
            <v>5684</v>
          </cell>
          <cell r="E2459" t="str">
            <v xml:space="preserve">ROLO COMPACTADOR VIBRATÓRIO DE CILINDRO LISO, AUTO-PROPEL. 83 CV  - 6    </v>
          </cell>
          <cell r="F2459" t="str">
            <v>CHP</v>
          </cell>
          <cell r="G2459">
            <v>81.02</v>
          </cell>
          <cell r="H2459" t="str">
            <v>S-SINAPI</v>
          </cell>
          <cell r="I2459">
            <v>105.32</v>
          </cell>
        </row>
        <row r="2460">
          <cell r="D2460">
            <v>5685</v>
          </cell>
          <cell r="E2460" t="str">
            <v xml:space="preserve">ROLO COMPACTADOR VIBRATÓRIO DE CILINDRO LISO, 83 HP  - 6,6T, IMPACTO      </v>
          </cell>
          <cell r="F2460" t="str">
            <v>CHI</v>
          </cell>
          <cell r="G2460">
            <v>20.81</v>
          </cell>
          <cell r="H2460" t="str">
            <v>S-SINAPI</v>
          </cell>
          <cell r="I2460">
            <v>27.05</v>
          </cell>
        </row>
        <row r="2461">
          <cell r="D2461">
            <v>5686</v>
          </cell>
          <cell r="E2461" t="str">
            <v xml:space="preserve">ROLO COMPACTADOR VIBRATÓRIO, TANDEM, AUTO PROPEL., CILINDRO LISO DE AÇ    </v>
          </cell>
          <cell r="F2461" t="str">
            <v>CHP</v>
          </cell>
          <cell r="G2461">
            <v>40.340000000000003</v>
          </cell>
          <cell r="H2461" t="str">
            <v>S-SINAPI</v>
          </cell>
          <cell r="I2461">
            <v>52.44</v>
          </cell>
        </row>
        <row r="2462">
          <cell r="D2462">
            <v>5687</v>
          </cell>
          <cell r="E2462" t="str">
            <v xml:space="preserve">PA CARREGADEIRA SOBRE RODAS, POTENCIA  105HP, CAPACIDADE DA CACAMBA  1,4    </v>
          </cell>
          <cell r="F2462" t="str">
            <v>CHP</v>
          </cell>
          <cell r="G2462">
            <v>143.15</v>
          </cell>
          <cell r="H2462" t="str">
            <v>S-SINAPI</v>
          </cell>
          <cell r="I2462">
            <v>186.09</v>
          </cell>
        </row>
        <row r="2463">
          <cell r="D2463">
            <v>5688</v>
          </cell>
          <cell r="E2463" t="str">
            <v xml:space="preserve">PA CARREGADEIRA SOBRE RODAS, POTENCIA  105HP, CAPACIDADE DA CACAMBA  1,4    </v>
          </cell>
          <cell r="F2463" t="str">
            <v>CHI</v>
          </cell>
          <cell r="G2463">
            <v>63.55</v>
          </cell>
          <cell r="H2463" t="str">
            <v>S-SINAPI</v>
          </cell>
          <cell r="I2463">
            <v>82.61</v>
          </cell>
        </row>
        <row r="2464">
          <cell r="D2464">
            <v>5689</v>
          </cell>
          <cell r="E2464" t="str">
            <v>GRADE ARADORA COM  24 DISCOS DE  24" SOBRE PNEUS  - CHP DIURNO</v>
          </cell>
          <cell r="F2464" t="str">
            <v>CHP</v>
          </cell>
          <cell r="G2464">
            <v>6.55</v>
          </cell>
          <cell r="H2464" t="str">
            <v>S-SINAPI</v>
          </cell>
          <cell r="I2464">
            <v>8.51</v>
          </cell>
        </row>
        <row r="2465">
          <cell r="D2465">
            <v>5690</v>
          </cell>
          <cell r="E2465" t="str">
            <v>GRADE ARADORA COM  24 DISCOS DE  24    SOBRE PNEUS  - CHI DIURNO C</v>
          </cell>
          <cell r="F2465" t="str">
            <v>HI</v>
          </cell>
          <cell r="G2465">
            <v>4.91</v>
          </cell>
          <cell r="H2465" t="str">
            <v>S-SINAPI</v>
          </cell>
          <cell r="I2465">
            <v>6.38</v>
          </cell>
        </row>
        <row r="2466">
          <cell r="D2466">
            <v>5691</v>
          </cell>
          <cell r="E2466" t="str">
            <v>BOMBA CENTRIFUGA C/ MOTOR A GASOLINA  3,5CV  - DEPRECIAÇÃO E JUROS</v>
          </cell>
          <cell r="F2466" t="str">
            <v>H</v>
          </cell>
          <cell r="G2466">
            <v>0.27</v>
          </cell>
          <cell r="H2466" t="str">
            <v>S-SINAPI</v>
          </cell>
          <cell r="I2466">
            <v>0.35</v>
          </cell>
        </row>
        <row r="2467">
          <cell r="D2467">
            <v>5692</v>
          </cell>
          <cell r="E2467" t="str">
            <v>BOMBA CENTRIFUGA C/ MOTOR A GASOLINA  3,5CV  - MANUTENÇÃO</v>
          </cell>
          <cell r="F2467" t="str">
            <v>H</v>
          </cell>
          <cell r="G2467">
            <v>0.11</v>
          </cell>
          <cell r="H2467" t="str">
            <v>S-SINAPI</v>
          </cell>
          <cell r="I2467">
            <v>0.14000000000000001</v>
          </cell>
        </row>
        <row r="2468">
          <cell r="D2468">
            <v>5693</v>
          </cell>
          <cell r="E2468" t="str">
            <v>BOMBA C/MOTOR A GASOLINA AUTOESCORVANTE PARA AGUA SUJA  -  3/4 HP</v>
          </cell>
          <cell r="F2468" t="str">
            <v>H</v>
          </cell>
          <cell r="G2468">
            <v>2.92</v>
          </cell>
          <cell r="H2468" t="str">
            <v>S-SINAPI</v>
          </cell>
          <cell r="I2468">
            <v>3.79</v>
          </cell>
        </row>
        <row r="2469">
          <cell r="D2469">
            <v>5694</v>
          </cell>
          <cell r="E2469" t="str">
            <v>CAMINHAO BASCULANTE,  162HP-  6M3  (VU=5ANOS)  - DEPRECIACAO E JUROS</v>
          </cell>
          <cell r="F2469" t="str">
            <v>H</v>
          </cell>
          <cell r="G2469">
            <v>20.059999999999999</v>
          </cell>
          <cell r="H2469" t="str">
            <v>S-SINAPI</v>
          </cell>
          <cell r="I2469">
            <v>26.07</v>
          </cell>
        </row>
        <row r="2470">
          <cell r="D2470">
            <v>5696</v>
          </cell>
          <cell r="E2470" t="str">
            <v>USINA DE ASFALTO A QUENTE FIXA CAP.40/80 TON/H-DEPRECIACA0 E JUROS</v>
          </cell>
          <cell r="F2470" t="str">
            <v>H</v>
          </cell>
          <cell r="G2470">
            <v>187.18</v>
          </cell>
          <cell r="H2470" t="str">
            <v>S-SINAPI</v>
          </cell>
          <cell r="I2470">
            <v>243.33</v>
          </cell>
        </row>
        <row r="2471">
          <cell r="D2471">
            <v>5697</v>
          </cell>
          <cell r="E2471" t="str">
            <v>USINA DE ASFALTO A QUENTE FIXA CAP.40/80 TON/H-MANUTENCAO</v>
          </cell>
          <cell r="F2471" t="str">
            <v>H</v>
          </cell>
          <cell r="G2471">
            <v>122.25</v>
          </cell>
          <cell r="H2471" t="str">
            <v>S-SINAPI</v>
          </cell>
          <cell r="I2471">
            <v>158.91999999999999</v>
          </cell>
        </row>
        <row r="2472">
          <cell r="D2472">
            <v>5698</v>
          </cell>
          <cell r="E2472" t="str">
            <v>USINA DE ASFALTO A QUENTE FIXA CAP.40/80 TON/H-MATERIAL E OPERACAO</v>
          </cell>
          <cell r="F2472" t="str">
            <v>H</v>
          </cell>
          <cell r="G2472">
            <v>8.01</v>
          </cell>
          <cell r="H2472" t="str">
            <v>S-SINAPI</v>
          </cell>
          <cell r="I2472">
            <v>10.41</v>
          </cell>
        </row>
        <row r="2473">
          <cell r="D2473">
            <v>5699</v>
          </cell>
          <cell r="E2473" t="str">
            <v xml:space="preserve">USINA DA ASFALTO A QUENTE, FIXA, CAPACIDADE  40 A  80TON/H  - MÃO-DE-OBRA    </v>
          </cell>
          <cell r="F2473" t="str">
            <v>H</v>
          </cell>
          <cell r="G2473">
            <v>31.59</v>
          </cell>
          <cell r="H2473" t="str">
            <v>S-SINAPI</v>
          </cell>
          <cell r="I2473">
            <v>41.06</v>
          </cell>
        </row>
        <row r="2474">
          <cell r="D2474">
            <v>5700</v>
          </cell>
          <cell r="E2474" t="str">
            <v xml:space="preserve">USINA DA ASFALTO A QUENTE, FIXA, CAPACIDADE  40 A  80TON/H  - MÃO-DE-OBRA    </v>
          </cell>
          <cell r="F2474" t="str">
            <v>H</v>
          </cell>
          <cell r="G2474">
            <v>37.909999999999997</v>
          </cell>
          <cell r="H2474" t="str">
            <v>S-SINAPI</v>
          </cell>
          <cell r="I2474">
            <v>49.28</v>
          </cell>
        </row>
        <row r="2475">
          <cell r="D2475">
            <v>5701</v>
          </cell>
          <cell r="E2475" t="str">
            <v>CAMINHAO BASCULANTE,  162HP-  6M3  /MAO-DE-OBRA NA OPERACAO NOTURNA</v>
          </cell>
          <cell r="F2475" t="str">
            <v>H</v>
          </cell>
          <cell r="G2475">
            <v>11.15</v>
          </cell>
          <cell r="H2475" t="str">
            <v>S-SINAPI</v>
          </cell>
          <cell r="I2475">
            <v>14.49</v>
          </cell>
        </row>
        <row r="2476">
          <cell r="D2476">
            <v>5702</v>
          </cell>
          <cell r="E2476" t="str">
            <v xml:space="preserve">USINA DE CONCRETO FIXA CAPACIDADE  90/120 M³,  63HP  - DEPRECIAÇÃO E JURO    </v>
          </cell>
          <cell r="F2476" t="str">
            <v>H</v>
          </cell>
          <cell r="G2476">
            <v>25.01</v>
          </cell>
          <cell r="H2476" t="str">
            <v>S-SINAPI</v>
          </cell>
          <cell r="I2476">
            <v>32.51</v>
          </cell>
        </row>
        <row r="2477">
          <cell r="D2477">
            <v>5703</v>
          </cell>
          <cell r="E2477" t="str">
            <v xml:space="preserve">USINA DE CONCRETO FIXA CAPACIDADE  90/120 M³,  63HP  - MATERIAIS NA OPERA    </v>
          </cell>
          <cell r="F2477" t="str">
            <v>H</v>
          </cell>
          <cell r="G2477">
            <v>22.4</v>
          </cell>
          <cell r="H2477" t="str">
            <v>S-SINAPI</v>
          </cell>
          <cell r="I2477">
            <v>29.12</v>
          </cell>
        </row>
        <row r="2478">
          <cell r="D2478">
            <v>5704</v>
          </cell>
          <cell r="E2478" t="str">
            <v xml:space="preserve">USINA DE CONCRETO FIXA CAPACIDADE  90/120 M³,  63HP  - MÃO-DE-OBRA NA OPE    </v>
          </cell>
          <cell r="F2478" t="str">
            <v>H</v>
          </cell>
          <cell r="G2478">
            <v>21.06</v>
          </cell>
          <cell r="H2478" t="str">
            <v>S-SINAPI</v>
          </cell>
          <cell r="I2478">
            <v>27.37</v>
          </cell>
        </row>
        <row r="2479">
          <cell r="D2479">
            <v>5705</v>
          </cell>
          <cell r="E2479" t="str">
            <v xml:space="preserve">CAMINHAO CARROCERIA ABERTA,EM MADEIRA, TOCO,  170CV  -  11T  (VU=6ANOS)  -      </v>
          </cell>
          <cell r="F2479" t="str">
            <v>H</v>
          </cell>
          <cell r="G2479">
            <v>11.07</v>
          </cell>
          <cell r="H2479" t="str">
            <v>S-SINAPI</v>
          </cell>
          <cell r="I2479">
            <v>14.39</v>
          </cell>
        </row>
        <row r="2480">
          <cell r="D2480">
            <v>5706</v>
          </cell>
          <cell r="E2480" t="str">
            <v xml:space="preserve">USINA MISTURADORA DE SOLOS, DOSADORES TRIPLOS, CALHA VIBRATÓRIA, CAPCI    </v>
          </cell>
          <cell r="F2480" t="str">
            <v>H</v>
          </cell>
          <cell r="G2480">
            <v>111.06</v>
          </cell>
          <cell r="H2480" t="str">
            <v>S-SINAPI</v>
          </cell>
          <cell r="I2480">
            <v>144.37</v>
          </cell>
        </row>
        <row r="2481">
          <cell r="D2481">
            <v>5707</v>
          </cell>
          <cell r="E2481" t="str">
            <v xml:space="preserve">USINA MISTURADORA DE SOLOS, DOSADORES TRIPLOS, CALHA VIBRATÓRIA, CAPCI    </v>
          </cell>
          <cell r="F2481" t="str">
            <v>H</v>
          </cell>
          <cell r="G2481">
            <v>72.459999999999994</v>
          </cell>
          <cell r="H2481" t="str">
            <v>S-SINAPI</v>
          </cell>
          <cell r="I2481">
            <v>94.19</v>
          </cell>
        </row>
        <row r="2482">
          <cell r="D2482">
            <v>5708</v>
          </cell>
          <cell r="E2482" t="str">
            <v xml:space="preserve">USINA MISTURADORA DE SOLOS, DOSADORES TRIPLOS, CALHA VIBRATÓRIA, CAPCI    </v>
          </cell>
          <cell r="F2482" t="str">
            <v>H</v>
          </cell>
          <cell r="G2482">
            <v>44.23</v>
          </cell>
          <cell r="H2482" t="str">
            <v>S-SINAPI</v>
          </cell>
          <cell r="I2482">
            <v>57.49</v>
          </cell>
        </row>
        <row r="2483">
          <cell r="D2483">
            <v>5709</v>
          </cell>
          <cell r="E2483" t="str">
            <v xml:space="preserve">VIBROACABADORA SOBRE ESTEIRAS POTENCIA MAX.  105CV CAPACIDADE ATE  450 T    </v>
          </cell>
          <cell r="F2483" t="str">
            <v>H</v>
          </cell>
          <cell r="G2483">
            <v>101.48</v>
          </cell>
          <cell r="H2483" t="str">
            <v>S-SINAPI</v>
          </cell>
          <cell r="I2483">
            <v>131.91999999999999</v>
          </cell>
        </row>
        <row r="2484">
          <cell r="D2484">
            <v>5710</v>
          </cell>
          <cell r="E2484" t="str">
            <v xml:space="preserve">VIBROACABADORA SOBRE ESTEIRAS POTENCIA MAX.  105CV CAPACIDADE ATE  450 T    </v>
          </cell>
          <cell r="F2484" t="str">
            <v>H</v>
          </cell>
          <cell r="G2484">
            <v>60.94</v>
          </cell>
          <cell r="H2484" t="str">
            <v>S-SINAPI</v>
          </cell>
          <cell r="I2484">
            <v>79.22</v>
          </cell>
        </row>
        <row r="2485">
          <cell r="D2485">
            <v>5711</v>
          </cell>
          <cell r="E2485" t="str">
            <v xml:space="preserve">VIBROACABADORA SOBRE ESTEIRAS POTENCIA MAX.  105CV CAPACIDADE ATE  450 T    </v>
          </cell>
          <cell r="F2485" t="str">
            <v>H</v>
          </cell>
          <cell r="G2485">
            <v>19.72</v>
          </cell>
          <cell r="H2485" t="str">
            <v>S-SINAPI</v>
          </cell>
          <cell r="I2485">
            <v>25.63</v>
          </cell>
        </row>
        <row r="2486">
          <cell r="D2486">
            <v>5712</v>
          </cell>
          <cell r="E2486" t="str">
            <v xml:space="preserve">VASSOURA MECÂNICA REBOCÁVEL C/ ESCOVA CILÍNDRICA LARGURA  =  2,44M  - DEP    </v>
          </cell>
          <cell r="F2486" t="str">
            <v>H</v>
          </cell>
          <cell r="G2486">
            <v>4.1100000000000003</v>
          </cell>
          <cell r="H2486" t="str">
            <v>S-SINAPI</v>
          </cell>
          <cell r="I2486">
            <v>5.34</v>
          </cell>
        </row>
        <row r="2487">
          <cell r="D2487">
            <v>5713</v>
          </cell>
          <cell r="E2487" t="str">
            <v xml:space="preserve">TRATOR PNEUS TRAÇÃO  4X2,  82CV, PESO C/ LASTRO  4,555 T  (VU=5ANOS)  -DEPR    </v>
          </cell>
          <cell r="F2487" t="str">
            <v>H</v>
          </cell>
          <cell r="G2487">
            <v>12.09</v>
          </cell>
          <cell r="H2487" t="str">
            <v>S-SINAPI</v>
          </cell>
          <cell r="I2487">
            <v>15.71</v>
          </cell>
        </row>
        <row r="2488">
          <cell r="D2488">
            <v>5714</v>
          </cell>
          <cell r="E2488" t="str">
            <v xml:space="preserve">TRATOR PNEUS TRAÇÃO  4X2,  82 CV, PESO C/ LASTRO  4,555 T  (VU=5ANOS)  - MA    </v>
          </cell>
          <cell r="F2488" t="str">
            <v>H</v>
          </cell>
          <cell r="G2488">
            <v>7.33</v>
          </cell>
          <cell r="H2488" t="str">
            <v>S-SINAPI</v>
          </cell>
          <cell r="I2488">
            <v>9.52</v>
          </cell>
        </row>
        <row r="2489">
          <cell r="D2489">
            <v>5715</v>
          </cell>
          <cell r="E2489" t="str">
            <v xml:space="preserve">TRATOR PNEUS TRAÇÃO  4X2,  82 CV, PESO C/ LASTRO  4,555 T  - MATERIAIS NA      </v>
          </cell>
          <cell r="F2489" t="str">
            <v>H</v>
          </cell>
          <cell r="G2489">
            <v>39.07</v>
          </cell>
          <cell r="H2489" t="str">
            <v>S-SINAPI</v>
          </cell>
          <cell r="I2489">
            <v>50.79</v>
          </cell>
        </row>
        <row r="2490">
          <cell r="D2490">
            <v>5716</v>
          </cell>
          <cell r="E2490" t="str">
            <v xml:space="preserve">TRATOR PNEUS TRAÇÃO  4X2,  82 CV, PESO C/ LASTRO  4,555 T  - MÃO-DE-OBRA O    </v>
          </cell>
          <cell r="F2490" t="str">
            <v>H</v>
          </cell>
          <cell r="G2490">
            <v>13.25</v>
          </cell>
          <cell r="H2490" t="str">
            <v>S-SINAPI</v>
          </cell>
          <cell r="I2490">
            <v>17.22</v>
          </cell>
        </row>
        <row r="2491">
          <cell r="D2491">
            <v>5717</v>
          </cell>
          <cell r="E2491" t="str">
            <v xml:space="preserve">TRATOR DE ESTEIRAS POTENCIA  165 HP, PESO OPERACIONAL  17,1T  (VU=5ANOS)      </v>
          </cell>
          <cell r="F2491" t="str">
            <v>H</v>
          </cell>
          <cell r="G2491">
            <v>94.6</v>
          </cell>
          <cell r="H2491" t="str">
            <v>S-SINAPI</v>
          </cell>
          <cell r="I2491">
            <v>122.98</v>
          </cell>
        </row>
        <row r="2492">
          <cell r="D2492">
            <v>5718</v>
          </cell>
          <cell r="E2492" t="str">
            <v xml:space="preserve">TRATOR DE ESTEIRAS POTENCIA  165 HP, PESO OPERACIONAL  17,1T  - VALOR MAT    </v>
          </cell>
          <cell r="F2492" t="str">
            <v>H</v>
          </cell>
          <cell r="G2492">
            <v>57.89</v>
          </cell>
          <cell r="H2492" t="str">
            <v>S-SINAPI</v>
          </cell>
          <cell r="I2492">
            <v>75.25</v>
          </cell>
        </row>
        <row r="2493">
          <cell r="D2493">
            <v>5720</v>
          </cell>
          <cell r="E2493" t="str">
            <v xml:space="preserve">TRATOR DE ESTEIRAS  153HP PESO OPERACIONAL  15T, COM RODA MOTRIZ ELEVADA    </v>
          </cell>
          <cell r="F2493" t="str">
            <v>H</v>
          </cell>
          <cell r="G2493">
            <v>97.05</v>
          </cell>
          <cell r="H2493" t="str">
            <v>S-SINAPI</v>
          </cell>
          <cell r="I2493">
            <v>126.16</v>
          </cell>
        </row>
        <row r="2494">
          <cell r="D2494">
            <v>5721</v>
          </cell>
          <cell r="E2494" t="str">
            <v xml:space="preserve">TRATOR DE ESTEIRAS  153HP PESO OPERACIONAL  15T, COM RODA MOTRIZ ELEVADA    </v>
          </cell>
          <cell r="F2494" t="str">
            <v>H</v>
          </cell>
          <cell r="G2494">
            <v>55.36</v>
          </cell>
          <cell r="H2494" t="str">
            <v>S-SINAPI</v>
          </cell>
          <cell r="I2494">
            <v>71.959999999999994</v>
          </cell>
        </row>
        <row r="2495">
          <cell r="D2495">
            <v>5722</v>
          </cell>
          <cell r="E2495" t="str">
            <v xml:space="preserve">TRATOR DE ESTEIRAS COM LAMINA  - POTENCIA  305 HP  - PESO OPERACIONAL  37      </v>
          </cell>
          <cell r="F2495" t="str">
            <v>H</v>
          </cell>
          <cell r="G2495">
            <v>110.35</v>
          </cell>
          <cell r="H2495" t="str">
            <v>S-SINAPI</v>
          </cell>
          <cell r="I2495">
            <v>143.44999999999999</v>
          </cell>
        </row>
        <row r="2496">
          <cell r="D2496">
            <v>5723</v>
          </cell>
          <cell r="E2496" t="str">
            <v xml:space="preserve">TRATOR DE ESTEIRAS  99HP, PESO OPERACIONAL  8,5T (VU=5ANOS)  - DEPRECIAO    </v>
          </cell>
          <cell r="F2496" t="str">
            <v>H</v>
          </cell>
          <cell r="G2496">
            <v>53.43</v>
          </cell>
          <cell r="H2496" t="str">
            <v>S-SINAPI</v>
          </cell>
          <cell r="I2496">
            <v>69.45</v>
          </cell>
        </row>
        <row r="2497">
          <cell r="D2497">
            <v>5724</v>
          </cell>
          <cell r="E2497" t="str">
            <v xml:space="preserve">TRATOR DE ESTEIRAS  99HP, PESO OPERACIONAL  8,5T (VU=5ANOS)  - MANUTENCA    </v>
          </cell>
          <cell r="F2497" t="str">
            <v>H</v>
          </cell>
          <cell r="G2497">
            <v>40.51</v>
          </cell>
          <cell r="H2497" t="str">
            <v>S-SINAPI</v>
          </cell>
          <cell r="I2497">
            <v>52.66</v>
          </cell>
        </row>
        <row r="2498">
          <cell r="D2498">
            <v>5725</v>
          </cell>
          <cell r="E2498" t="str">
            <v xml:space="preserve">TRATOR DE ESTEIRAS  99HP, PESO OPERACIONAL  8,5T  - MAO-DE-OBRA NA OPERAC    </v>
          </cell>
          <cell r="F2498" t="str">
            <v>H</v>
          </cell>
          <cell r="G2498">
            <v>13.25</v>
          </cell>
          <cell r="H2498" t="str">
            <v>S-SINAPI</v>
          </cell>
          <cell r="I2498">
            <v>17.22</v>
          </cell>
        </row>
        <row r="2499">
          <cell r="D2499">
            <v>5726</v>
          </cell>
          <cell r="E2499" t="str">
            <v xml:space="preserve">TRATOR DE ESTEIRAS  99HP, PESO OPERACIONAL  8,5T  - MAO-DE-OBRA NA OPERAC    </v>
          </cell>
          <cell r="F2499" t="str">
            <v>H</v>
          </cell>
          <cell r="G2499">
            <v>15.9</v>
          </cell>
          <cell r="H2499" t="str">
            <v>S-SINAPI</v>
          </cell>
          <cell r="I2499">
            <v>20.67</v>
          </cell>
        </row>
        <row r="2500">
          <cell r="D2500">
            <v>5727</v>
          </cell>
          <cell r="E2500" t="str">
            <v xml:space="preserve">ROLO COMPACTADOR VIBRATÓRIO REBOCÁVEL CILINDRO LISO,  4,7T, IMPACTO DIN    </v>
          </cell>
          <cell r="F2500" t="str">
            <v>H</v>
          </cell>
          <cell r="G2500">
            <v>2.41</v>
          </cell>
          <cell r="H2500" t="str">
            <v>S-SINAPI</v>
          </cell>
          <cell r="I2500">
            <v>3.13</v>
          </cell>
        </row>
        <row r="2501">
          <cell r="D2501">
            <v>5728</v>
          </cell>
          <cell r="E2501" t="str">
            <v xml:space="preserve">ROLO COMPACTADOR VIBRATÓRIO, TANDEM, AUTO-PROPEL.,CILINDRO LISO, 58CV    </v>
          </cell>
          <cell r="F2501" t="str">
            <v>H</v>
          </cell>
          <cell r="G2501">
            <v>18.7</v>
          </cell>
          <cell r="H2501" t="str">
            <v>S-SINAPI</v>
          </cell>
          <cell r="I2501">
            <v>24.31</v>
          </cell>
        </row>
        <row r="2502">
          <cell r="D2502">
            <v>5729</v>
          </cell>
          <cell r="E2502" t="str">
            <v xml:space="preserve">ROLO COMPACTADOR VIBRATÓRIO, TANDEM, AUTO-PROPEL.,CILINDRO LISO, 58CV    </v>
          </cell>
          <cell r="F2502" t="str">
            <v>H</v>
          </cell>
          <cell r="G2502">
            <v>11.23</v>
          </cell>
          <cell r="H2502" t="str">
            <v>S-SINAPI</v>
          </cell>
          <cell r="I2502">
            <v>14.59</v>
          </cell>
        </row>
        <row r="2503">
          <cell r="D2503">
            <v>5730</v>
          </cell>
          <cell r="E2503" t="str">
            <v xml:space="preserve">ROLO COMPACTADOR VIBRATÓRIO, TANDEM, AUTO-PROPEL.,CILINDRO LISO, 58CV    </v>
          </cell>
          <cell r="F2503" t="str">
            <v>H</v>
          </cell>
          <cell r="G2503">
            <v>27.5</v>
          </cell>
          <cell r="H2503" t="str">
            <v>S-SINAPI</v>
          </cell>
          <cell r="I2503">
            <v>35.75</v>
          </cell>
        </row>
        <row r="2504">
          <cell r="D2504">
            <v>5731</v>
          </cell>
          <cell r="E2504" t="str">
            <v xml:space="preserve">ROLO COMPACTADOR VIBRATÓRIO, TANDEM, AUTO-PROPEL.,CILINDRO LISO, 58CV    </v>
          </cell>
          <cell r="F2504" t="str">
            <v>H</v>
          </cell>
          <cell r="G2504">
            <v>14.46</v>
          </cell>
          <cell r="H2504" t="str">
            <v>S-SINAPI</v>
          </cell>
          <cell r="I2504">
            <v>18.79</v>
          </cell>
        </row>
        <row r="2505">
          <cell r="D2505">
            <v>5732</v>
          </cell>
          <cell r="E2505" t="str">
            <v xml:space="preserve">ROLO COMPACTADOR PNEUMÁTICO, AUTO-PROPEL., PRESSÃO VARIÁVEL, 99HP, PE    </v>
          </cell>
          <cell r="F2505" t="str">
            <v>H</v>
          </cell>
          <cell r="G2505">
            <v>20.440000000000001</v>
          </cell>
          <cell r="H2505" t="str">
            <v>S-SINAPI</v>
          </cell>
          <cell r="I2505">
            <v>26.57</v>
          </cell>
        </row>
        <row r="2506">
          <cell r="D2506">
            <v>5733</v>
          </cell>
          <cell r="E2506" t="str">
            <v xml:space="preserve">ROLO COMPACTADOR PNEUMÁTICO, AUTO-PROPEL., PRESSÃO VARIÁVEL,  99HP, PES    </v>
          </cell>
          <cell r="F2506" t="str">
            <v>H</v>
          </cell>
          <cell r="G2506">
            <v>52.46</v>
          </cell>
          <cell r="H2506" t="str">
            <v>S-SINAPI</v>
          </cell>
          <cell r="I2506">
            <v>68.19</v>
          </cell>
        </row>
        <row r="2507">
          <cell r="D2507">
            <v>5734</v>
          </cell>
          <cell r="E2507" t="str">
            <v>RETRO-ESCAVADEIRA,  74HP (VU=6 ANOS)- DEPRECIAÇÃO E JUROS</v>
          </cell>
          <cell r="F2507" t="str">
            <v>H</v>
          </cell>
          <cell r="G2507">
            <v>24.78</v>
          </cell>
          <cell r="H2507" t="str">
            <v>S-SINAPI</v>
          </cell>
          <cell r="I2507">
            <v>32.21</v>
          </cell>
        </row>
        <row r="2508">
          <cell r="D2508">
            <v>5735</v>
          </cell>
          <cell r="E2508" t="str">
            <v>RETRO-ESCAVADEIRA,  74HP  (VU=  6 ANOS) - MANUTENÇÃO</v>
          </cell>
          <cell r="F2508" t="str">
            <v>H</v>
          </cell>
          <cell r="G2508">
            <v>14.4</v>
          </cell>
          <cell r="H2508" t="str">
            <v>S-SINAPI</v>
          </cell>
          <cell r="I2508">
            <v>18.72</v>
          </cell>
        </row>
        <row r="2509">
          <cell r="D2509">
            <v>5736</v>
          </cell>
          <cell r="E2509" t="str">
            <v>RETRO-ESCAVADEIRA,  74HP  (VU=  5 ANOS) - MATERIAIS OPERAÇÃO</v>
          </cell>
          <cell r="F2509" t="str">
            <v>H</v>
          </cell>
          <cell r="G2509">
            <v>30.39</v>
          </cell>
          <cell r="H2509" t="str">
            <v>S-SINAPI</v>
          </cell>
          <cell r="I2509">
            <v>39.5</v>
          </cell>
        </row>
        <row r="2510">
          <cell r="D2510">
            <v>5737</v>
          </cell>
          <cell r="E2510" t="str">
            <v>RETRO-ESCAVADEIRA,  74HP (VU=6 ANOS)  - MÃO-DE-OBRA/OPERAÇÃO</v>
          </cell>
          <cell r="F2510" t="str">
            <v>H</v>
          </cell>
          <cell r="G2510">
            <v>12.05</v>
          </cell>
          <cell r="H2510" t="str">
            <v>S-SINAPI</v>
          </cell>
          <cell r="I2510">
            <v>15.66</v>
          </cell>
        </row>
        <row r="2511">
          <cell r="D2511">
            <v>5738</v>
          </cell>
          <cell r="E2511" t="str">
            <v xml:space="preserve">ROLO COMPACTADOR VIBRATÓRIO PÉ DE CARNEIRO, OPERADO POR CONTROLE REMOT    </v>
          </cell>
          <cell r="F2511" t="str">
            <v>H</v>
          </cell>
          <cell r="G2511">
            <v>5.21</v>
          </cell>
          <cell r="H2511" t="str">
            <v>S-SINAPI</v>
          </cell>
          <cell r="I2511">
            <v>6.77</v>
          </cell>
        </row>
        <row r="2512">
          <cell r="D2512">
            <v>5739</v>
          </cell>
          <cell r="E2512" t="str">
            <v xml:space="preserve">ROLO COMPACTADOR VIBRATÓRIO PÉ DE CARNEIRO, OPERADO POR CONTROLE REMOT    </v>
          </cell>
          <cell r="F2512" t="str">
            <v>H</v>
          </cell>
          <cell r="G2512">
            <v>1.74</v>
          </cell>
          <cell r="H2512" t="str">
            <v>S-SINAPI</v>
          </cell>
          <cell r="I2512">
            <v>2.2599999999999998</v>
          </cell>
        </row>
        <row r="2513">
          <cell r="D2513">
            <v>5740</v>
          </cell>
          <cell r="E2513" t="str">
            <v xml:space="preserve">EQUIPAMENTO PARA LAMA ASFALTICA COM SILO DE AGREGADO  6M3, DOSADOR DE C    </v>
          </cell>
          <cell r="F2513" t="str">
            <v>H</v>
          </cell>
          <cell r="G2513">
            <v>41.72</v>
          </cell>
          <cell r="H2513" t="str">
            <v>S-SINAPI</v>
          </cell>
          <cell r="I2513">
            <v>54.23</v>
          </cell>
        </row>
        <row r="2514">
          <cell r="D2514">
            <v>5741</v>
          </cell>
          <cell r="E2514" t="str">
            <v xml:space="preserve">EQUIPAMENTO PARA LAMA ASFALTICA COM SILO DE AGREGADO  6M3, DOSADOR DE C    </v>
          </cell>
          <cell r="F2514" t="str">
            <v>H</v>
          </cell>
          <cell r="G2514">
            <v>18.8</v>
          </cell>
          <cell r="H2514" t="str">
            <v>S-SINAPI</v>
          </cell>
          <cell r="I2514">
            <v>24.44</v>
          </cell>
        </row>
        <row r="2515">
          <cell r="D2515">
            <v>5742</v>
          </cell>
          <cell r="E2515" t="str">
            <v xml:space="preserve">EQUIPAMENTO PARA LAMA ASFALTICA COM SILO DE AGREGADO  6M3, DOSADOR DE C    </v>
          </cell>
          <cell r="F2515" t="str">
            <v>H</v>
          </cell>
          <cell r="G2515">
            <v>46.31</v>
          </cell>
          <cell r="H2515" t="str">
            <v>S-SINAPI</v>
          </cell>
          <cell r="I2515">
            <v>60.2</v>
          </cell>
        </row>
        <row r="2516">
          <cell r="D2516">
            <v>5743</v>
          </cell>
          <cell r="E2516" t="str">
            <v xml:space="preserve">EQUIPAMENTO PARA LAMA ASFALTICA COM SILO DE AGREGADO  6M3, DOSADOR DE C    </v>
          </cell>
          <cell r="F2516" t="str">
            <v>H</v>
          </cell>
          <cell r="G2516">
            <v>12.35</v>
          </cell>
          <cell r="H2516" t="str">
            <v>S-SINAPI</v>
          </cell>
          <cell r="I2516">
            <v>16.05</v>
          </cell>
        </row>
        <row r="2517">
          <cell r="D2517">
            <v>5744</v>
          </cell>
          <cell r="E2517" t="str">
            <v xml:space="preserve">EQUIPAMENTO PARA LAMA ASFALTICA COM SILO DE AGREGADO  6M3, DOSADOR DE C    </v>
          </cell>
          <cell r="F2517" t="str">
            <v>H</v>
          </cell>
          <cell r="G2517">
            <v>14.81</v>
          </cell>
          <cell r="H2517" t="str">
            <v>S-SINAPI</v>
          </cell>
          <cell r="I2517">
            <v>19.25</v>
          </cell>
        </row>
        <row r="2518">
          <cell r="D2518">
            <v>5745</v>
          </cell>
          <cell r="E2518" t="str">
            <v xml:space="preserve">CAMINHAO PIPA  6.000L TOCO  162CV  - PBT=11800KG    C/BOMBA GASOLINA  - DEPR    </v>
          </cell>
          <cell r="F2518" t="str">
            <v>H</v>
          </cell>
          <cell r="G2518">
            <v>21.65</v>
          </cell>
          <cell r="H2518" t="str">
            <v>S-SINAPI</v>
          </cell>
          <cell r="I2518">
            <v>28.14</v>
          </cell>
        </row>
        <row r="2519">
          <cell r="D2519">
            <v>5746</v>
          </cell>
          <cell r="E2519" t="str">
            <v xml:space="preserve">CAMINHAO PIPA  6.000L TOCO  162CV  - PBT=11800KG    C/BOMBA GASOLINA  -MANUT    </v>
          </cell>
          <cell r="F2519" t="str">
            <v>H</v>
          </cell>
          <cell r="G2519">
            <v>13.07</v>
          </cell>
          <cell r="H2519" t="str">
            <v>S-SINAPI</v>
          </cell>
          <cell r="I2519">
            <v>16.989999999999998</v>
          </cell>
        </row>
        <row r="2520">
          <cell r="D2520">
            <v>5747</v>
          </cell>
          <cell r="E2520" t="str">
            <v xml:space="preserve">CAMINHAO PIPA  6000L TOCO,  162CV  -  7,5T  (VU=6ANOS)  (INCLUI TANQUE DE AC    </v>
          </cell>
          <cell r="F2520" t="str">
            <v>H</v>
          </cell>
          <cell r="G2520">
            <v>33.65</v>
          </cell>
          <cell r="H2520" t="str">
            <v>S-SINAPI</v>
          </cell>
          <cell r="I2520">
            <v>43.74</v>
          </cell>
        </row>
        <row r="2521">
          <cell r="D2521">
            <v>5748</v>
          </cell>
          <cell r="E2521" t="str">
            <v xml:space="preserve">CAMINHAO PIPA  6000L TOCO,  162CV  -  7,5T  (VU=6ANOS)  (INCLUI TANQUE DE AC    </v>
          </cell>
          <cell r="F2521" t="str">
            <v>H</v>
          </cell>
          <cell r="G2521">
            <v>12.35</v>
          </cell>
          <cell r="H2521" t="str">
            <v>S-SINAPI</v>
          </cell>
          <cell r="I2521">
            <v>16.05</v>
          </cell>
        </row>
        <row r="2522">
          <cell r="D2522">
            <v>5750</v>
          </cell>
          <cell r="E2522" t="str">
            <v xml:space="preserve">CAMINHAO TOCO,  177CV  -  14T  (VU=6ANOS)  (NAO INCLUI CARROCERIA)  - DEPREC    </v>
          </cell>
          <cell r="F2522" t="str">
            <v>H</v>
          </cell>
          <cell r="G2522">
            <v>18.600000000000001</v>
          </cell>
          <cell r="H2522" t="str">
            <v>S-SINAPI</v>
          </cell>
          <cell r="I2522">
            <v>24.18</v>
          </cell>
        </row>
        <row r="2523">
          <cell r="D2523">
            <v>5751</v>
          </cell>
          <cell r="E2523" t="str">
            <v xml:space="preserve">CAMINHAO TOCO,  177CV  -  14T  (VU=6ANOS)  (NAO INCLUI CARROCERIA)  - MANUTE    </v>
          </cell>
          <cell r="F2523" t="str">
            <v>H</v>
          </cell>
          <cell r="G2523">
            <v>13.49</v>
          </cell>
          <cell r="H2523" t="str">
            <v>S-SINAPI</v>
          </cell>
          <cell r="I2523">
            <v>17.53</v>
          </cell>
        </row>
        <row r="2524">
          <cell r="D2524">
            <v>5752</v>
          </cell>
          <cell r="E2524" t="str">
            <v xml:space="preserve">CAMINHAO TOCO,  177CV  -  14T  (VU=6ANOS)  (NAO INCLUI CARROCERIA)  - MAO-DE    </v>
          </cell>
          <cell r="F2524" t="str">
            <v>H</v>
          </cell>
          <cell r="G2524">
            <v>14.81</v>
          </cell>
          <cell r="H2524" t="str">
            <v>S-SINAPI</v>
          </cell>
          <cell r="I2524">
            <v>19.25</v>
          </cell>
        </row>
        <row r="2525">
          <cell r="D2525">
            <v>5753</v>
          </cell>
          <cell r="E2525" t="str">
            <v xml:space="preserve">CAMINHAO TOCO,  170CV  -  11T  (VU=6ANOS)  (NAO INCLUI CARROCERIA)  - DEPREC    </v>
          </cell>
          <cell r="F2525" t="str">
            <v>H</v>
          </cell>
          <cell r="G2525">
            <v>18.239999999999998</v>
          </cell>
          <cell r="H2525" t="str">
            <v>S-SINAPI</v>
          </cell>
          <cell r="I2525">
            <v>23.71</v>
          </cell>
        </row>
        <row r="2526">
          <cell r="D2526">
            <v>5754</v>
          </cell>
          <cell r="E2526" t="str">
            <v xml:space="preserve">CAMINHAO TOCO,  170CV  -  11T  (VU=6ANOS)  (NAO INCLUI CARROCERIA)  - MANUTE    </v>
          </cell>
          <cell r="F2526" t="str">
            <v>H</v>
          </cell>
          <cell r="G2526">
            <v>10.6</v>
          </cell>
          <cell r="H2526" t="str">
            <v>S-SINAPI</v>
          </cell>
          <cell r="I2526">
            <v>13.78</v>
          </cell>
        </row>
        <row r="2527">
          <cell r="D2527">
            <v>5755</v>
          </cell>
          <cell r="E2527" t="str">
            <v xml:space="preserve">CAMINHAO TOCO,  170CV  -  11T  (VU=6ANOS)  (NAO INCLUI CARROCERIA)  - MAO-DE    </v>
          </cell>
          <cell r="F2527" t="str">
            <v>H</v>
          </cell>
          <cell r="G2527">
            <v>12.35</v>
          </cell>
          <cell r="H2527" t="str">
            <v>S-SINAPI</v>
          </cell>
          <cell r="I2527">
            <v>16.05</v>
          </cell>
        </row>
        <row r="2528">
          <cell r="D2528">
            <v>5756</v>
          </cell>
          <cell r="E2528" t="str">
            <v xml:space="preserve">CAMINHAO PIPA  6000L TOCO,  162CV  -  7,5T  (VU=6ANOS)  (INCLUI TANQUE DE AC    </v>
          </cell>
          <cell r="F2528" t="str">
            <v>H</v>
          </cell>
          <cell r="G2528">
            <v>18.88</v>
          </cell>
          <cell r="H2528" t="str">
            <v>S-SINAPI</v>
          </cell>
          <cell r="I2528">
            <v>24.54</v>
          </cell>
        </row>
        <row r="2529">
          <cell r="D2529">
            <v>5757</v>
          </cell>
          <cell r="E2529" t="str">
            <v xml:space="preserve">CAMINHAO PIPA  6000L TOCO,  162CV  -  7,5T  (VU=6ANOS)  (INCLUI TANQUE DE AC    </v>
          </cell>
          <cell r="F2529" t="str">
            <v>H</v>
          </cell>
          <cell r="G2529">
            <v>10.92</v>
          </cell>
          <cell r="H2529" t="str">
            <v>S-SINAPI</v>
          </cell>
          <cell r="I2529">
            <v>14.19</v>
          </cell>
        </row>
        <row r="2530">
          <cell r="D2530">
            <v>5758</v>
          </cell>
          <cell r="E2530" t="str">
            <v xml:space="preserve">CAMINHAO PIPA  6000L TOCO,  162CV  -  7,5T  (VU=6ANOS)  (INCLUI TANQUE DE AC    </v>
          </cell>
          <cell r="F2530" t="str">
            <v>H</v>
          </cell>
          <cell r="G2530">
            <v>54.3</v>
          </cell>
          <cell r="H2530" t="str">
            <v>S-SINAPI</v>
          </cell>
          <cell r="I2530">
            <v>70.59</v>
          </cell>
        </row>
        <row r="2531">
          <cell r="D2531">
            <v>5759</v>
          </cell>
          <cell r="E2531" t="str">
            <v xml:space="preserve">CAMINHAO PIPA F12000  142HP TANQUE  6000L/MAO-DE-OBRA NA OPERACAO DIURNA    </v>
          </cell>
          <cell r="F2531" t="str">
            <v>H</v>
          </cell>
          <cell r="G2531">
            <v>9.2899999999999991</v>
          </cell>
          <cell r="H2531" t="str">
            <v>S-SINAPI</v>
          </cell>
          <cell r="I2531">
            <v>12.07</v>
          </cell>
        </row>
        <row r="2532">
          <cell r="D2532">
            <v>5760</v>
          </cell>
          <cell r="E2532" t="str">
            <v xml:space="preserve">CAMINHAO PIPA  6000L TOCO,  162CV  -  7,5T  (VU=6ANOS)  (INCLUI TANQUE DE AC    </v>
          </cell>
          <cell r="F2532" t="str">
            <v>H</v>
          </cell>
          <cell r="G2532">
            <v>14.81</v>
          </cell>
          <cell r="H2532" t="str">
            <v>S-SINAPI</v>
          </cell>
          <cell r="I2532">
            <v>19.25</v>
          </cell>
        </row>
        <row r="2533">
          <cell r="D2533">
            <v>5761</v>
          </cell>
          <cell r="E2533" t="str">
            <v xml:space="preserve">CAMINHAO PIPA  6000L TOCO,  162CV  -  7,5T  (VU=6ANOS)  (INCLUI TANQUE DE AC    </v>
          </cell>
          <cell r="F2533" t="str">
            <v>CHP</v>
          </cell>
          <cell r="G2533">
            <v>96.43</v>
          </cell>
          <cell r="H2533" t="str">
            <v>S-SINAPI</v>
          </cell>
          <cell r="I2533">
            <v>125.35</v>
          </cell>
        </row>
        <row r="2534">
          <cell r="D2534">
            <v>5762</v>
          </cell>
          <cell r="E2534" t="str">
            <v xml:space="preserve">CAMINHAO PIPA  10000L TRUCADO,  208CV  -  21,1T  (VU=6ANOS)  (INCLUI TANQUE      </v>
          </cell>
          <cell r="F2534" t="str">
            <v>H</v>
          </cell>
          <cell r="G2534">
            <v>20.8</v>
          </cell>
          <cell r="H2534" t="str">
            <v>S-SINAPI</v>
          </cell>
          <cell r="I2534">
            <v>27.04</v>
          </cell>
        </row>
        <row r="2535">
          <cell r="D2535">
            <v>5763</v>
          </cell>
          <cell r="E2535" t="str">
            <v xml:space="preserve">CAMINHAO PIPA  10000L TRUCADO,  208CV  -  21,1T  (VU=6ANOS)  (INCLUI TANQUE      </v>
          </cell>
          <cell r="F2535" t="str">
            <v>H</v>
          </cell>
          <cell r="G2535">
            <v>12.03</v>
          </cell>
          <cell r="H2535" t="str">
            <v>S-SINAPI</v>
          </cell>
          <cell r="I2535">
            <v>15.63</v>
          </cell>
        </row>
        <row r="2536">
          <cell r="D2536">
            <v>5764</v>
          </cell>
          <cell r="E2536" t="str">
            <v xml:space="preserve">CAMINHAO PIPA  10000L TRUCADO,  208CV  -  21,1T  (VU=6ANOS)  (INCLUI TANQUE      </v>
          </cell>
          <cell r="F2536" t="str">
            <v>H</v>
          </cell>
          <cell r="G2536">
            <v>14.81</v>
          </cell>
          <cell r="H2536" t="str">
            <v>S-SINAPI</v>
          </cell>
          <cell r="I2536">
            <v>19.25</v>
          </cell>
        </row>
        <row r="2537">
          <cell r="D2537">
            <v>5765</v>
          </cell>
          <cell r="E2537" t="str">
            <v xml:space="preserve">DISTRIBUIDOR DE BETUME COM TANQUE DE  2500L, REBOCAVEL, PNEUMATICO COM      </v>
          </cell>
          <cell r="F2537" t="str">
            <v>H</v>
          </cell>
          <cell r="G2537">
            <v>6.08</v>
          </cell>
          <cell r="H2537" t="str">
            <v>S-SINAPI</v>
          </cell>
          <cell r="I2537">
            <v>7.9</v>
          </cell>
        </row>
        <row r="2538">
          <cell r="D2538">
            <v>5766</v>
          </cell>
          <cell r="E2538" t="str">
            <v xml:space="preserve">DISTRIBUIDOR DE BETUME COM TANQUE DE  2500L, REBOCAVEL, PNEUMATICO COM      </v>
          </cell>
          <cell r="F2538" t="str">
            <v>H</v>
          </cell>
          <cell r="G2538">
            <v>30.13</v>
          </cell>
          <cell r="H2538" t="str">
            <v>S-SINAPI</v>
          </cell>
          <cell r="I2538">
            <v>39.159999999999997</v>
          </cell>
        </row>
        <row r="2539">
          <cell r="D2539">
            <v>5767</v>
          </cell>
          <cell r="E2539" t="str">
            <v xml:space="preserve">DISTRIBUIDOR DE BETUME COM TANQUE DE  2500L, REBOCAVEL, PNEUMATICO COM      </v>
          </cell>
          <cell r="F2539" t="str">
            <v>H</v>
          </cell>
          <cell r="G2539">
            <v>0.06</v>
          </cell>
          <cell r="H2539" t="str">
            <v>S-SINAPI</v>
          </cell>
          <cell r="I2539">
            <v>7.0000000000000007E-2</v>
          </cell>
        </row>
        <row r="2540">
          <cell r="D2540">
            <v>5768</v>
          </cell>
          <cell r="E2540" t="str">
            <v xml:space="preserve">DISTRIBUIDOR DE BETUME COM TANQUE DE  2500L, REBOCAVEL, PNEUMATICO COM      </v>
          </cell>
          <cell r="F2540" t="str">
            <v>H</v>
          </cell>
          <cell r="G2540">
            <v>7.0000000000000007E-2</v>
          </cell>
          <cell r="H2540" t="str">
            <v>S-SINAPI</v>
          </cell>
          <cell r="I2540">
            <v>0.09</v>
          </cell>
        </row>
        <row r="2541">
          <cell r="D2541">
            <v>5769</v>
          </cell>
          <cell r="E2541" t="str">
            <v xml:space="preserve">DISTRIBUIDOR DE ASFALTO MONTADO SOBRE CAMINHAO TOCO  162 HP, COM TANQUE    </v>
          </cell>
          <cell r="F2541" t="str">
            <v>H</v>
          </cell>
          <cell r="G2541">
            <v>27.8</v>
          </cell>
          <cell r="H2541" t="str">
            <v>S-SINAPI</v>
          </cell>
          <cell r="I2541">
            <v>36.14</v>
          </cell>
        </row>
        <row r="2542">
          <cell r="D2542">
            <v>5770</v>
          </cell>
          <cell r="E2542" t="str">
            <v xml:space="preserve">DISTRIBUIDOR DE ASFALTO MONTADO SOBRE CAMINHAO TOCO  162 HP, COM TANQUE    </v>
          </cell>
          <cell r="F2542" t="str">
            <v>H</v>
          </cell>
          <cell r="G2542">
            <v>24.69</v>
          </cell>
          <cell r="H2542" t="str">
            <v>S-SINAPI</v>
          </cell>
          <cell r="I2542">
            <v>32.090000000000003</v>
          </cell>
        </row>
        <row r="2543">
          <cell r="D2543">
            <v>5771</v>
          </cell>
          <cell r="E2543" t="str">
            <v xml:space="preserve">DISTRIBUIDOR DE ASFALTO CAP  5.000L SOBRE CAMINHAO TOCO  142HP  - CUSTO C    </v>
          </cell>
          <cell r="F2543" t="str">
            <v>H</v>
          </cell>
          <cell r="G2543">
            <v>29.63</v>
          </cell>
          <cell r="H2543" t="str">
            <v>S-SINAPI</v>
          </cell>
          <cell r="I2543">
            <v>38.51</v>
          </cell>
        </row>
        <row r="2544">
          <cell r="D2544">
            <v>5775</v>
          </cell>
          <cell r="E2544" t="str">
            <v xml:space="preserve">LANCA ELEVATORIA TELESCOPICA DE ACIONAMENTO HIDRAULICO, CAPACIDADE DE      </v>
          </cell>
          <cell r="F2544" t="str">
            <v>H</v>
          </cell>
          <cell r="G2544">
            <v>71.77</v>
          </cell>
          <cell r="H2544" t="str">
            <v>S-SINAPI</v>
          </cell>
          <cell r="I2544">
            <v>93.3</v>
          </cell>
        </row>
        <row r="2545">
          <cell r="D2545">
            <v>5776</v>
          </cell>
          <cell r="E2545" t="str">
            <v xml:space="preserve">LANCA ELEVATORIA TELESCOPICA DE ACIONAMENTO HIDRAULICO, CAPACIDADE DE      </v>
          </cell>
          <cell r="F2545" t="str">
            <v>H</v>
          </cell>
          <cell r="G2545">
            <v>47.76</v>
          </cell>
          <cell r="H2545" t="str">
            <v>S-SINAPI</v>
          </cell>
          <cell r="I2545">
            <v>62.08</v>
          </cell>
        </row>
        <row r="2546">
          <cell r="D2546">
            <v>5777</v>
          </cell>
          <cell r="E2546" t="str">
            <v xml:space="preserve">GUINDASTE MUNK COM CESTO, CARGA MAXIMA  5,75T  (A  2M) E  2,3T  ( A  5M), AL    </v>
          </cell>
          <cell r="F2546" t="str">
            <v>H</v>
          </cell>
          <cell r="G2546">
            <v>14.35</v>
          </cell>
          <cell r="H2546" t="str">
            <v>S-SINAPI</v>
          </cell>
          <cell r="I2546">
            <v>18.649999999999999</v>
          </cell>
        </row>
        <row r="2547">
          <cell r="D2547">
            <v>5778</v>
          </cell>
          <cell r="E2547" t="str">
            <v>MOTONIVELADORA  140HP  (VU=6ANOS)  - DEPRECIACAO E JUROS</v>
          </cell>
          <cell r="F2547" t="str">
            <v>H</v>
          </cell>
          <cell r="G2547">
            <v>67.760000000000005</v>
          </cell>
          <cell r="H2547" t="str">
            <v>S-SINAPI</v>
          </cell>
          <cell r="I2547">
            <v>88.08</v>
          </cell>
        </row>
        <row r="2548">
          <cell r="D2548">
            <v>5779</v>
          </cell>
          <cell r="E2548" t="str">
            <v>MOTONIVELADORA  140HP  (VU=6ANOS)  - MANUTENCAO</v>
          </cell>
          <cell r="F2548" t="str">
            <v>H</v>
          </cell>
          <cell r="G2548">
            <v>39.369999999999997</v>
          </cell>
          <cell r="H2548" t="str">
            <v>S-SINAPI</v>
          </cell>
          <cell r="I2548">
            <v>51.18</v>
          </cell>
        </row>
        <row r="2549">
          <cell r="D2549">
            <v>5782</v>
          </cell>
          <cell r="E2549" t="str">
            <v>MOTOSCRAPER 270HP - CUSTO COM MATERIAIS NA OPERACAO</v>
          </cell>
          <cell r="F2549" t="str">
            <v>H</v>
          </cell>
          <cell r="G2549">
            <v>97.69</v>
          </cell>
          <cell r="H2549" t="str">
            <v>S-SINAPI</v>
          </cell>
          <cell r="I2549">
            <v>126.99</v>
          </cell>
        </row>
        <row r="2550">
          <cell r="D2550">
            <v>5783</v>
          </cell>
          <cell r="E2550" t="str">
            <v>MOTOSCRAPER 270HP  -CUSTO COM MA0-DE-0BRA NA OPERACAO DIURNA</v>
          </cell>
          <cell r="F2550" t="str">
            <v>H</v>
          </cell>
          <cell r="G2550">
            <v>12.05</v>
          </cell>
          <cell r="H2550" t="str">
            <v>S-SINAPI</v>
          </cell>
          <cell r="I2550">
            <v>15.66</v>
          </cell>
        </row>
        <row r="2551">
          <cell r="D2551">
            <v>5786</v>
          </cell>
          <cell r="E2551" t="str">
            <v xml:space="preserve">PA CARREGADEIRA SOBRE RODAS  180 HP  - CAPACIDADE DA CACAMBA.  2,5 A  3,3      </v>
          </cell>
          <cell r="F2551" t="str">
            <v>H</v>
          </cell>
          <cell r="G2551">
            <v>95.02</v>
          </cell>
          <cell r="H2551" t="str">
            <v>S-SINAPI</v>
          </cell>
          <cell r="I2551">
            <v>123.52</v>
          </cell>
        </row>
        <row r="2552">
          <cell r="D2552">
            <v>5787</v>
          </cell>
          <cell r="E2552" t="str">
            <v xml:space="preserve">PA CARREGADEIRA SOBRE RODAS  180 HP  - CAPACIDADE DA CACAMBA.  2,5 A  3,3      </v>
          </cell>
          <cell r="F2552" t="str">
            <v>H</v>
          </cell>
          <cell r="G2552">
            <v>61.51</v>
          </cell>
          <cell r="H2552" t="str">
            <v>S-SINAPI</v>
          </cell>
          <cell r="I2552">
            <v>79.959999999999994</v>
          </cell>
        </row>
        <row r="2553">
          <cell r="D2553">
            <v>5788</v>
          </cell>
          <cell r="E2553" t="str">
            <v xml:space="preserve">PA CARREGADEIRA SOBRE RODAS  180 HP  - CAPACIDADE DA CACAMBA.  2,5 A  3,3      </v>
          </cell>
          <cell r="F2553" t="str">
            <v>H</v>
          </cell>
          <cell r="G2553">
            <v>12.97</v>
          </cell>
          <cell r="H2553" t="str">
            <v>S-SINAPI</v>
          </cell>
          <cell r="I2553">
            <v>16.86</v>
          </cell>
        </row>
        <row r="2554">
          <cell r="D2554">
            <v>5789</v>
          </cell>
          <cell r="E2554" t="str">
            <v xml:space="preserve">PA CARREGADEIRA SOBRE RODAS  180 HP  - CAPACIDADE DA CACAMBA.  2,5 A  3,3      </v>
          </cell>
          <cell r="F2554" t="str">
            <v>H</v>
          </cell>
          <cell r="G2554">
            <v>15.56</v>
          </cell>
          <cell r="H2554" t="str">
            <v>S-SINAPI</v>
          </cell>
          <cell r="I2554">
            <v>20.22</v>
          </cell>
        </row>
        <row r="2555">
          <cell r="D2555">
            <v>5790</v>
          </cell>
          <cell r="E2555" t="str">
            <v xml:space="preserve">ROLO COMPACTADOR VIBRATÓRIO DE UM CILINDRO AÇO LISO, POTÊNCIA  80HP, PE    </v>
          </cell>
          <cell r="F2555" t="str">
            <v>H</v>
          </cell>
          <cell r="G2555">
            <v>25.2</v>
          </cell>
          <cell r="H2555" t="str">
            <v>S-SINAPI</v>
          </cell>
          <cell r="I2555">
            <v>32.76</v>
          </cell>
        </row>
        <row r="2556">
          <cell r="D2556">
            <v>5791</v>
          </cell>
          <cell r="E2556" t="str">
            <v xml:space="preserve">ROLO COMPACTADOR VIBRATÓRIO, AUTO-PREOPEL.,CILINDRO LISO,  80HP  -  8,1T      </v>
          </cell>
          <cell r="F2556" t="str">
            <v>H</v>
          </cell>
          <cell r="G2556">
            <v>15.13</v>
          </cell>
          <cell r="H2556" t="str">
            <v>S-SINAPI</v>
          </cell>
          <cell r="I2556">
            <v>19.66</v>
          </cell>
        </row>
        <row r="2557">
          <cell r="D2557">
            <v>5792</v>
          </cell>
          <cell r="E2557" t="str">
            <v xml:space="preserve">ROLO COMPACTADOR VIBRATÓRIO, AUTO-PREOPEL.,CILINDRO LISO,  80HP  -  8,1T      </v>
          </cell>
          <cell r="F2557" t="str">
            <v>H</v>
          </cell>
          <cell r="G2557">
            <v>27.5</v>
          </cell>
          <cell r="H2557" t="str">
            <v>S-SINAPI</v>
          </cell>
          <cell r="I2557">
            <v>35.75</v>
          </cell>
        </row>
        <row r="2558">
          <cell r="D2558">
            <v>5793</v>
          </cell>
          <cell r="E2558" t="str">
            <v xml:space="preserve">ROLO COMPACTADOR VIBRATÓRIO DE UM CILINDRO LISO, POTÊNCIA  80HP, PESO O    </v>
          </cell>
          <cell r="F2558" t="str">
            <v>H</v>
          </cell>
          <cell r="G2558">
            <v>14.46</v>
          </cell>
          <cell r="H2558" t="str">
            <v>S-SINAPI</v>
          </cell>
          <cell r="I2558">
            <v>18.79</v>
          </cell>
        </row>
        <row r="2559">
          <cell r="D2559">
            <v>5794</v>
          </cell>
          <cell r="E2559" t="str">
            <v xml:space="preserve">MARTELETE OU ROMPEDOR PNEUMÁTICO MANUAL  28KG, FREQUENCIA DE IMPACTO  12    </v>
          </cell>
          <cell r="F2559" t="str">
            <v>H</v>
          </cell>
          <cell r="G2559">
            <v>1.56</v>
          </cell>
          <cell r="H2559" t="str">
            <v>S-SINAPI</v>
          </cell>
          <cell r="I2559">
            <v>2.02</v>
          </cell>
        </row>
        <row r="2560">
          <cell r="D2560">
            <v>5795</v>
          </cell>
          <cell r="E2560" t="str">
            <v xml:space="preserve">MARTELETE OU ROMPEDOR PNEUMÁTICO MANUAL  28KG, FREQUENCIA DE IMPACTO  12    </v>
          </cell>
          <cell r="F2560" t="str">
            <v>CHP</v>
          </cell>
          <cell r="G2560">
            <v>12.57</v>
          </cell>
          <cell r="H2560" t="str">
            <v>S-SINAPI</v>
          </cell>
          <cell r="I2560">
            <v>16.34</v>
          </cell>
        </row>
        <row r="2561">
          <cell r="D2561">
            <v>5796</v>
          </cell>
          <cell r="E2561" t="str">
            <v xml:space="preserve">MARTELETE OU ROMPEDOR PNEUMÁTICO MANUAL  28KG, FREQUENCIA DE IMPACTO  12    </v>
          </cell>
          <cell r="F2561" t="str">
            <v>H</v>
          </cell>
          <cell r="G2561">
            <v>8.9499999999999993</v>
          </cell>
          <cell r="H2561" t="str">
            <v>S-SINAPI</v>
          </cell>
          <cell r="I2561">
            <v>11.63</v>
          </cell>
        </row>
        <row r="2562">
          <cell r="D2562">
            <v>5797</v>
          </cell>
          <cell r="E2562" t="str">
            <v xml:space="preserve">COMPRESSOR DE AR REBOCAVEL, DESCARGA LIVRE EFETIVA  180PCM, PRESSAO DE      </v>
          </cell>
          <cell r="F2562" t="str">
            <v>H</v>
          </cell>
          <cell r="G2562">
            <v>2.2799999999999998</v>
          </cell>
          <cell r="H2562" t="str">
            <v>S-SINAPI</v>
          </cell>
          <cell r="I2562">
            <v>2.96</v>
          </cell>
        </row>
        <row r="2563">
          <cell r="D2563">
            <v>5798</v>
          </cell>
          <cell r="E2563" t="str">
            <v xml:space="preserve">COMPRESSOR DE AR REBOCAVEL, DESCARGA LIVRE EFETIVA  180PCM, PRESSAO DE      </v>
          </cell>
          <cell r="F2563" t="str">
            <v>H</v>
          </cell>
          <cell r="G2563">
            <v>6.49</v>
          </cell>
          <cell r="H2563" t="str">
            <v>S-SINAPI</v>
          </cell>
          <cell r="I2563">
            <v>8.43</v>
          </cell>
        </row>
        <row r="2564">
          <cell r="D2564">
            <v>5799</v>
          </cell>
          <cell r="E2564" t="str">
            <v xml:space="preserve">BOMBA ELETRICA TRIFASICA SUBMERSA  3CV PARA DRENAGEM  - JUROS E DEPRECIA    </v>
          </cell>
          <cell r="F2564" t="str">
            <v>H</v>
          </cell>
          <cell r="G2564">
            <v>0.55000000000000004</v>
          </cell>
          <cell r="H2564" t="str">
            <v>S-SINAPI</v>
          </cell>
          <cell r="I2564">
            <v>0.71</v>
          </cell>
        </row>
        <row r="2565">
          <cell r="D2565">
            <v>5800</v>
          </cell>
          <cell r="E2565" t="str">
            <v>BOMBA ELETRICA SUBMERSA MONOFASICA  3CV  - MANUTENCAO</v>
          </cell>
          <cell r="F2565" t="str">
            <v>H</v>
          </cell>
          <cell r="G2565">
            <v>0.22</v>
          </cell>
          <cell r="H2565" t="str">
            <v>S-SINAPI</v>
          </cell>
          <cell r="I2565">
            <v>0.28000000000000003</v>
          </cell>
        </row>
        <row r="2566">
          <cell r="D2566">
            <v>5801</v>
          </cell>
          <cell r="E2566" t="str">
            <v xml:space="preserve">COMPACTADOR DE SOLOS COM PLACA VIBRATORIA,  46X51CM,  5HP,  156KG, DIESEL    </v>
          </cell>
          <cell r="F2566" t="str">
            <v>H</v>
          </cell>
          <cell r="G2566">
            <v>3.97</v>
          </cell>
          <cell r="H2566" t="str">
            <v>S-SINAPI</v>
          </cell>
          <cell r="I2566">
            <v>5.16</v>
          </cell>
        </row>
        <row r="2567">
          <cell r="D2567">
            <v>5802</v>
          </cell>
          <cell r="E2567" t="str">
            <v xml:space="preserve">COMPACTADOR DE SOLOS COM PLACA VIBRATORIA,  46X51CM,  5HP,  156KG, DIESEL    </v>
          </cell>
          <cell r="F2567" t="str">
            <v>H</v>
          </cell>
          <cell r="G2567">
            <v>1.57</v>
          </cell>
          <cell r="H2567" t="str">
            <v>S-SINAPI</v>
          </cell>
          <cell r="I2567">
            <v>2.04</v>
          </cell>
        </row>
        <row r="2568">
          <cell r="D2568">
            <v>5803</v>
          </cell>
          <cell r="E2568" t="str">
            <v xml:space="preserve">COMPACTADOR DE SOLOS COM PLACA VIBRATORIA,  46X51CM,  5HP,  156KG, DIESEL    </v>
          </cell>
          <cell r="F2568" t="str">
            <v>H</v>
          </cell>
          <cell r="G2568">
            <v>1.45</v>
          </cell>
          <cell r="H2568" t="str">
            <v>S-SINAPI</v>
          </cell>
          <cell r="I2568">
            <v>1.88</v>
          </cell>
        </row>
        <row r="2569">
          <cell r="D2569">
            <v>5804</v>
          </cell>
          <cell r="E2569" t="str">
            <v xml:space="preserve">COMPACTADOR DE SOLOS COM PLACA VIBRATORIA,  46X51CM,  5HP,  156KG, DIESEL    </v>
          </cell>
          <cell r="F2569" t="str">
            <v>H</v>
          </cell>
          <cell r="G2569">
            <v>6.49</v>
          </cell>
          <cell r="H2569" t="str">
            <v>S-SINAPI</v>
          </cell>
          <cell r="I2569">
            <v>8.43</v>
          </cell>
        </row>
        <row r="2570">
          <cell r="D2570">
            <v>5806</v>
          </cell>
          <cell r="E2570" t="str">
            <v xml:space="preserve">BOMBA C/MOTOR A GASOLINA AUTOESCORVANTE P/AGUA SUJA  3/4HP  -CHI DIURNA      </v>
          </cell>
          <cell r="F2570" t="str">
            <v>CHI</v>
          </cell>
          <cell r="G2570">
            <v>0.27</v>
          </cell>
          <cell r="H2570" t="str">
            <v>S-SINAPI</v>
          </cell>
          <cell r="I2570">
            <v>0.35</v>
          </cell>
        </row>
        <row r="2571">
          <cell r="D2571">
            <v>5808</v>
          </cell>
          <cell r="E2571" t="str">
            <v>USINA DE ASFALTO A QUENTE FIXA CAP.40/80 TON/H  - CHP DIURNO</v>
          </cell>
          <cell r="F2571" t="str">
            <v>CHP</v>
          </cell>
          <cell r="G2571">
            <v>349.03</v>
          </cell>
          <cell r="H2571" t="str">
            <v>S-SINAPI</v>
          </cell>
          <cell r="I2571">
            <v>453.73</v>
          </cell>
        </row>
        <row r="2572">
          <cell r="D2572">
            <v>5809</v>
          </cell>
          <cell r="E2572" t="str">
            <v>USINA DE ASFALTO A QUENTE FIXA CAP.40/80 TON/H  - CHP NOTURNO</v>
          </cell>
          <cell r="F2572" t="str">
            <v>CHP-N</v>
          </cell>
          <cell r="G2572">
            <v>355.35</v>
          </cell>
          <cell r="H2572" t="str">
            <v>S-SINAPI</v>
          </cell>
          <cell r="I2572">
            <v>461.95</v>
          </cell>
        </row>
        <row r="2573">
          <cell r="D2573">
            <v>5811</v>
          </cell>
          <cell r="E2573" t="str">
            <v>CAMINHAO BASCULANTE, 6M3,12T  -  162HP  (VU=5ANOS)  - CHP DIURNO</v>
          </cell>
          <cell r="F2573" t="str">
            <v>CHP</v>
          </cell>
          <cell r="G2573">
            <v>93.86</v>
          </cell>
          <cell r="H2573" t="str">
            <v>S-SINAPI</v>
          </cell>
          <cell r="I2573">
            <v>122.01</v>
          </cell>
        </row>
        <row r="2574">
          <cell r="D2574">
            <v>5812</v>
          </cell>
          <cell r="E2574" t="str">
            <v>CAMINHAO BASCULANTE,  6M3,12T  -  162HP  (VU=5ANOS)  - CHP NOTURNO</v>
          </cell>
          <cell r="F2574" t="str">
            <v>CHP-N</v>
          </cell>
          <cell r="G2574">
            <v>95.71</v>
          </cell>
          <cell r="H2574" t="str">
            <v>S-SINAPI</v>
          </cell>
          <cell r="I2574">
            <v>124.42</v>
          </cell>
        </row>
        <row r="2575">
          <cell r="D2575">
            <v>5822</v>
          </cell>
          <cell r="E2575" t="str">
            <v>CAMINHAO BASCULANTE, 6M3,  12T  -  162HP  (VU=5ANOS)  - CHI NOTURNO</v>
          </cell>
          <cell r="F2575" t="str">
            <v>CHI-N</v>
          </cell>
          <cell r="G2575">
            <v>31.21</v>
          </cell>
          <cell r="H2575" t="str">
            <v>S-SINAPI</v>
          </cell>
          <cell r="I2575">
            <v>40.57</v>
          </cell>
        </row>
        <row r="2576">
          <cell r="D2576">
            <v>5823</v>
          </cell>
          <cell r="E2576" t="str">
            <v>USINA DE CONCRETO FIXA CAPACIDADE  90/120 M³,  63HP  - CHP DIURNO</v>
          </cell>
          <cell r="F2576" t="str">
            <v>CHP</v>
          </cell>
          <cell r="G2576">
            <v>87.07</v>
          </cell>
          <cell r="H2576" t="str">
            <v>S-SINAPI</v>
          </cell>
          <cell r="I2576">
            <v>113.19</v>
          </cell>
        </row>
        <row r="2577">
          <cell r="D2577">
            <v>5824</v>
          </cell>
          <cell r="E2577" t="str">
            <v xml:space="preserve">CAMINHAO CARROCERIA ABERTA,EM MADEIRA, TOCO,  170CV  -  11T  (VU=6ANOS)  -      </v>
          </cell>
          <cell r="F2577" t="str">
            <v>CHP</v>
          </cell>
          <cell r="G2577">
            <v>89.5</v>
          </cell>
          <cell r="H2577" t="str">
            <v>S-SINAPI</v>
          </cell>
          <cell r="I2577">
            <v>116.35</v>
          </cell>
        </row>
        <row r="2578">
          <cell r="D2578">
            <v>5825</v>
          </cell>
          <cell r="E2578" t="str">
            <v xml:space="preserve">CAMINHAO CARROCERIA ABERTA,EM MADEIRA, TOCO,  170CV  -  11T  (VU=6ANOS) -    </v>
          </cell>
          <cell r="F2578" t="str">
            <v>CHP-N</v>
          </cell>
          <cell r="G2578">
            <v>88.3</v>
          </cell>
          <cell r="H2578" t="str">
            <v>S-SINAPI</v>
          </cell>
          <cell r="I2578">
            <v>114.79</v>
          </cell>
        </row>
        <row r="2579">
          <cell r="D2579">
            <v>5826</v>
          </cell>
          <cell r="E2579" t="str">
            <v xml:space="preserve">CAMINHAO CARROCERIA ABERTA,EM MADEIRA, TOCO,  170CV  -  11T  (VU=6ANOS)  -      </v>
          </cell>
          <cell r="F2579" t="str">
            <v>CHI</v>
          </cell>
          <cell r="G2579">
            <v>31.4</v>
          </cell>
          <cell r="H2579" t="str">
            <v>S-SINAPI</v>
          </cell>
          <cell r="I2579">
            <v>40.82</v>
          </cell>
        </row>
        <row r="2580">
          <cell r="D2580">
            <v>5827</v>
          </cell>
          <cell r="E2580" t="str">
            <v xml:space="preserve">CAMINHAO CARROCERIA ABERTA,EM MADEIRA, TOCO,  170CV  -  11T  (VU=6ANOS)  -      </v>
          </cell>
          <cell r="F2580" t="str">
            <v>CHI-N</v>
          </cell>
          <cell r="G2580">
            <v>30.2</v>
          </cell>
          <cell r="H2580" t="str">
            <v>S-SINAPI</v>
          </cell>
          <cell r="I2580">
            <v>39.26</v>
          </cell>
        </row>
        <row r="2581">
          <cell r="D2581">
            <v>5828</v>
          </cell>
          <cell r="E2581" t="str">
            <v>USINA DE CONCRETO FIXA CAPACIDADE  90/120 M³,  63HP  - CHP NOTURNO</v>
          </cell>
          <cell r="F2581" t="str">
            <v>CHP-N</v>
          </cell>
          <cell r="G2581">
            <v>91.28</v>
          </cell>
          <cell r="H2581" t="str">
            <v>S-SINAPI</v>
          </cell>
          <cell r="I2581">
            <v>118.66</v>
          </cell>
        </row>
        <row r="2582">
          <cell r="D2582">
            <v>5829</v>
          </cell>
          <cell r="E2582" t="str">
            <v>USINA DE CONCRETO FIXA CAPACIDADE  90/120 M³,  63HP  - CHI DIURNO</v>
          </cell>
          <cell r="F2582" t="str">
            <v>CHI</v>
          </cell>
          <cell r="G2582">
            <v>46.08</v>
          </cell>
          <cell r="H2582" t="str">
            <v>S-SINAPI</v>
          </cell>
          <cell r="I2582">
            <v>59.9</v>
          </cell>
        </row>
        <row r="2583">
          <cell r="D2583">
            <v>5830</v>
          </cell>
          <cell r="E2583" t="str">
            <v>USINA DE CONCRETO FIXA CAPACIDADE  90/120 M³,  63HP  - CHI NOTURNO</v>
          </cell>
          <cell r="F2583" t="str">
            <v>CHI-N</v>
          </cell>
          <cell r="G2583">
            <v>50.29</v>
          </cell>
          <cell r="H2583" t="str">
            <v>S-SINAPI</v>
          </cell>
          <cell r="I2583">
            <v>65.37</v>
          </cell>
        </row>
        <row r="2584">
          <cell r="D2584">
            <v>5831</v>
          </cell>
          <cell r="E2584" t="str">
            <v xml:space="preserve">USINA MISTURADORA DE SOLOS CAPCIDADE DE  100/200 T,  110HP  - CHP DIURNO      </v>
          </cell>
          <cell r="F2584" t="str">
            <v>CHP</v>
          </cell>
          <cell r="G2584">
            <v>247.05</v>
          </cell>
          <cell r="H2584" t="str">
            <v>S-SINAPI</v>
          </cell>
          <cell r="I2584">
            <v>321.16000000000003</v>
          </cell>
        </row>
        <row r="2585">
          <cell r="D2585">
            <v>5832</v>
          </cell>
          <cell r="E2585" t="str">
            <v xml:space="preserve">USINA MISTURADORA DE SOLOS CAPCIDADE DE  100/200 T,  110HP  - CHP NOTURNO    </v>
          </cell>
          <cell r="F2585" t="str">
            <v>CHP-N</v>
          </cell>
          <cell r="G2585">
            <v>254.42</v>
          </cell>
          <cell r="H2585" t="str">
            <v>S-SINAPI</v>
          </cell>
          <cell r="I2585">
            <v>330.74</v>
          </cell>
        </row>
        <row r="2586">
          <cell r="D2586">
            <v>5834</v>
          </cell>
          <cell r="E2586" t="str">
            <v xml:space="preserve">USINA MISTURADORA DE SOLOS, DOSADORES TRIPLOS, CALHA VIBRATÓRIA, CAPCI    </v>
          </cell>
          <cell r="F2586" t="str">
            <v>CHI-N</v>
          </cell>
          <cell r="G2586">
            <v>155.30000000000001</v>
          </cell>
          <cell r="H2586" t="str">
            <v>S-SINAPI</v>
          </cell>
          <cell r="I2586">
            <v>201.89</v>
          </cell>
        </row>
        <row r="2587">
          <cell r="D2587">
            <v>5835</v>
          </cell>
          <cell r="E2587" t="str">
            <v xml:space="preserve">VIBROACABADORA SOBRE ESTEIRAS POTENCIA MAX.  105CV CAPACIDADE ATE  450 T    </v>
          </cell>
          <cell r="F2587" t="str">
            <v>CHP</v>
          </cell>
          <cell r="G2587">
            <v>194.19</v>
          </cell>
          <cell r="H2587" t="str">
            <v>S-SINAPI</v>
          </cell>
          <cell r="I2587">
            <v>252.44</v>
          </cell>
        </row>
        <row r="2588">
          <cell r="D2588">
            <v>5836</v>
          </cell>
          <cell r="E2588" t="str">
            <v xml:space="preserve">VIBROACABADORA SOBRE ESTEIRAS POTENCIA MAX.  105CV CAPACIDADE ATE  450 T    </v>
          </cell>
          <cell r="F2588" t="str">
            <v>CHP-N</v>
          </cell>
          <cell r="G2588">
            <v>196.6</v>
          </cell>
          <cell r="H2588" t="str">
            <v>S-SINAPI</v>
          </cell>
          <cell r="I2588">
            <v>255.58</v>
          </cell>
        </row>
        <row r="2589">
          <cell r="D2589">
            <v>5837</v>
          </cell>
          <cell r="E2589" t="str">
            <v xml:space="preserve">VIBROACABADORA SOBRE ESTEIRAS POTENCIA MAX.  105CV CAPACIDADE ATE  450 T    </v>
          </cell>
          <cell r="F2589" t="str">
            <v>CHI</v>
          </cell>
          <cell r="G2589">
            <v>113.53</v>
          </cell>
          <cell r="H2589" t="str">
            <v>S-SINAPI</v>
          </cell>
          <cell r="I2589">
            <v>147.58000000000001</v>
          </cell>
        </row>
        <row r="2590">
          <cell r="D2590">
            <v>5838</v>
          </cell>
          <cell r="E2590" t="str">
            <v xml:space="preserve">VIBROACABADORA SOBRE ESTEIRAS POTENCIA MAX.  105CV CAPACIDADE ATE  450 T    </v>
          </cell>
          <cell r="F2590" t="str">
            <v>CHI-N</v>
          </cell>
          <cell r="G2590">
            <v>115.94</v>
          </cell>
          <cell r="H2590" t="str">
            <v>S-SINAPI</v>
          </cell>
          <cell r="I2590">
            <v>150.72</v>
          </cell>
        </row>
        <row r="2591">
          <cell r="D2591">
            <v>5839</v>
          </cell>
          <cell r="E2591" t="str">
            <v xml:space="preserve">VASSOURA MECÂNICA REBOCÁVEL C/ ESCOVA CILÍNDRICA LARGURA  =  2,44M  - CHP    </v>
          </cell>
          <cell r="F2591" t="str">
            <v>CHP</v>
          </cell>
          <cell r="G2591">
            <v>5.49</v>
          </cell>
          <cell r="H2591" t="str">
            <v>S-SINAPI</v>
          </cell>
          <cell r="I2591">
            <v>7.13</v>
          </cell>
        </row>
        <row r="2592">
          <cell r="D2592">
            <v>5841</v>
          </cell>
          <cell r="E2592" t="str">
            <v xml:space="preserve">VASSOURA MECÂNICA REBOCÁVEL C/ ESCOVA CILÍNDRICA LARGURA  =  2,44M  - CHI    </v>
          </cell>
          <cell r="F2592" t="str">
            <v>CHI</v>
          </cell>
          <cell r="G2592">
            <v>4.1100000000000003</v>
          </cell>
          <cell r="H2592" t="str">
            <v>S-SINAPI</v>
          </cell>
          <cell r="I2592">
            <v>5.34</v>
          </cell>
        </row>
        <row r="2593">
          <cell r="D2593">
            <v>5843</v>
          </cell>
          <cell r="E2593" t="str">
            <v>TRATOR DE PNEUS  110 A  126 HP  - CHP DIURNO</v>
          </cell>
          <cell r="F2593" t="str">
            <v>CHP</v>
          </cell>
          <cell r="G2593">
            <v>95.26</v>
          </cell>
          <cell r="H2593" t="str">
            <v>S-SINAPI</v>
          </cell>
          <cell r="I2593">
            <v>123.83</v>
          </cell>
        </row>
        <row r="2594">
          <cell r="D2594">
            <v>5844</v>
          </cell>
          <cell r="E2594" t="str">
            <v>TRATOR DE PNEUS  110 A  126 HP  - CHP NOTURNO</v>
          </cell>
          <cell r="F2594" t="str">
            <v>CHP-N</v>
          </cell>
          <cell r="G2594">
            <v>100.97</v>
          </cell>
          <cell r="H2594" t="str">
            <v>S-SINAPI</v>
          </cell>
          <cell r="I2594">
            <v>131.26</v>
          </cell>
        </row>
        <row r="2595">
          <cell r="D2595">
            <v>5845</v>
          </cell>
          <cell r="E2595" t="str">
            <v>TRATOR DE PNEUS  110 A  126 HP  - CHI DIURNO</v>
          </cell>
          <cell r="F2595" t="str">
            <v>CHI</v>
          </cell>
          <cell r="G2595">
            <v>35.92</v>
          </cell>
          <cell r="H2595" t="str">
            <v>S-SINAPI</v>
          </cell>
          <cell r="I2595">
            <v>46.69</v>
          </cell>
        </row>
        <row r="2596">
          <cell r="D2596">
            <v>5846</v>
          </cell>
          <cell r="E2596" t="str">
            <v>TRATOR DE PNEUS  110 A  126 HP  - CHI NOTURNO</v>
          </cell>
          <cell r="F2596" t="str">
            <v>CHI-N</v>
          </cell>
          <cell r="G2596">
            <v>41.63</v>
          </cell>
          <cell r="H2596" t="str">
            <v>S-SINAPI</v>
          </cell>
          <cell r="I2596">
            <v>54.11</v>
          </cell>
        </row>
        <row r="2597">
          <cell r="D2597">
            <v>5847</v>
          </cell>
          <cell r="E2597" t="str">
            <v xml:space="preserve">TRATOR DE ESTEIRAS POTENCIA  165 HP, PESO OPERACIONAL  17,1T - CHP DIUR    </v>
          </cell>
          <cell r="F2597" t="str">
            <v>CHP</v>
          </cell>
          <cell r="G2597">
            <v>240</v>
          </cell>
          <cell r="H2597" t="str">
            <v>S-SINAPI</v>
          </cell>
          <cell r="I2597">
            <v>312</v>
          </cell>
        </row>
        <row r="2598">
          <cell r="D2598">
            <v>5848</v>
          </cell>
          <cell r="E2598" t="str">
            <v xml:space="preserve">TRATOR DE ESTEIRAS POTENCIA  165 HP, PESO OPERACIONAL  17,1T  - CHP NOTUR    </v>
          </cell>
          <cell r="F2598" t="str">
            <v>CHP-N</v>
          </cell>
          <cell r="G2598">
            <v>240.11</v>
          </cell>
          <cell r="H2598" t="str">
            <v>S-SINAPI</v>
          </cell>
          <cell r="I2598">
            <v>312.14</v>
          </cell>
        </row>
        <row r="2599">
          <cell r="D2599">
            <v>5849</v>
          </cell>
          <cell r="E2599" t="str">
            <v xml:space="preserve">TRATOR DE ESTEIRAS POTENCIA  165 HP, PESO OPERACIONAL  17,1T  - CHI DIURN    </v>
          </cell>
          <cell r="F2599" t="str">
            <v>CHI</v>
          </cell>
          <cell r="G2599">
            <v>110.4</v>
          </cell>
          <cell r="H2599" t="str">
            <v>S-SINAPI</v>
          </cell>
          <cell r="I2599">
            <v>143.52000000000001</v>
          </cell>
        </row>
        <row r="2600">
          <cell r="D2600">
            <v>5850</v>
          </cell>
          <cell r="E2600" t="str">
            <v xml:space="preserve">TRATOR DE ESTEIRAS POTENCIA  165 HP, PESO OPERACIONAL  17,1  - CHI NOTURN    </v>
          </cell>
          <cell r="F2600" t="str">
            <v>CHI-N</v>
          </cell>
          <cell r="G2600">
            <v>110.5</v>
          </cell>
          <cell r="H2600" t="str">
            <v>S-SINAPI</v>
          </cell>
          <cell r="I2600">
            <v>143.65</v>
          </cell>
        </row>
        <row r="2601">
          <cell r="D2601">
            <v>5851</v>
          </cell>
          <cell r="E2601" t="str">
            <v xml:space="preserve">TRATOR DE ESTEIRAS  153HP PESO OPERACIONAL  15T, COM RODA MOTRIZ ELEVADA    </v>
          </cell>
          <cell r="F2601" t="str">
            <v>CHP</v>
          </cell>
          <cell r="G2601">
            <v>239.23</v>
          </cell>
          <cell r="H2601" t="str">
            <v>S-SINAPI</v>
          </cell>
          <cell r="I2601">
            <v>310.99</v>
          </cell>
        </row>
        <row r="2602">
          <cell r="D2602">
            <v>5852</v>
          </cell>
          <cell r="E2602" t="str">
            <v xml:space="preserve">TRATOR DE ESTEIRAS  153HP PESO OPERACIONAL  15T, COM RODA MOTRIZ ELEVADA    </v>
          </cell>
          <cell r="F2602" t="str">
            <v>CHP-N</v>
          </cell>
          <cell r="G2602">
            <v>241.88</v>
          </cell>
          <cell r="H2602" t="str">
            <v>S-SINAPI</v>
          </cell>
          <cell r="I2602">
            <v>314.44</v>
          </cell>
        </row>
        <row r="2603">
          <cell r="D2603">
            <v>5853</v>
          </cell>
          <cell r="E2603" t="str">
            <v xml:space="preserve">TRATOR DE ESTEIRAS  153HP PESO OPERACIONAL  15T, COM RODA MOTRIZ ELEVADA    </v>
          </cell>
          <cell r="F2603" t="str">
            <v>CHI</v>
          </cell>
          <cell r="G2603">
            <v>110.3</v>
          </cell>
          <cell r="H2603" t="str">
            <v>S-SINAPI</v>
          </cell>
          <cell r="I2603">
            <v>143.38999999999999</v>
          </cell>
        </row>
        <row r="2604">
          <cell r="D2604">
            <v>5854</v>
          </cell>
          <cell r="E2604" t="str">
            <v xml:space="preserve">TRATOR DE ESTEIRAS  153HP PESO OPERACIONAL  15T, COM RODA MOTRIZ ELEVADA    </v>
          </cell>
          <cell r="F2604" t="str">
            <v>CHI-N</v>
          </cell>
          <cell r="G2604">
            <v>112.95</v>
          </cell>
          <cell r="H2604" t="str">
            <v>S-SINAPI</v>
          </cell>
          <cell r="I2604">
            <v>146.83000000000001</v>
          </cell>
        </row>
        <row r="2605">
          <cell r="D2605">
            <v>5855</v>
          </cell>
          <cell r="E2605" t="str">
            <v xml:space="preserve">TRATOR DE ESTEIRAS COM LAMINA  - POTENCIA  305 HP  - PESO OPERACIONAL  37      </v>
          </cell>
          <cell r="F2605" t="str">
            <v>CHP</v>
          </cell>
          <cell r="G2605">
            <v>556.11</v>
          </cell>
          <cell r="H2605" t="str">
            <v>S-SINAPI</v>
          </cell>
          <cell r="I2605">
            <v>722.94</v>
          </cell>
        </row>
        <row r="2606">
          <cell r="D2606">
            <v>5856</v>
          </cell>
          <cell r="E2606" t="str">
            <v xml:space="preserve">TRATOR DE ESTEIRAS COM LAMINA  - POTENCIA  305 HP  - PESO OPERACIONAL  37      </v>
          </cell>
          <cell r="F2606" t="str">
            <v>CHP-N</v>
          </cell>
          <cell r="G2606">
            <v>558.76</v>
          </cell>
          <cell r="H2606" t="str">
            <v>S-SINAPI</v>
          </cell>
          <cell r="I2606">
            <v>726.38</v>
          </cell>
        </row>
        <row r="2607">
          <cell r="D2607">
            <v>5857</v>
          </cell>
          <cell r="E2607" t="str">
            <v xml:space="preserve">TRATOR DE ESTEIRAS COM LAMINA  - POTENCIA  305 HP  - PESO OPERACIONAL  37      </v>
          </cell>
          <cell r="F2607" t="str">
            <v>CHI</v>
          </cell>
          <cell r="G2607">
            <v>259.25</v>
          </cell>
          <cell r="H2607" t="str">
            <v>S-SINAPI</v>
          </cell>
          <cell r="I2607">
            <v>337.02</v>
          </cell>
        </row>
        <row r="2608">
          <cell r="D2608">
            <v>5858</v>
          </cell>
          <cell r="E2608" t="str">
            <v xml:space="preserve">TRATOR DE ESTEIRAS COM LAMINA  - POTENCIA  305 HP  - PESO OPERACIONAL  37      </v>
          </cell>
          <cell r="F2608" t="str">
            <v>CHI-N</v>
          </cell>
          <cell r="G2608">
            <v>261.89999999999998</v>
          </cell>
          <cell r="H2608" t="str">
            <v>S-SINAPI</v>
          </cell>
          <cell r="I2608">
            <v>340.47</v>
          </cell>
        </row>
        <row r="2609">
          <cell r="D2609">
            <v>5860</v>
          </cell>
          <cell r="E2609" t="str">
            <v>TRATOR DE ESTEIRAS  99HP, PESO OPERACIONAL  8,5T  - CHP NOTURNO</v>
          </cell>
          <cell r="F2609" t="str">
            <v>CHP-N</v>
          </cell>
          <cell r="G2609">
            <v>138.78</v>
          </cell>
          <cell r="H2609" t="str">
            <v>S-SINAPI</v>
          </cell>
          <cell r="I2609">
            <v>180.41</v>
          </cell>
        </row>
        <row r="2610">
          <cell r="D2610">
            <v>5861</v>
          </cell>
          <cell r="E2610" t="str">
            <v>TRATOR DE ESTEIRAS  99HP, PESO OPERACIONAL  8,5T  - CHI DIURNO</v>
          </cell>
          <cell r="F2610" t="str">
            <v>CHI</v>
          </cell>
          <cell r="G2610">
            <v>66.680000000000007</v>
          </cell>
          <cell r="H2610" t="str">
            <v>S-SINAPI</v>
          </cell>
          <cell r="I2610">
            <v>86.68</v>
          </cell>
        </row>
        <row r="2611">
          <cell r="D2611">
            <v>5862</v>
          </cell>
          <cell r="E2611" t="str">
            <v>TRATOR DE ESTEIRAS  99HP, PESO OPERACIONAL  8,5T  - CHI NOTURNO</v>
          </cell>
          <cell r="F2611" t="str">
            <v>CHI-N</v>
          </cell>
          <cell r="G2611">
            <v>69.33</v>
          </cell>
          <cell r="H2611" t="str">
            <v>S-SINAPI</v>
          </cell>
          <cell r="I2611">
            <v>90.12</v>
          </cell>
        </row>
        <row r="2612">
          <cell r="D2612">
            <v>5863</v>
          </cell>
          <cell r="E2612" t="str">
            <v xml:space="preserve">ROLO COMPACTADOR VIBRATÓRIO REBOCÁVEL AÇO LISO, PESO  4,7T, IMPACTO DIN    </v>
          </cell>
          <cell r="F2612" t="str">
            <v>CHP</v>
          </cell>
          <cell r="G2612">
            <v>49.21</v>
          </cell>
          <cell r="H2612" t="str">
            <v>S-SINAPI</v>
          </cell>
          <cell r="I2612">
            <v>63.97</v>
          </cell>
        </row>
        <row r="2613">
          <cell r="D2613">
            <v>5864</v>
          </cell>
          <cell r="E2613" t="str">
            <v xml:space="preserve">ROLO COMPACTADOR VIBRATÓRIO REBOCÁVEL AÇO LISO, PESO  4,7T, IMPACTO DIN    </v>
          </cell>
          <cell r="F2613" t="str">
            <v>CHP-N</v>
          </cell>
          <cell r="G2613">
            <v>51.62</v>
          </cell>
          <cell r="H2613" t="str">
            <v>S-SINAPI</v>
          </cell>
          <cell r="I2613">
            <v>67.099999999999994</v>
          </cell>
        </row>
        <row r="2614">
          <cell r="D2614">
            <v>5865</v>
          </cell>
          <cell r="E2614" t="str">
            <v xml:space="preserve">ROLO COMPACTADOR VIBRATÓRIO REBOCÁVEL AÇO LISO, PESO  4,7T, IMPACTO DIN    </v>
          </cell>
          <cell r="F2614" t="str">
            <v>CHI</v>
          </cell>
          <cell r="G2614">
            <v>19.3</v>
          </cell>
          <cell r="H2614" t="str">
            <v>S-SINAPI</v>
          </cell>
          <cell r="I2614">
            <v>25.09</v>
          </cell>
        </row>
        <row r="2615">
          <cell r="D2615">
            <v>5866</v>
          </cell>
          <cell r="E2615" t="str">
            <v xml:space="preserve">ROLO COMPACTADOR VIBRATÓRIO REBOCÁVEL AÇO LISO, PESO  4,7T, IMPACTO DIN    </v>
          </cell>
          <cell r="F2615" t="str">
            <v>CHI-N</v>
          </cell>
          <cell r="G2615">
            <v>21.71</v>
          </cell>
          <cell r="H2615" t="str">
            <v>S-SINAPI</v>
          </cell>
          <cell r="I2615">
            <v>28.22</v>
          </cell>
        </row>
        <row r="2616">
          <cell r="D2616">
            <v>5867</v>
          </cell>
          <cell r="E2616" t="str">
            <v xml:space="preserve">ROLO COMPACTADOR VIBRATÓRIO TANDEM AÇO LISO, POTÊNCIA  58CV, PESO SEM/C    </v>
          </cell>
          <cell r="F2616" t="str">
            <v>CHP</v>
          </cell>
          <cell r="G2616">
            <v>73.22</v>
          </cell>
          <cell r="H2616" t="str">
            <v>S-SINAPI</v>
          </cell>
          <cell r="I2616">
            <v>95.18</v>
          </cell>
        </row>
        <row r="2617">
          <cell r="D2617">
            <v>5868</v>
          </cell>
          <cell r="E2617" t="str">
            <v xml:space="preserve">ROLO COMPACTADOR VIBRATÓRIO TANDEM AÇO LISO, POTÊNCIA  58CV, PESO SEM/C    </v>
          </cell>
          <cell r="F2617" t="str">
            <v>CHP-N</v>
          </cell>
          <cell r="G2617">
            <v>71.88</v>
          </cell>
          <cell r="H2617" t="str">
            <v>S-SINAPI</v>
          </cell>
          <cell r="I2617">
            <v>93.44</v>
          </cell>
        </row>
        <row r="2618">
          <cell r="D2618">
            <v>5869</v>
          </cell>
          <cell r="E2618" t="str">
            <v xml:space="preserve">ROLO COMPACTADOR VIBRATÓRIO TANDEM AÇO LISO, POTÊNCIA  58CV, PESO SEM/C    </v>
          </cell>
          <cell r="F2618" t="str">
            <v>CHI</v>
          </cell>
          <cell r="G2618">
            <v>34.49</v>
          </cell>
          <cell r="H2618" t="str">
            <v>S-SINAPI</v>
          </cell>
          <cell r="I2618">
            <v>44.83</v>
          </cell>
        </row>
        <row r="2619">
          <cell r="D2619">
            <v>5870</v>
          </cell>
          <cell r="E2619" t="str">
            <v xml:space="preserve">ROLO COMPACTADOR VIBRATÓRIO TANDEM AÇO LISO, POTÊNCIA  58CV, PESO SEM/C    </v>
          </cell>
          <cell r="F2619" t="str">
            <v>CHI-N</v>
          </cell>
          <cell r="G2619">
            <v>33.159999999999997</v>
          </cell>
          <cell r="H2619" t="str">
            <v>S-SINAPI</v>
          </cell>
          <cell r="I2619">
            <v>43.1</v>
          </cell>
        </row>
        <row r="2620">
          <cell r="D2620">
            <v>5871</v>
          </cell>
          <cell r="E2620" t="str">
            <v xml:space="preserve">ROLO COMPACTADOR DE PNEUS ESTÁTICO PARA ASFALTO, PRESSÃO VARIÁVEL, POT    </v>
          </cell>
          <cell r="F2620" t="str">
            <v>CHP</v>
          </cell>
          <cell r="G2620">
            <v>118.99</v>
          </cell>
          <cell r="H2620" t="str">
            <v>S-SINAPI</v>
          </cell>
          <cell r="I2620">
            <v>154.68</v>
          </cell>
        </row>
        <row r="2621">
          <cell r="D2621">
            <v>5872</v>
          </cell>
          <cell r="E2621" t="str">
            <v xml:space="preserve">ROLO COMPACTADOR DE PNEUS ESTÁTICO PARA ASFALTO, PRESSÃO VARIÁVEL, POT    </v>
          </cell>
          <cell r="F2621" t="str">
            <v>CHP-N</v>
          </cell>
          <cell r="G2621">
            <v>125.9</v>
          </cell>
          <cell r="H2621" t="str">
            <v>S-SINAPI</v>
          </cell>
          <cell r="I2621">
            <v>163.66999999999999</v>
          </cell>
        </row>
        <row r="2622">
          <cell r="D2622">
            <v>5873</v>
          </cell>
          <cell r="E2622" t="str">
            <v xml:space="preserve">ROLO COMPACTADOR DE PNEUS ESTÁTICO PARA ASFALTO, PRESSÃO VARIÁVEL, POT    </v>
          </cell>
          <cell r="F2622" t="str">
            <v>CHI</v>
          </cell>
          <cell r="G2622">
            <v>46.09</v>
          </cell>
          <cell r="H2622" t="str">
            <v>S-SINAPI</v>
          </cell>
          <cell r="I2622">
            <v>59.91</v>
          </cell>
        </row>
        <row r="2623">
          <cell r="D2623">
            <v>5874</v>
          </cell>
          <cell r="E2623" t="str">
            <v xml:space="preserve">ROLO COMPACTADOR DE PNEUS ESTÁTICO PARA ASFALTO, PRESSÃO VARIÁVEL, POT    </v>
          </cell>
          <cell r="F2623" t="str">
            <v>CHI-N</v>
          </cell>
          <cell r="G2623">
            <v>53</v>
          </cell>
          <cell r="H2623" t="str">
            <v>S-SINAPI</v>
          </cell>
          <cell r="I2623">
            <v>68.900000000000006</v>
          </cell>
        </row>
        <row r="2624">
          <cell r="D2624">
            <v>5875</v>
          </cell>
          <cell r="E2624" t="str">
            <v>RETRO-ESCAVADEIRA,  74HP -  (VU  =  6 ANOS)  - CHP DIURNO</v>
          </cell>
          <cell r="F2624" t="str">
            <v>CHP</v>
          </cell>
          <cell r="G2624">
            <v>76.510000000000005</v>
          </cell>
          <cell r="H2624" t="str">
            <v>S-SINAPI</v>
          </cell>
          <cell r="I2624">
            <v>99.46</v>
          </cell>
        </row>
        <row r="2625">
          <cell r="D2625">
            <v>5876</v>
          </cell>
          <cell r="E2625" t="str">
            <v>RETRO-ESCAVADEIRA,  74HP  (VU  =  6 ANOS)  - CHP NOTURNO</v>
          </cell>
          <cell r="F2625" t="str">
            <v>CHP-N</v>
          </cell>
          <cell r="G2625">
            <v>81.61</v>
          </cell>
          <cell r="H2625" t="str">
            <v>S-SINAPI</v>
          </cell>
          <cell r="I2625">
            <v>106.09</v>
          </cell>
        </row>
        <row r="2626">
          <cell r="D2626">
            <v>5877</v>
          </cell>
          <cell r="E2626" t="str">
            <v>RETRO-ESCAVADEIRA,  74HP  (VU  =  6 ANOS)  - CHI DIURNO</v>
          </cell>
          <cell r="F2626" t="str">
            <v>CHI</v>
          </cell>
          <cell r="G2626">
            <v>31.72</v>
          </cell>
          <cell r="H2626" t="str">
            <v>S-SINAPI</v>
          </cell>
          <cell r="I2626">
            <v>41.23</v>
          </cell>
        </row>
        <row r="2627">
          <cell r="D2627">
            <v>5878</v>
          </cell>
          <cell r="E2627" t="str">
            <v>RETRO-ESCAVADEIRA,  74HP  (VU  =  6 ANOS)  - CHI NOTURNO</v>
          </cell>
          <cell r="F2627" t="str">
            <v>CHI-N</v>
          </cell>
          <cell r="G2627">
            <v>36.83</v>
          </cell>
          <cell r="H2627" t="str">
            <v>S-SINAPI</v>
          </cell>
          <cell r="I2627">
            <v>47.87</v>
          </cell>
        </row>
        <row r="2628">
          <cell r="D2628">
            <v>5879</v>
          </cell>
          <cell r="E2628" t="str">
            <v xml:space="preserve">ROLO COMPACTADOR VIBRATÓRIO PÉ DE CARNEIRO, OPERADO POR CONTROLE REMOT    </v>
          </cell>
          <cell r="F2628" t="str">
            <v>CHP</v>
          </cell>
          <cell r="G2628">
            <v>6.95</v>
          </cell>
          <cell r="H2628" t="str">
            <v>S-SINAPI</v>
          </cell>
          <cell r="I2628">
            <v>9.0299999999999994</v>
          </cell>
        </row>
        <row r="2629">
          <cell r="D2629">
            <v>5880</v>
          </cell>
          <cell r="E2629" t="str">
            <v xml:space="preserve">ROLO COMPACTADOR VIBRATÓRIO PÉ DE CARNEIRO, OPERADO POR CONTROLE REMOT    </v>
          </cell>
          <cell r="F2629" t="str">
            <v>CHP-N</v>
          </cell>
          <cell r="G2629">
            <v>6.95</v>
          </cell>
          <cell r="H2629" t="str">
            <v>S-SINAPI</v>
          </cell>
          <cell r="I2629">
            <v>9.0299999999999994</v>
          </cell>
        </row>
        <row r="2630">
          <cell r="D2630">
            <v>5881</v>
          </cell>
          <cell r="E2630" t="str">
            <v xml:space="preserve">ROLO COMPACTADOR VIBRATÓRIO PÉ DE CARNEIRO, OPERADO POR CONTROLE REMOT    </v>
          </cell>
          <cell r="F2630" t="str">
            <v>CHI</v>
          </cell>
          <cell r="G2630">
            <v>5.21</v>
          </cell>
          <cell r="H2630" t="str">
            <v>S-SINAPI</v>
          </cell>
          <cell r="I2630">
            <v>6.77</v>
          </cell>
        </row>
        <row r="2631">
          <cell r="D2631">
            <v>5882</v>
          </cell>
          <cell r="E2631" t="str">
            <v xml:space="preserve">EQUIPAMENTO PARA LAMA ASFALTICA COM SILO DE AGREGADO  6M3, DOSADOR DE C    </v>
          </cell>
          <cell r="F2631" t="str">
            <v>CHP</v>
          </cell>
          <cell r="G2631">
            <v>119.18</v>
          </cell>
          <cell r="H2631" t="str">
            <v>S-SINAPI</v>
          </cell>
          <cell r="I2631">
            <v>154.93</v>
          </cell>
        </row>
        <row r="2632">
          <cell r="D2632">
            <v>5883</v>
          </cell>
          <cell r="E2632" t="str">
            <v xml:space="preserve">EQUIPAMENTO PARA LAMA ASFALTICA COM SILO DE AGREGADO  6M3, DOSADOR DE C    </v>
          </cell>
          <cell r="F2632" t="str">
            <v>CHP-N</v>
          </cell>
          <cell r="G2632">
            <v>121.64</v>
          </cell>
          <cell r="H2632" t="str">
            <v>S-SINAPI</v>
          </cell>
          <cell r="I2632">
            <v>158.13</v>
          </cell>
        </row>
        <row r="2633">
          <cell r="D2633">
            <v>5884</v>
          </cell>
          <cell r="E2633" t="str">
            <v xml:space="preserve">EQUIPAMENTO PARA LAMA ASFALTICA COM SILO DE AGREGADO  6M3, DOSADOR DE C    </v>
          </cell>
          <cell r="F2633" t="str">
            <v>CHI</v>
          </cell>
          <cell r="G2633">
            <v>54.06</v>
          </cell>
          <cell r="H2633" t="str">
            <v>S-SINAPI</v>
          </cell>
          <cell r="I2633">
            <v>70.27</v>
          </cell>
        </row>
        <row r="2634">
          <cell r="D2634">
            <v>5885</v>
          </cell>
          <cell r="E2634" t="str">
            <v xml:space="preserve">EQUIPAMENTO PARA LAMA ASFALTICA COM SILO DE AGREGADO  6M3, DOSADOR DE C    </v>
          </cell>
          <cell r="F2634" t="str">
            <v>CHI-N</v>
          </cell>
          <cell r="G2634">
            <v>56.53</v>
          </cell>
          <cell r="H2634" t="str">
            <v>S-SINAPI</v>
          </cell>
          <cell r="I2634">
            <v>73.48</v>
          </cell>
        </row>
        <row r="2635">
          <cell r="D2635">
            <v>5886</v>
          </cell>
          <cell r="E2635" t="str">
            <v>CAMINHAO PIPA FORD F12000  6000L  162HP C/BOMBA GASOLINA  - CHP DIURNO</v>
          </cell>
          <cell r="F2635" t="str">
            <v>CHP</v>
          </cell>
          <cell r="G2635">
            <v>80.709999999999994</v>
          </cell>
          <cell r="H2635" t="str">
            <v>S-SINAPI</v>
          </cell>
          <cell r="I2635">
            <v>104.92</v>
          </cell>
        </row>
        <row r="2636">
          <cell r="D2636">
            <v>5888</v>
          </cell>
          <cell r="E2636" t="str">
            <v>CAMINHAO PIPA FORD F12000  6000L  162HP C/BOMBA GASOLINA  - CHI DIURNO</v>
          </cell>
          <cell r="F2636" t="str">
            <v>CHI</v>
          </cell>
          <cell r="G2636">
            <v>33.99</v>
          </cell>
          <cell r="H2636" t="str">
            <v>S-SINAPI</v>
          </cell>
          <cell r="I2636">
            <v>44.18</v>
          </cell>
        </row>
        <row r="2637">
          <cell r="D2637">
            <v>5890</v>
          </cell>
          <cell r="E2637" t="str">
            <v xml:space="preserve">CAMINHAO TOCO,  177CV  -  14T  (VU=6ANOS)  (NAO INCLUI CARROCERIA)  - CUSTO      </v>
          </cell>
          <cell r="F2637" t="str">
            <v>CHP</v>
          </cell>
          <cell r="G2637">
            <v>92.19</v>
          </cell>
          <cell r="H2637" t="str">
            <v>S-SINAPI</v>
          </cell>
          <cell r="I2637">
            <v>119.84</v>
          </cell>
        </row>
        <row r="2638">
          <cell r="D2638">
            <v>5891</v>
          </cell>
          <cell r="E2638" t="str">
            <v xml:space="preserve">CAMINHAO TOCO,  177CV  -  14T  (VU=6ANOS)  (NAO INCLUI CARROCERIA)  - CUSTO      </v>
          </cell>
          <cell r="F2638" t="str">
            <v>CHP-N</v>
          </cell>
          <cell r="G2638">
            <v>94.66</v>
          </cell>
          <cell r="H2638" t="str">
            <v>S-SINAPI</v>
          </cell>
          <cell r="I2638">
            <v>123.05</v>
          </cell>
        </row>
        <row r="2639">
          <cell r="D2639">
            <v>5892</v>
          </cell>
          <cell r="E2639" t="str">
            <v xml:space="preserve">CAMINHAO TOCO,  177CV  -  14T  (VU=6ANOS)  (NAO INCLUI CARROCERIA)  - CUSTO      </v>
          </cell>
          <cell r="F2639" t="str">
            <v>CHI</v>
          </cell>
          <cell r="G2639">
            <v>30.94</v>
          </cell>
          <cell r="H2639" t="str">
            <v>S-SINAPI</v>
          </cell>
          <cell r="I2639">
            <v>40.22</v>
          </cell>
        </row>
        <row r="2640">
          <cell r="D2640">
            <v>5893</v>
          </cell>
          <cell r="E2640" t="str">
            <v xml:space="preserve">CAMINHAO TOCO,  177CV  -  14T  (VU=6ANOS)  (NAO INCLUI CARROCERIA)  - CUSTO      </v>
          </cell>
          <cell r="F2640" t="str">
            <v>CHI-N</v>
          </cell>
          <cell r="G2640">
            <v>33.409999999999997</v>
          </cell>
          <cell r="H2640" t="str">
            <v>S-SINAPI</v>
          </cell>
          <cell r="I2640">
            <v>43.43</v>
          </cell>
        </row>
        <row r="2641">
          <cell r="D2641">
            <v>5894</v>
          </cell>
          <cell r="E2641" t="str">
            <v xml:space="preserve">CAMINHAO TOCO,  170CV  -  11T  (VU=6ANOS)  (NAO INCLUI CARROCERIA)  - CUSTO      </v>
          </cell>
          <cell r="F2641" t="str">
            <v>CHP</v>
          </cell>
          <cell r="G2641">
            <v>88.22</v>
          </cell>
          <cell r="H2641" t="str">
            <v>S-SINAPI</v>
          </cell>
          <cell r="I2641">
            <v>114.68</v>
          </cell>
        </row>
        <row r="2642">
          <cell r="D2642">
            <v>5895</v>
          </cell>
          <cell r="E2642" t="str">
            <v xml:space="preserve">CAMINHAO TOCO,  170CV  -  11T  (VU=6ANOS)  (NAO INCLUI CARROCERIA)  - CUSTO      </v>
          </cell>
          <cell r="F2642" t="str">
            <v>CHP-N</v>
          </cell>
          <cell r="G2642">
            <v>90.69</v>
          </cell>
          <cell r="H2642" t="str">
            <v>S-SINAPI</v>
          </cell>
          <cell r="I2642">
            <v>117.89</v>
          </cell>
        </row>
        <row r="2643">
          <cell r="D2643">
            <v>5896</v>
          </cell>
          <cell r="E2643" t="str">
            <v xml:space="preserve">CAMINHAO TOCO,  170CV  -  11T  (VU=6ANOS)  (NAO INCLUI CARROCERIA)  - CUSTO      </v>
          </cell>
          <cell r="F2643" t="str">
            <v>CHI</v>
          </cell>
          <cell r="G2643">
            <v>30.59</v>
          </cell>
          <cell r="H2643" t="str">
            <v>S-SINAPI</v>
          </cell>
          <cell r="I2643">
            <v>39.76</v>
          </cell>
        </row>
        <row r="2644">
          <cell r="D2644">
            <v>5897</v>
          </cell>
          <cell r="E2644" t="str">
            <v xml:space="preserve">CAMINHAO TOCO,  170CV  -  11T  (VU=6ANOS)  (NAO INCLUI CARROCERIA)  - CUSTO      </v>
          </cell>
          <cell r="F2644" t="str">
            <v>CHI-N</v>
          </cell>
          <cell r="G2644">
            <v>33.06</v>
          </cell>
          <cell r="H2644" t="str">
            <v>S-SINAPI</v>
          </cell>
          <cell r="I2644">
            <v>42.97</v>
          </cell>
        </row>
        <row r="2645">
          <cell r="D2645">
            <v>5898</v>
          </cell>
          <cell r="E2645" t="str">
            <v xml:space="preserve">CAMINHAO PIPA  6000L TOCO,  162CV  -  7,5T  (VU=6ANOS)  (INCLUI TANQUE DE AC    </v>
          </cell>
          <cell r="F2645" t="str">
            <v>CHP-N</v>
          </cell>
          <cell r="G2645">
            <v>98.9</v>
          </cell>
          <cell r="H2645" t="str">
            <v>S-SINAPI</v>
          </cell>
          <cell r="I2645">
            <v>128.57</v>
          </cell>
        </row>
        <row r="2646">
          <cell r="D2646">
            <v>5900</v>
          </cell>
          <cell r="E2646" t="str">
            <v xml:space="preserve">CAMINHAO PIPA  6000L TOCO,  162CV  -  7,5T  (VU=6ANOS)  (INCLUI TANQUE DE AC    </v>
          </cell>
          <cell r="F2646" t="str">
            <v>CHI-N</v>
          </cell>
          <cell r="G2646">
            <v>33.69</v>
          </cell>
          <cell r="H2646" t="str">
            <v>S-SINAPI</v>
          </cell>
          <cell r="I2646">
            <v>43.79</v>
          </cell>
        </row>
        <row r="2647">
          <cell r="D2647">
            <v>5901</v>
          </cell>
          <cell r="E2647" t="str">
            <v xml:space="preserve">CAMINHAO PIPA  10000L TRUCADO,  208CV  -  21,1T  (VU=6ANOS)  (INCLUI TANQUE      </v>
          </cell>
          <cell r="F2647" t="str">
            <v>CHP</v>
          </cell>
          <cell r="G2647">
            <v>93.32</v>
          </cell>
          <cell r="H2647" t="str">
            <v>S-SINAPI</v>
          </cell>
          <cell r="I2647">
            <v>121.31</v>
          </cell>
        </row>
        <row r="2648">
          <cell r="D2648">
            <v>5902</v>
          </cell>
          <cell r="E2648" t="str">
            <v xml:space="preserve">CAMINHAO PIPA  10000L TRUCADO,  208CV  -  21,1T  (VU=6ANOS)  (INCLUI TANQUE      </v>
          </cell>
          <cell r="F2648" t="str">
            <v>CHP-N</v>
          </cell>
          <cell r="G2648">
            <v>95.79</v>
          </cell>
          <cell r="H2648" t="str">
            <v>S-SINAPI</v>
          </cell>
          <cell r="I2648">
            <v>124.52</v>
          </cell>
        </row>
        <row r="2649">
          <cell r="D2649">
            <v>5903</v>
          </cell>
          <cell r="E2649" t="str">
            <v xml:space="preserve">CAMINHAO PIPA  10000L TRUCADO,  208CV  -  21,1T  (VU=6ANOS)  (INCLUI TANQUE      </v>
          </cell>
          <cell r="F2649" t="str">
            <v>CHI</v>
          </cell>
          <cell r="G2649">
            <v>33.15</v>
          </cell>
          <cell r="H2649" t="str">
            <v>S-SINAPI</v>
          </cell>
          <cell r="I2649">
            <v>43.09</v>
          </cell>
        </row>
        <row r="2650">
          <cell r="D2650">
            <v>5904</v>
          </cell>
          <cell r="E2650" t="str">
            <v xml:space="preserve">CAMINHAO PIPA  10000L TRUCADO,  208CV  -  21,1T  (VU=6ANOS)  (INCLUI TANQUE      </v>
          </cell>
          <cell r="F2650" t="str">
            <v>CHI-N</v>
          </cell>
          <cell r="G2650">
            <v>35.61</v>
          </cell>
          <cell r="H2650" t="str">
            <v>S-SINAPI</v>
          </cell>
          <cell r="I2650">
            <v>46.29</v>
          </cell>
        </row>
        <row r="2651">
          <cell r="D2651">
            <v>5905</v>
          </cell>
          <cell r="E2651" t="str">
            <v xml:space="preserve">DISTRIBUIDOR DE AGREGADO TIPO DOSADOR REBOCAVEL    COM  4 PNEUS COM LARGU    </v>
          </cell>
          <cell r="F2651" t="str">
            <v>CHP</v>
          </cell>
          <cell r="G2651">
            <v>12.24</v>
          </cell>
          <cell r="H2651" t="str">
            <v>S-SINAPI</v>
          </cell>
          <cell r="I2651">
            <v>15.91</v>
          </cell>
        </row>
        <row r="2652">
          <cell r="D2652">
            <v>5906</v>
          </cell>
          <cell r="E2652" t="str">
            <v xml:space="preserve">DISTRIBUIDOR DE AGREGADO TIPO DOSADOR REBOCAVEL    COM  4 PNEUS COM LARGU    </v>
          </cell>
          <cell r="F2652" t="str">
            <v>CHP-N</v>
          </cell>
          <cell r="G2652">
            <v>12.24</v>
          </cell>
          <cell r="H2652" t="str">
            <v>S-SINAPI</v>
          </cell>
          <cell r="I2652">
            <v>15.91</v>
          </cell>
        </row>
        <row r="2653">
          <cell r="D2653">
            <v>5907</v>
          </cell>
          <cell r="E2653" t="str">
            <v xml:space="preserve">DISTRIBUIDOR DE AGREGADO TIPO DOSADOR REBOCAVEL    COM  4 PNEUS COM LARGU    </v>
          </cell>
          <cell r="F2653" t="str">
            <v>CHI</v>
          </cell>
          <cell r="G2653">
            <v>8.98</v>
          </cell>
          <cell r="H2653" t="str">
            <v>S-SINAPI</v>
          </cell>
          <cell r="I2653">
            <v>11.67</v>
          </cell>
        </row>
        <row r="2654">
          <cell r="D2654">
            <v>5908</v>
          </cell>
          <cell r="E2654" t="str">
            <v xml:space="preserve">DISTRIBUIDOR DE AGREGADO TIPO DOSADOR REBOCAVEL    COM  4 PNEUS COM LARGU    </v>
          </cell>
          <cell r="F2654" t="str">
            <v>CHI-N</v>
          </cell>
          <cell r="G2654">
            <v>8.98</v>
          </cell>
          <cell r="H2654" t="str">
            <v>S-SINAPI</v>
          </cell>
          <cell r="I2654">
            <v>11.67</v>
          </cell>
        </row>
        <row r="2655">
          <cell r="D2655">
            <v>5909</v>
          </cell>
          <cell r="E2655" t="str">
            <v xml:space="preserve">DISTRIBUIDOR DE BETUME COM TANQUE DE  2500L, REBOCAVEL, PNEUMATICO COM      </v>
          </cell>
          <cell r="F2655" t="str">
            <v>CHP</v>
          </cell>
          <cell r="G2655">
            <v>46.75</v>
          </cell>
          <cell r="H2655" t="str">
            <v>S-SINAPI</v>
          </cell>
          <cell r="I2655">
            <v>60.77</v>
          </cell>
        </row>
        <row r="2656">
          <cell r="D2656">
            <v>5910</v>
          </cell>
          <cell r="E2656" t="str">
            <v xml:space="preserve">DISTRIBUIDOR DE BETUME COM TANQUE DE  2500L, REBOCAVEL, PNEUMATICO COM      </v>
          </cell>
          <cell r="F2656" t="str">
            <v>CHP-N</v>
          </cell>
          <cell r="G2656">
            <v>46.76</v>
          </cell>
          <cell r="H2656" t="str">
            <v>S-SINAPI</v>
          </cell>
          <cell r="I2656">
            <v>60.78</v>
          </cell>
        </row>
        <row r="2657">
          <cell r="D2657">
            <v>5911</v>
          </cell>
          <cell r="E2657" t="str">
            <v xml:space="preserve">DISTRIBUIDOR DE BETUME COM TANQUE DE  2500L, REBOCAVEL, PNEUMATICO COM      </v>
          </cell>
          <cell r="F2657" t="str">
            <v>CHI</v>
          </cell>
          <cell r="G2657">
            <v>10.54</v>
          </cell>
          <cell r="H2657" t="str">
            <v>S-SINAPI</v>
          </cell>
          <cell r="I2657">
            <v>13.7</v>
          </cell>
        </row>
        <row r="2658">
          <cell r="D2658">
            <v>5912</v>
          </cell>
          <cell r="E2658" t="str">
            <v xml:space="preserve">DISTRIBUIDOR DE BETUME COM TANQUE DE  2500L, REBOCAVEL, PNEUMATICO COM      </v>
          </cell>
          <cell r="F2658" t="str">
            <v>CHI-N</v>
          </cell>
          <cell r="G2658">
            <v>10.55</v>
          </cell>
          <cell r="H2658" t="str">
            <v>S-SINAPI</v>
          </cell>
          <cell r="I2658">
            <v>13.71</v>
          </cell>
        </row>
        <row r="2659">
          <cell r="D2659">
            <v>5913</v>
          </cell>
          <cell r="E2659" t="str">
            <v xml:space="preserve">DISTRIBUIDOR DE ASFALTO MONTADO SOBRE CAMINHAO TOCO  162 HP, COM TANQUE    </v>
          </cell>
          <cell r="F2659" t="str">
            <v>CHP</v>
          </cell>
          <cell r="G2659">
            <v>169.95</v>
          </cell>
          <cell r="H2659" t="str">
            <v>S-SINAPI</v>
          </cell>
          <cell r="I2659">
            <v>220.93</v>
          </cell>
        </row>
        <row r="2660">
          <cell r="D2660">
            <v>5914</v>
          </cell>
          <cell r="E2660" t="str">
            <v xml:space="preserve">DISTRIBUIDOR DE ASFALTO MONTADO SOBRE CAMINHAO TOCO  162 HP, COM TANQUE    </v>
          </cell>
          <cell r="F2660" t="str">
            <v>CHP-N</v>
          </cell>
          <cell r="G2660">
            <v>174.88</v>
          </cell>
          <cell r="H2660" t="str">
            <v>S-SINAPI</v>
          </cell>
          <cell r="I2660">
            <v>227.34</v>
          </cell>
        </row>
        <row r="2661">
          <cell r="D2661">
            <v>5915</v>
          </cell>
          <cell r="E2661" t="str">
            <v xml:space="preserve">DISTRIBUIDOR DE ASFALTO MONTADO SOBRE CAMINHAO TOCO  162 HP, COM TANQUE    </v>
          </cell>
          <cell r="F2661" t="str">
            <v>CHI</v>
          </cell>
          <cell r="G2661">
            <v>71.59</v>
          </cell>
          <cell r="H2661" t="str">
            <v>S-SINAPI</v>
          </cell>
          <cell r="I2661">
            <v>93.06</v>
          </cell>
        </row>
        <row r="2662">
          <cell r="D2662">
            <v>5916</v>
          </cell>
          <cell r="E2662" t="str">
            <v xml:space="preserve">DISTRIBUIDOR DE ASFALTO MONTADO SOBRE CAMINHAO TOCO  162 HP, COM TANQUE    </v>
          </cell>
          <cell r="F2662" t="str">
            <v>CHI-N</v>
          </cell>
          <cell r="G2662">
            <v>76.53</v>
          </cell>
          <cell r="H2662" t="str">
            <v>S-SINAPI</v>
          </cell>
          <cell r="I2662">
            <v>99.48</v>
          </cell>
        </row>
        <row r="2663">
          <cell r="D2663">
            <v>5921</v>
          </cell>
          <cell r="E2663" t="str">
            <v>GRADE ARADORA COM  20 DISCOS DE  24 " SOBRE PNEUS  - CHP DIURNO</v>
          </cell>
          <cell r="F2663" t="str">
            <v>CHP</v>
          </cell>
          <cell r="G2663">
            <v>5.5</v>
          </cell>
          <cell r="H2663" t="str">
            <v>S-SINAPI</v>
          </cell>
          <cell r="I2663">
            <v>7.15</v>
          </cell>
        </row>
        <row r="2664">
          <cell r="D2664">
            <v>5922</v>
          </cell>
          <cell r="E2664" t="str">
            <v>GRADE ARADORA COM  20 DISCOS DE  24 " SOBRE PNEUS  - CHP NOTURNO</v>
          </cell>
          <cell r="F2664" t="str">
            <v>CHP-N</v>
          </cell>
          <cell r="G2664">
            <v>5.5</v>
          </cell>
          <cell r="H2664" t="str">
            <v>S-SINAPI</v>
          </cell>
          <cell r="I2664">
            <v>7.15</v>
          </cell>
        </row>
        <row r="2665">
          <cell r="D2665">
            <v>5923</v>
          </cell>
          <cell r="E2665" t="str">
            <v>GRADE ARADORA COM  20 DISCOS DE  24" SOBRE PNEUS  - CHI DIURNO</v>
          </cell>
          <cell r="F2665" t="str">
            <v>CHI</v>
          </cell>
          <cell r="G2665">
            <v>4.12</v>
          </cell>
          <cell r="H2665" t="str">
            <v>S-SINAPI</v>
          </cell>
          <cell r="I2665">
            <v>5.35</v>
          </cell>
        </row>
        <row r="2666">
          <cell r="D2666">
            <v>5924</v>
          </cell>
          <cell r="E2666" t="str">
            <v xml:space="preserve">LANCA ELEVATORIA TELESCOPICA DE ACIONAMENTO HIDRAULICO, CAPACIDADE DE      </v>
          </cell>
          <cell r="F2666" t="str">
            <v>CHP</v>
          </cell>
          <cell r="G2666">
            <v>276.14</v>
          </cell>
          <cell r="H2666" t="str">
            <v>S-SINAPI</v>
          </cell>
          <cell r="I2666">
            <v>358.98</v>
          </cell>
        </row>
        <row r="2667">
          <cell r="D2667">
            <v>5925</v>
          </cell>
          <cell r="E2667" t="str">
            <v xml:space="preserve">LANCA ELEVATORIA TELESCOPICA DE ACIONAMENTO HIDRAULICO, CAPACIDADE DE      </v>
          </cell>
          <cell r="F2667" t="str">
            <v>CHP-N</v>
          </cell>
          <cell r="G2667">
            <v>278.61</v>
          </cell>
          <cell r="H2667" t="str">
            <v>S-SINAPI</v>
          </cell>
          <cell r="I2667">
            <v>362.19</v>
          </cell>
        </row>
        <row r="2668">
          <cell r="D2668">
            <v>5926</v>
          </cell>
          <cell r="E2668" t="str">
            <v xml:space="preserve">LANCA ELEVATORIA TELESCOPICA DE ACIONAMENTO HIDRAULICO, CAPACIDADE DE      </v>
          </cell>
          <cell r="F2668" t="str">
            <v>CHI</v>
          </cell>
          <cell r="G2668">
            <v>156.61000000000001</v>
          </cell>
          <cell r="H2668" t="str">
            <v>S-SINAPI</v>
          </cell>
          <cell r="I2668">
            <v>203.59</v>
          </cell>
        </row>
        <row r="2669">
          <cell r="D2669">
            <v>5927</v>
          </cell>
          <cell r="E2669" t="str">
            <v xml:space="preserve">LANCA ELEVATORIA TELESCOPICA DE ACIONAMENTO HIDRAULICO, CAPACIDADE DE      </v>
          </cell>
          <cell r="F2669" t="str">
            <v>CHI-N</v>
          </cell>
          <cell r="G2669">
            <v>159.08000000000001</v>
          </cell>
          <cell r="H2669" t="str">
            <v>S-SINAPI</v>
          </cell>
          <cell r="I2669">
            <v>206.8</v>
          </cell>
        </row>
        <row r="2670">
          <cell r="D2670">
            <v>5928</v>
          </cell>
          <cell r="E2670" t="str">
            <v xml:space="preserve">GUINDASTE MUNK COM CESTO, CARGA MAXIMA  5,75T  (A  2M) E  2,3T  ( A  5M), AL    </v>
          </cell>
          <cell r="F2670" t="str">
            <v>CHP</v>
          </cell>
          <cell r="G2670">
            <v>99.85</v>
          </cell>
          <cell r="H2670" t="str">
            <v>S-SINAPI</v>
          </cell>
          <cell r="I2670">
            <v>129.80000000000001</v>
          </cell>
        </row>
        <row r="2671">
          <cell r="D2671">
            <v>5929</v>
          </cell>
          <cell r="E2671" t="str">
            <v xml:space="preserve">GUINDASTE MUNK COM CESTO, CARGA MAXIMA  5,75T  (A  2M) E  2,3T  ( A  5M), AL    </v>
          </cell>
          <cell r="F2671" t="str">
            <v>CHP-N</v>
          </cell>
          <cell r="G2671">
            <v>102.32</v>
          </cell>
          <cell r="H2671" t="str">
            <v>S-SINAPI</v>
          </cell>
          <cell r="I2671">
            <v>133.01</v>
          </cell>
        </row>
        <row r="2672">
          <cell r="D2672">
            <v>5930</v>
          </cell>
          <cell r="E2672" t="str">
            <v xml:space="preserve">GUINDASTE MUNK COM CESTO, CARGA MAXIMA  5,75T  (A  2M) E  2,3T  ( A  5M), AL    </v>
          </cell>
          <cell r="F2672" t="str">
            <v>CHI</v>
          </cell>
          <cell r="G2672">
            <v>38.47</v>
          </cell>
          <cell r="H2672" t="str">
            <v>S-SINAPI</v>
          </cell>
          <cell r="I2672">
            <v>50.01</v>
          </cell>
        </row>
        <row r="2673">
          <cell r="D2673">
            <v>5931</v>
          </cell>
          <cell r="E2673" t="str">
            <v xml:space="preserve">GUINDASTE MUNK COM CESTO, CARGA MAXIMA  5,75T  (A  2M) E  2,3T  ( A  5M), AL    </v>
          </cell>
          <cell r="F2673" t="str">
            <v>CHI-N</v>
          </cell>
          <cell r="G2673">
            <v>40.93</v>
          </cell>
          <cell r="H2673" t="str">
            <v>S-SINAPI</v>
          </cell>
          <cell r="I2673">
            <v>53.2</v>
          </cell>
        </row>
        <row r="2674">
          <cell r="D2674">
            <v>5932</v>
          </cell>
          <cell r="E2674" t="str">
            <v>MOTONIVELADORA CATERPILLAR  120  140HP  (VU=6ANOS)  - CHP DIURNO</v>
          </cell>
          <cell r="F2674" t="str">
            <v>CHP</v>
          </cell>
          <cell r="G2674">
            <v>170.99</v>
          </cell>
          <cell r="H2674" t="str">
            <v>S-SINAPI</v>
          </cell>
          <cell r="I2674">
            <v>222.28</v>
          </cell>
        </row>
        <row r="2675">
          <cell r="D2675">
            <v>5933</v>
          </cell>
          <cell r="E2675" t="str">
            <v>MOTONIVELADORA  140HP  (VU=6ANOS)  - CHP NOTURNO</v>
          </cell>
          <cell r="F2675" t="str">
            <v>CHP-N</v>
          </cell>
          <cell r="G2675">
            <v>173.63</v>
          </cell>
          <cell r="H2675" t="str">
            <v>S-SINAPI</v>
          </cell>
          <cell r="I2675">
            <v>225.71</v>
          </cell>
        </row>
        <row r="2676">
          <cell r="D2676">
            <v>5934</v>
          </cell>
          <cell r="E2676" t="str">
            <v>MOTONIVELADORA  140HP  (VU=6ANOS)  - CHI DIURNO</v>
          </cell>
          <cell r="F2676" t="str">
            <v>CHI</v>
          </cell>
          <cell r="G2676">
            <v>80.97</v>
          </cell>
          <cell r="H2676" t="str">
            <v>S-SINAPI</v>
          </cell>
          <cell r="I2676">
            <v>105.26</v>
          </cell>
        </row>
        <row r="2677">
          <cell r="D2677">
            <v>5935</v>
          </cell>
          <cell r="E2677" t="str">
            <v>MOTONIVELADORA  140HP  (VU=6ANOS)  - CHI NOTURNO</v>
          </cell>
          <cell r="F2677" t="str">
            <v>CHI-N</v>
          </cell>
          <cell r="G2677">
            <v>83.61</v>
          </cell>
          <cell r="H2677" t="str">
            <v>S-SINAPI</v>
          </cell>
          <cell r="I2677">
            <v>108.69</v>
          </cell>
        </row>
        <row r="2678">
          <cell r="D2678">
            <v>5940</v>
          </cell>
          <cell r="E2678" t="str">
            <v xml:space="preserve">PA CARREGADEIRA SOBRE RODAS  105 HP  - CAPACIDADE DA CACAMBA  1,4 A  1,7 M    </v>
          </cell>
          <cell r="F2678" t="str">
            <v>CHP</v>
          </cell>
          <cell r="G2678">
            <v>138.08000000000001</v>
          </cell>
          <cell r="H2678" t="str">
            <v>S-SINAPI</v>
          </cell>
          <cell r="I2678">
            <v>179.5</v>
          </cell>
        </row>
        <row r="2679">
          <cell r="D2679">
            <v>5941</v>
          </cell>
          <cell r="E2679" t="str">
            <v xml:space="preserve">PA CARREGADEIRA SOBRE RODAS  105 HP  - CAPACIDADE DA CACAMBA  1,4 A  1,7 M    </v>
          </cell>
          <cell r="F2679" t="str">
            <v>CHP-N</v>
          </cell>
          <cell r="G2679">
            <v>140.66999999999999</v>
          </cell>
          <cell r="H2679" t="str">
            <v>S-SINAPI</v>
          </cell>
          <cell r="I2679">
            <v>182.87</v>
          </cell>
        </row>
        <row r="2680">
          <cell r="D2680">
            <v>5942</v>
          </cell>
          <cell r="E2680" t="str">
            <v xml:space="preserve">PA CARREGADEIRA SOBRE RODAS  105 HP  - CAPACIDADE DA CACAMBA  1,4 A  1,7 M    </v>
          </cell>
          <cell r="F2680" t="str">
            <v>CHI</v>
          </cell>
          <cell r="G2680">
            <v>63.55</v>
          </cell>
          <cell r="H2680" t="str">
            <v>S-SINAPI</v>
          </cell>
          <cell r="I2680">
            <v>82.61</v>
          </cell>
        </row>
        <row r="2681">
          <cell r="D2681">
            <v>5943</v>
          </cell>
          <cell r="E2681" t="str">
            <v xml:space="preserve">PA CARREGADEIRA SOBRE RODAS  105 HP  - CAPACIDADE DA CACAMBA  1,4 A  1,7 M    </v>
          </cell>
          <cell r="F2681" t="str">
            <v>CHI-N</v>
          </cell>
          <cell r="G2681">
            <v>66.14</v>
          </cell>
          <cell r="H2681" t="str">
            <v>S-SINAPI</v>
          </cell>
          <cell r="I2681">
            <v>85.98</v>
          </cell>
        </row>
        <row r="2682">
          <cell r="D2682">
            <v>5944</v>
          </cell>
          <cell r="E2682" t="str">
            <v xml:space="preserve">PA CARREGADEIRA SOBRE RODAS  180 HP  - CAPACIDADE DA CACAMBA.  2,5 A  3,3      </v>
          </cell>
          <cell r="F2682" t="str">
            <v>CHP</v>
          </cell>
          <cell r="G2682">
            <v>241.53</v>
          </cell>
          <cell r="H2682" t="str">
            <v>S-SINAPI</v>
          </cell>
          <cell r="I2682">
            <v>313.98</v>
          </cell>
        </row>
        <row r="2683">
          <cell r="D2683">
            <v>5945</v>
          </cell>
          <cell r="E2683" t="str">
            <v xml:space="preserve">PA CARREGADEIRA SOBRE RODAS  180 HP  - CAPACIDADE DA CACAMBA.  2,5 A  3,3      </v>
          </cell>
          <cell r="F2683" t="str">
            <v>CHP-N</v>
          </cell>
          <cell r="G2683">
            <v>244.12</v>
          </cell>
          <cell r="H2683" t="str">
            <v>S-SINAPI</v>
          </cell>
          <cell r="I2683">
            <v>317.35000000000002</v>
          </cell>
        </row>
        <row r="2684">
          <cell r="D2684">
            <v>5946</v>
          </cell>
          <cell r="E2684" t="str">
            <v xml:space="preserve">PA CARREGADEIRA SOBRE RODAS  180 HP  - CAPACIDADE DA CACAMBA.  2,5 A  3,3      </v>
          </cell>
          <cell r="F2684" t="str">
            <v>CHI</v>
          </cell>
          <cell r="G2684">
            <v>107.99</v>
          </cell>
          <cell r="H2684" t="str">
            <v>S-SINAPI</v>
          </cell>
          <cell r="I2684">
            <v>140.38</v>
          </cell>
        </row>
        <row r="2685">
          <cell r="D2685">
            <v>5947</v>
          </cell>
          <cell r="E2685" t="str">
            <v xml:space="preserve">PA CARREGADEIRA SOBRE RODAS  180 HP  - CAPACIDADE DA CACAMBA.  2,5 A  3,3      </v>
          </cell>
          <cell r="F2685" t="str">
            <v>CHI-N</v>
          </cell>
          <cell r="G2685">
            <v>110.58</v>
          </cell>
          <cell r="H2685" t="str">
            <v>S-SINAPI</v>
          </cell>
          <cell r="I2685">
            <v>143.75</v>
          </cell>
        </row>
        <row r="2686">
          <cell r="D2686">
            <v>5948</v>
          </cell>
          <cell r="E2686" t="str">
            <v xml:space="preserve">ROLO COMPACTADOR VIBRATÓRIO DE UM CILINDRO AÇO LISO, POTÊNCIA  80HP, PE    </v>
          </cell>
          <cell r="F2686" t="str">
            <v>CHP</v>
          </cell>
          <cell r="G2686">
            <v>95.7</v>
          </cell>
          <cell r="H2686" t="str">
            <v>S-SINAPI</v>
          </cell>
          <cell r="I2686">
            <v>124.41</v>
          </cell>
        </row>
        <row r="2687">
          <cell r="D2687">
            <v>5949</v>
          </cell>
          <cell r="E2687" t="str">
            <v xml:space="preserve">ROLO COMPACTADOR VIBRATÓRIO DE UM CILINDRO AÇO LISO, POTÊNCIA  80HP, PE    </v>
          </cell>
          <cell r="F2687" t="str">
            <v>CHP-N</v>
          </cell>
          <cell r="G2687">
            <v>82.28</v>
          </cell>
          <cell r="H2687" t="str">
            <v>S-SINAPI</v>
          </cell>
          <cell r="I2687">
            <v>106.96</v>
          </cell>
        </row>
        <row r="2688">
          <cell r="D2688">
            <v>5951</v>
          </cell>
          <cell r="E2688" t="str">
            <v xml:space="preserve">ROLO COMPACTADOR VIBRATÓRIO DE UM CILINDRO AÇO LISO, POTÊNCIA  80HP, PE    </v>
          </cell>
          <cell r="F2688" t="str">
            <v>CHI-N</v>
          </cell>
          <cell r="G2688">
            <v>39.659999999999997</v>
          </cell>
          <cell r="H2688" t="str">
            <v>S-SINAPI</v>
          </cell>
          <cell r="I2688">
            <v>51.55</v>
          </cell>
        </row>
        <row r="2689">
          <cell r="D2689">
            <v>5952</v>
          </cell>
          <cell r="E2689" t="str">
            <v xml:space="preserve">MARTELETE OU ROMPEDOR PNEUMÁTICO MANUAL  28KG, FREQUENCIA DE IMPACTO  12    </v>
          </cell>
          <cell r="F2689" t="str">
            <v>CHI</v>
          </cell>
          <cell r="G2689">
            <v>10.51</v>
          </cell>
          <cell r="H2689" t="str">
            <v>S-SINAPI</v>
          </cell>
          <cell r="I2689">
            <v>13.66</v>
          </cell>
        </row>
        <row r="2690">
          <cell r="D2690">
            <v>5953</v>
          </cell>
          <cell r="E2690" t="str">
            <v xml:space="preserve">COMPRESSOR DE AR REBOCAVEL, DESCARGA LIVRE EFETIVA  180PCM, PRESSAO DE      </v>
          </cell>
          <cell r="F2690" t="str">
            <v>CHP</v>
          </cell>
          <cell r="G2690">
            <v>48.92</v>
          </cell>
          <cell r="H2690" t="str">
            <v>S-SINAPI</v>
          </cell>
          <cell r="I2690">
            <v>63.59</v>
          </cell>
        </row>
        <row r="2691">
          <cell r="D2691">
            <v>5954</v>
          </cell>
          <cell r="E2691" t="str">
            <v xml:space="preserve">COMPRESSOR DE AR REBOCAVEL, DESCARGA LIVRE EFETIVA  180PCM, PRESSAO DE      </v>
          </cell>
          <cell r="F2691" t="str">
            <v>CHI</v>
          </cell>
          <cell r="G2691">
            <v>17.7</v>
          </cell>
          <cell r="H2691" t="str">
            <v>S-SINAPI</v>
          </cell>
          <cell r="I2691">
            <v>23.01</v>
          </cell>
        </row>
        <row r="2692">
          <cell r="D2692">
            <v>5955</v>
          </cell>
          <cell r="E2692" t="str">
            <v>BOMBA ELETRICA SUBMERSA MONOFASICA  3CV  - CHP DIURNO</v>
          </cell>
          <cell r="F2692" t="str">
            <v>CHP</v>
          </cell>
          <cell r="G2692">
            <v>1.55</v>
          </cell>
          <cell r="H2692" t="str">
            <v>S-SINAPI</v>
          </cell>
          <cell r="I2692">
            <v>2.0099999999999998</v>
          </cell>
        </row>
        <row r="2693">
          <cell r="D2693">
            <v>5957</v>
          </cell>
          <cell r="E2693" t="str">
            <v xml:space="preserve">COMPACTADOR DE SOLOS COM PLACA VIBRATORIA,  46X51CM,  5HP,  156KG, DIESEL    </v>
          </cell>
          <cell r="F2693" t="str">
            <v>CHP</v>
          </cell>
          <cell r="G2693">
            <v>13.48</v>
          </cell>
          <cell r="H2693" t="str">
            <v>S-SINAPI</v>
          </cell>
          <cell r="I2693">
            <v>17.52</v>
          </cell>
        </row>
        <row r="2694">
          <cell r="D2694">
            <v>5958</v>
          </cell>
          <cell r="E2694" t="str">
            <v xml:space="preserve">COMPACTADOR DE SOLOS COM PLACA VIBRATORIA,  46X51CM,  5HP,  156KG, DIESEL    </v>
          </cell>
          <cell r="F2694" t="str">
            <v>CHP-N</v>
          </cell>
          <cell r="G2694">
            <v>14.77</v>
          </cell>
          <cell r="H2694" t="str">
            <v>S-SINAPI</v>
          </cell>
          <cell r="I2694">
            <v>19.2</v>
          </cell>
        </row>
        <row r="2695">
          <cell r="D2695">
            <v>5959</v>
          </cell>
          <cell r="E2695" t="str">
            <v xml:space="preserve">COMPACTADOR DE SOLOS COM PLACA VIBRATORIA,  46X51CM,  5HP,  156KG, DIESEL    </v>
          </cell>
          <cell r="F2695" t="str">
            <v>CHI</v>
          </cell>
          <cell r="G2695">
            <v>10.46</v>
          </cell>
          <cell r="H2695" t="str">
            <v>S-SINAPI</v>
          </cell>
          <cell r="I2695">
            <v>13.59</v>
          </cell>
        </row>
        <row r="2696">
          <cell r="D2696">
            <v>5960</v>
          </cell>
          <cell r="E2696" t="str">
            <v xml:space="preserve">COMPACTADOR DE SOLOS COM PLACA VIBRATORIA,  46X51CM,  5HP,  156KG, DIESEL    </v>
          </cell>
          <cell r="F2696" t="str">
            <v>CHI-N</v>
          </cell>
          <cell r="G2696">
            <v>11.75</v>
          </cell>
          <cell r="H2696" t="str">
            <v>S-SINAPI</v>
          </cell>
          <cell r="I2696">
            <v>15.27</v>
          </cell>
        </row>
        <row r="2697">
          <cell r="D2697">
            <v>5961</v>
          </cell>
          <cell r="E2697" t="str">
            <v>CAMINHAO BASCULANTE,  162HP,  6M3  -  12T  (VU=5ANOS)  - CHI DIURNO</v>
          </cell>
          <cell r="F2697" t="str">
            <v>CHI</v>
          </cell>
          <cell r="G2697">
            <v>29.35</v>
          </cell>
          <cell r="H2697" t="str">
            <v>S-SINAPI</v>
          </cell>
          <cell r="I2697">
            <v>38.15</v>
          </cell>
        </row>
        <row r="2698">
          <cell r="D2698">
            <v>5965</v>
          </cell>
          <cell r="E2698" t="str">
            <v>TANQUE ESTACIONARIO TAA  -MACARICO CAP  20  000 L  - CHI DIURNO</v>
          </cell>
          <cell r="F2698" t="str">
            <v>CHI</v>
          </cell>
          <cell r="G2698">
            <v>6.62</v>
          </cell>
          <cell r="H2698" t="str">
            <v>S-SINAPI</v>
          </cell>
          <cell r="I2698">
            <v>8.6</v>
          </cell>
        </row>
        <row r="2699">
          <cell r="D2699">
            <v>6156</v>
          </cell>
          <cell r="E2699" t="str">
            <v>CAMINHAO BASCULANTE  4,0M3 TOCO  162CV PBT=11800KG  - CHI DIURNO</v>
          </cell>
          <cell r="F2699" t="str">
            <v>CHI</v>
          </cell>
          <cell r="G2699">
            <v>29.29</v>
          </cell>
          <cell r="H2699" t="str">
            <v>S-SINAPI</v>
          </cell>
          <cell r="I2699">
            <v>38.07</v>
          </cell>
        </row>
        <row r="2700">
          <cell r="D2700">
            <v>6174</v>
          </cell>
          <cell r="E2700" t="str">
            <v>CAMINHAO BASCULANTE  -  5,0M3  -  170HP,11,24T  (VU=5ANOS)  - CHP DIURNO</v>
          </cell>
          <cell r="F2700" t="str">
            <v>CHP</v>
          </cell>
          <cell r="G2700">
            <v>105.1</v>
          </cell>
          <cell r="H2700" t="str">
            <v>S-SINAPI</v>
          </cell>
          <cell r="I2700">
            <v>136.63</v>
          </cell>
        </row>
        <row r="2701">
          <cell r="D2701">
            <v>6175</v>
          </cell>
          <cell r="E2701" t="str">
            <v xml:space="preserve">CAMINHAO BASCULANTE  -  5,0M3  -  170HP,11,24T  (VU=5ANOS)/DEPRECIACAO E JU    </v>
          </cell>
          <cell r="F2701" t="str">
            <v>CHI</v>
          </cell>
          <cell r="G2701">
            <v>32.409999999999997</v>
          </cell>
          <cell r="H2701" t="str">
            <v>S-SINAPI</v>
          </cell>
          <cell r="I2701">
            <v>42.13</v>
          </cell>
        </row>
        <row r="2702">
          <cell r="D2702">
            <v>6176</v>
          </cell>
          <cell r="E2702" t="str">
            <v>CAMINHAO BASCULANTE,5,0 M3  -  11,24T  -  170HP  (VU=5ANOS)  - DEPRECIACAO</v>
          </cell>
          <cell r="F2702" t="str">
            <v>H</v>
          </cell>
          <cell r="G2702">
            <v>24.57</v>
          </cell>
          <cell r="H2702" t="str">
            <v>S-SINAPI</v>
          </cell>
          <cell r="I2702">
            <v>31.94</v>
          </cell>
        </row>
        <row r="2703">
          <cell r="D2703">
            <v>6177</v>
          </cell>
          <cell r="E2703" t="str">
            <v>CAMINHAO BASCULANTE,  5,0 M3  -  170HP  -11,24T  (VU=5ANOS)  - JUROS</v>
          </cell>
          <cell r="F2703" t="str">
            <v>H</v>
          </cell>
          <cell r="G2703">
            <v>7.84</v>
          </cell>
          <cell r="H2703" t="str">
            <v>S-SINAPI</v>
          </cell>
          <cell r="I2703">
            <v>10.19</v>
          </cell>
        </row>
        <row r="2704">
          <cell r="D2704">
            <v>6178</v>
          </cell>
          <cell r="E2704" t="str">
            <v xml:space="preserve">CAMINHAO BASCULANTE,TOCO  5,0 M3  -  170HP  -11,24T  (VU=5ANOS) -CUSTOS C/    </v>
          </cell>
          <cell r="F2704" t="str">
            <v>H</v>
          </cell>
          <cell r="G2704">
            <v>48.12</v>
          </cell>
          <cell r="H2704" t="str">
            <v>S-SINAPI</v>
          </cell>
          <cell r="I2704">
            <v>62.55</v>
          </cell>
        </row>
        <row r="2705">
          <cell r="D2705">
            <v>6179</v>
          </cell>
          <cell r="E2705" t="str">
            <v xml:space="preserve">CAMINHAO BASCULANTE  -  4,0M3  -  8,5T  -152HP  / MAO-DE-OBRA NA OPERACAO DI    </v>
          </cell>
          <cell r="F2705" t="str">
            <v>H</v>
          </cell>
          <cell r="G2705">
            <v>12.35</v>
          </cell>
          <cell r="H2705" t="str">
            <v>S-SINAPI</v>
          </cell>
          <cell r="I2705">
            <v>16.05</v>
          </cell>
        </row>
        <row r="2706">
          <cell r="D2706">
            <v>6225</v>
          </cell>
          <cell r="E2706" t="str">
            <v>IMPERMEABILIZACAO CALHAS/LAJES DESCOBERTA C/3 DEMAOS VEDAPREN PRETO</v>
          </cell>
          <cell r="F2706" t="str">
            <v>M2</v>
          </cell>
          <cell r="G2706">
            <v>18.21</v>
          </cell>
          <cell r="H2706" t="str">
            <v>S-SINAPI</v>
          </cell>
          <cell r="I2706">
            <v>23.67</v>
          </cell>
        </row>
        <row r="2707">
          <cell r="D2707">
            <v>6236</v>
          </cell>
          <cell r="E2707" t="str">
            <v xml:space="preserve">TRATOR DE ESTEIRAS COM LAMINA  - POTENCIA  305 HP  - PESO OPERACIONAL  37      </v>
          </cell>
          <cell r="F2707" t="str">
            <v>CHP</v>
          </cell>
          <cell r="G2707">
            <v>381.91</v>
          </cell>
          <cell r="H2707" t="str">
            <v>S-SINAPI</v>
          </cell>
          <cell r="I2707">
            <v>496.48</v>
          </cell>
        </row>
        <row r="2708">
          <cell r="D2708">
            <v>6237</v>
          </cell>
          <cell r="E2708" t="str">
            <v xml:space="preserve">TRATOR DE ESTEIRAS COM LAMINA  - POTENCIA  305 HP  - PESO OPERACIONAL  37      </v>
          </cell>
          <cell r="F2708" t="str">
            <v>H</v>
          </cell>
          <cell r="G2708">
            <v>165.06</v>
          </cell>
          <cell r="H2708" t="str">
            <v>S-SINAPI</v>
          </cell>
          <cell r="I2708">
            <v>214.57</v>
          </cell>
        </row>
        <row r="2709">
          <cell r="D2709">
            <v>6238</v>
          </cell>
          <cell r="E2709" t="str">
            <v xml:space="preserve">TRATOR DE ESTEIRAS COM LAMINA  - POTENCIA  305 HP  - PESO OPERACIONAL  37      </v>
          </cell>
          <cell r="F2709" t="str">
            <v>H</v>
          </cell>
          <cell r="G2709">
            <v>93.25</v>
          </cell>
          <cell r="H2709" t="str">
            <v>S-SINAPI</v>
          </cell>
          <cell r="I2709">
            <v>121.22</v>
          </cell>
        </row>
        <row r="2710">
          <cell r="D2710">
            <v>6239</v>
          </cell>
          <cell r="E2710" t="str">
            <v xml:space="preserve">TRATOR DE ESTEIRAS COM LAMINA  - POTENCIA  305 HP  - PESO OPERACIONAL  37      </v>
          </cell>
          <cell r="F2710" t="str">
            <v>CHI</v>
          </cell>
          <cell r="G2710">
            <v>178.31</v>
          </cell>
          <cell r="H2710" t="str">
            <v>S-SINAPI</v>
          </cell>
          <cell r="I2710">
            <v>231.8</v>
          </cell>
        </row>
        <row r="2711">
          <cell r="D2711">
            <v>6240</v>
          </cell>
          <cell r="E2711" t="str">
            <v xml:space="preserve">PA CARREGADEIRA SOBRE RODAS  180 HP  - CAPACIDADE DA CACAMBA.  2,5 A  3,3      </v>
          </cell>
          <cell r="F2711" t="str">
            <v>H</v>
          </cell>
          <cell r="G2711">
            <v>72.540000000000006</v>
          </cell>
          <cell r="H2711" t="str">
            <v>S-SINAPI</v>
          </cell>
          <cell r="I2711">
            <v>94.3</v>
          </cell>
        </row>
        <row r="2712">
          <cell r="D2712">
            <v>6241</v>
          </cell>
          <cell r="E2712" t="str">
            <v xml:space="preserve">PA CARREGADEIRA SOBRE RODAS  180 HP  - CAPACIDADE DA CACAMBA.  2,5 A  3,3      </v>
          </cell>
          <cell r="F2712" t="str">
            <v>H</v>
          </cell>
          <cell r="G2712">
            <v>38.25</v>
          </cell>
          <cell r="H2712" t="str">
            <v>S-SINAPI</v>
          </cell>
          <cell r="I2712">
            <v>49.72</v>
          </cell>
        </row>
        <row r="2713">
          <cell r="D2713">
            <v>6242</v>
          </cell>
          <cell r="E2713" t="str">
            <v xml:space="preserve">PA CARREGADEIRA SOBRE RODAS  180 HP  - CAPACIDADE DA CACAMBA.  2,5 A  3,3      </v>
          </cell>
          <cell r="F2713" t="str">
            <v>CHP</v>
          </cell>
          <cell r="G2713">
            <v>185.27</v>
          </cell>
          <cell r="H2713" t="str">
            <v>S-SINAPI</v>
          </cell>
          <cell r="I2713">
            <v>240.85</v>
          </cell>
        </row>
        <row r="2714">
          <cell r="D2714">
            <v>6243</v>
          </cell>
          <cell r="E2714" t="str">
            <v xml:space="preserve">PA CARREGADEIRA SOBRE RODAS  180 HP  - CAPACIDADE DA CACAMBA.  2,5 A  3,3      </v>
          </cell>
          <cell r="F2714" t="str">
            <v>CHI</v>
          </cell>
          <cell r="G2714">
            <v>85.51</v>
          </cell>
          <cell r="H2714" t="str">
            <v>S-SINAPI</v>
          </cell>
          <cell r="I2714">
            <v>111.16</v>
          </cell>
        </row>
        <row r="2715">
          <cell r="D2715">
            <v>6244</v>
          </cell>
          <cell r="E2715" t="str">
            <v>MOTONIVELADORA  140HP PESO OPERACIONAL  12,5T  - DEPRECIACAO E JUROS</v>
          </cell>
          <cell r="F2715" t="str">
            <v>H</v>
          </cell>
          <cell r="G2715">
            <v>59.43</v>
          </cell>
          <cell r="H2715" t="str">
            <v>S-SINAPI</v>
          </cell>
          <cell r="I2715">
            <v>77.25</v>
          </cell>
        </row>
        <row r="2716">
          <cell r="D2716">
            <v>6245</v>
          </cell>
          <cell r="E2716" t="str">
            <v>MOTONIVELADORA  140HP PESO OPERACIONAL  12,5T  - MANUTENCAO</v>
          </cell>
          <cell r="F2716" t="str">
            <v>H</v>
          </cell>
          <cell r="G2716">
            <v>29.51</v>
          </cell>
          <cell r="H2716" t="str">
            <v>S-SINAPI</v>
          </cell>
          <cell r="I2716">
            <v>38.36</v>
          </cell>
        </row>
        <row r="2717">
          <cell r="D2717">
            <v>6246</v>
          </cell>
          <cell r="E2717" t="str">
            <v>MOTONIVELADORA  140HP PESO OPERACIONAL  12,5T  - CHP DIURNO</v>
          </cell>
          <cell r="F2717" t="str">
            <v>CHP</v>
          </cell>
          <cell r="G2717">
            <v>152.81</v>
          </cell>
          <cell r="H2717" t="str">
            <v>S-SINAPI</v>
          </cell>
          <cell r="I2717">
            <v>198.65</v>
          </cell>
        </row>
        <row r="2718">
          <cell r="D2718">
            <v>6247</v>
          </cell>
          <cell r="E2718" t="str">
            <v>MOTONIVELADORA CATERPILLAR  140HP  (VU=8ANOS/16.000H)  - CHI DIURNO</v>
          </cell>
          <cell r="F2718" t="str">
            <v>CHI</v>
          </cell>
          <cell r="G2718">
            <v>72.650000000000006</v>
          </cell>
          <cell r="H2718" t="str">
            <v>S-SINAPI</v>
          </cell>
          <cell r="I2718">
            <v>94.44</v>
          </cell>
        </row>
        <row r="2719">
          <cell r="D2719">
            <v>6248</v>
          </cell>
          <cell r="E2719" t="str">
            <v xml:space="preserve">TRATOR DE ESTEIRAS  153HP PESO OPERACIONAL  15T, COM RODA MOTRIZ ELEVADA    </v>
          </cell>
          <cell r="F2719" t="str">
            <v>H</v>
          </cell>
          <cell r="G2719">
            <v>65.11</v>
          </cell>
          <cell r="H2719" t="str">
            <v>S-SINAPI</v>
          </cell>
          <cell r="I2719">
            <v>84.64</v>
          </cell>
        </row>
        <row r="2720">
          <cell r="D2720">
            <v>6249</v>
          </cell>
          <cell r="E2720" t="str">
            <v>TRATOR DE ESTEIRAS CATERPILLAR D6  153HP  (VU=10AN0S)  - MANUTENCAO</v>
          </cell>
          <cell r="F2720" t="str">
            <v>H</v>
          </cell>
          <cell r="G2720">
            <v>36.79</v>
          </cell>
          <cell r="H2720" t="str">
            <v>S-SINAPI</v>
          </cell>
          <cell r="I2720">
            <v>47.82</v>
          </cell>
        </row>
        <row r="2721">
          <cell r="D2721">
            <v>6250</v>
          </cell>
          <cell r="E2721" t="str">
            <v>TRATOR DE ESTEIRAS CATERPILLAR D6  153HP  (VU=10AN0S)  - CHP DIURNO</v>
          </cell>
          <cell r="F2721" t="str">
            <v>CHP</v>
          </cell>
          <cell r="G2721">
            <v>170.51</v>
          </cell>
          <cell r="H2721" t="str">
            <v>S-SINAPI</v>
          </cell>
          <cell r="I2721">
            <v>221.66</v>
          </cell>
        </row>
        <row r="2722">
          <cell r="D2722">
            <v>6252</v>
          </cell>
          <cell r="E2722" t="str">
            <v xml:space="preserve">CAMINHAO BASCULANTE,6,0 M3  - 211CV  -  11,24T,(VU=7ANOS)  - DEPRECIACAO      </v>
          </cell>
          <cell r="F2722" t="str">
            <v>H</v>
          </cell>
          <cell r="G2722">
            <v>23.12</v>
          </cell>
          <cell r="H2722" t="str">
            <v>S-SINAPI</v>
          </cell>
          <cell r="I2722">
            <v>30.05</v>
          </cell>
        </row>
        <row r="2723">
          <cell r="D2723">
            <v>6253</v>
          </cell>
          <cell r="E2723" t="str">
            <v>CAMINHAO BASCULANTE  204CV  (VU=7ANOS)  - MANUTENCAO</v>
          </cell>
          <cell r="F2723" t="str">
            <v>H</v>
          </cell>
          <cell r="G2723">
            <v>13.56</v>
          </cell>
          <cell r="H2723" t="str">
            <v>S-SINAPI</v>
          </cell>
          <cell r="I2723">
            <v>17.62</v>
          </cell>
        </row>
        <row r="2724">
          <cell r="D2724">
            <v>6254</v>
          </cell>
          <cell r="E2724" t="str">
            <v>CAMINHAO BASCULANTE  204CV  - CUSTO COM MATERIAL NA OPERACAO</v>
          </cell>
          <cell r="F2724" t="str">
            <v>H</v>
          </cell>
          <cell r="G2724">
            <v>73.81</v>
          </cell>
          <cell r="H2724" t="str">
            <v>S-SINAPI</v>
          </cell>
          <cell r="I2724">
            <v>95.95</v>
          </cell>
        </row>
        <row r="2725">
          <cell r="D2725">
            <v>6255</v>
          </cell>
          <cell r="E2725" t="str">
            <v>CAMINHAO BASCULANTE  204CV  / VALOR DA MAO-DE-OBRA NA OPERACAO</v>
          </cell>
          <cell r="F2725" t="str">
            <v>H</v>
          </cell>
          <cell r="G2725">
            <v>11.38</v>
          </cell>
          <cell r="H2725" t="str">
            <v>S-SINAPI</v>
          </cell>
          <cell r="I2725">
            <v>14.79</v>
          </cell>
        </row>
        <row r="2726">
          <cell r="D2726">
            <v>6256</v>
          </cell>
          <cell r="E2726" t="str">
            <v>CAMINHAO BASCULANTE  204CV  (VU=7ANOS/14.000H)  - CHP DIURNO</v>
          </cell>
          <cell r="F2726" t="str">
            <v>CHP</v>
          </cell>
          <cell r="G2726">
            <v>121.87</v>
          </cell>
          <cell r="H2726" t="str">
            <v>S-SINAPI</v>
          </cell>
          <cell r="I2726">
            <v>158.43</v>
          </cell>
        </row>
        <row r="2727">
          <cell r="D2727">
            <v>6257</v>
          </cell>
          <cell r="E2727" t="str">
            <v>CAMINHAO BASCULANTE  204CV  (VU=7ANOS/14.000H)  - CHI DIURNO</v>
          </cell>
          <cell r="F2727" t="str">
            <v>CHI</v>
          </cell>
          <cell r="G2727">
            <v>34.5</v>
          </cell>
          <cell r="H2727" t="str">
            <v>S-SINAPI</v>
          </cell>
          <cell r="I2727">
            <v>44.85</v>
          </cell>
        </row>
        <row r="2728">
          <cell r="D2728">
            <v>6258</v>
          </cell>
          <cell r="E2728" t="str">
            <v xml:space="preserve">CAMINHAO PIPA  6000L TOCO,  162CV  -  7,5T  (VU=6ANOS)  (INCLUI TANQUE DE AC    </v>
          </cell>
          <cell r="F2728" t="str">
            <v>H</v>
          </cell>
          <cell r="G2728">
            <v>16.32</v>
          </cell>
          <cell r="H2728" t="str">
            <v>S-SINAPI</v>
          </cell>
          <cell r="I2728">
            <v>21.21</v>
          </cell>
        </row>
        <row r="2729">
          <cell r="D2729">
            <v>6259</v>
          </cell>
          <cell r="E2729" t="str">
            <v xml:space="preserve">CAMINHAO PIPA  6000L TOCO,  162CV  -  7,5T  (VU=6ANOS)  (INCLUI TANQUE DE AC    </v>
          </cell>
          <cell r="F2729" t="str">
            <v>CHP</v>
          </cell>
          <cell r="G2729">
            <v>67.36</v>
          </cell>
          <cell r="H2729" t="str">
            <v>S-SINAPI</v>
          </cell>
          <cell r="I2729">
            <v>87.56</v>
          </cell>
        </row>
        <row r="2730">
          <cell r="D2730">
            <v>6260</v>
          </cell>
          <cell r="E2730" t="str">
            <v xml:space="preserve">CAMINHAO PIPA  6000L TOCO,  162CV  -  7,5T  (VU=6ANOS)  (INCLUI TANQUE DE AC    </v>
          </cell>
          <cell r="F2730" t="str">
            <v>CHI</v>
          </cell>
          <cell r="G2730">
            <v>28.66</v>
          </cell>
          <cell r="H2730" t="str">
            <v>S-SINAPI</v>
          </cell>
          <cell r="I2730">
            <v>37.25</v>
          </cell>
        </row>
        <row r="2731">
          <cell r="D2731">
            <v>6275</v>
          </cell>
          <cell r="E2731" t="str">
            <v xml:space="preserve">BLOCO CONCR PREMOLD TP CANALETA  14X19X19CM ASSENT C/ARG  1:6      CIM/AREI    </v>
          </cell>
          <cell r="F2731" t="str">
            <v>M</v>
          </cell>
          <cell r="G2731">
            <v>9.8800000000000008</v>
          </cell>
          <cell r="H2731" t="str">
            <v>S-SINAPI</v>
          </cell>
          <cell r="I2731">
            <v>12.84</v>
          </cell>
        </row>
        <row r="2732">
          <cell r="D2732">
            <v>6388</v>
          </cell>
          <cell r="E2732" t="str">
            <v>MAQUINA SOLDA ARCO  375A DIESEL  33CV CHP DIURNO EXCLUSIVE OPERADOR</v>
          </cell>
          <cell r="F2732" t="str">
            <v>H</v>
          </cell>
          <cell r="G2732">
            <v>30.12</v>
          </cell>
          <cell r="H2732" t="str">
            <v>S-SINAPI</v>
          </cell>
          <cell r="I2732">
            <v>39.15</v>
          </cell>
        </row>
        <row r="2733">
          <cell r="D2733">
            <v>6389</v>
          </cell>
          <cell r="E2733" t="str">
            <v>MAQUINA SOLDA ARCO  375A DIESEL  33CV CHI DIURNO EXCLUSIVE OPERADOR</v>
          </cell>
          <cell r="F2733" t="str">
            <v>H</v>
          </cell>
          <cell r="G2733">
            <v>9.7200000000000006</v>
          </cell>
          <cell r="H2733" t="str">
            <v>S-SINAPI</v>
          </cell>
          <cell r="I2733">
            <v>12.63</v>
          </cell>
        </row>
        <row r="2734">
          <cell r="D2734">
            <v>6390</v>
          </cell>
          <cell r="E2734" t="str">
            <v>MAQUINA SOLDA ARCO  375A DIESEL  33CV CHI NOTURNO EXCLUSIVE OPERADOR</v>
          </cell>
          <cell r="F2734" t="str">
            <v>H</v>
          </cell>
          <cell r="G2734">
            <v>7.25</v>
          </cell>
          <cell r="H2734" t="str">
            <v>S-SINAPI</v>
          </cell>
          <cell r="I2734">
            <v>9.42</v>
          </cell>
        </row>
        <row r="2735">
          <cell r="D2735">
            <v>6538</v>
          </cell>
          <cell r="E2735" t="str">
            <v>TRATOR DE ESTEIRAS  - D6  - DEPRECIACAO</v>
          </cell>
          <cell r="F2735" t="str">
            <v>H</v>
          </cell>
          <cell r="G2735">
            <v>73.58</v>
          </cell>
          <cell r="H2735" t="str">
            <v>S-SINAPI</v>
          </cell>
          <cell r="I2735">
            <v>95.65</v>
          </cell>
        </row>
        <row r="2736">
          <cell r="D2736">
            <v>6539</v>
          </cell>
          <cell r="E2736" t="str">
            <v>TRATOR DE ESTEIRAS  - D6  - JUROS</v>
          </cell>
          <cell r="F2736" t="str">
            <v>H</v>
          </cell>
          <cell r="G2736">
            <v>23.47</v>
          </cell>
          <cell r="H2736" t="str">
            <v>S-SINAPI</v>
          </cell>
          <cell r="I2736">
            <v>30.51</v>
          </cell>
        </row>
        <row r="2737">
          <cell r="D2737">
            <v>6540</v>
          </cell>
          <cell r="E2737" t="str">
            <v>TRATOR DE ESTEIRAS  - D6  - MANUTENCAO</v>
          </cell>
          <cell r="F2737" t="str">
            <v>H</v>
          </cell>
          <cell r="G2737">
            <v>73.58</v>
          </cell>
          <cell r="H2737" t="str">
            <v>S-SINAPI</v>
          </cell>
          <cell r="I2737">
            <v>95.65</v>
          </cell>
        </row>
        <row r="2738">
          <cell r="D2738">
            <v>6541</v>
          </cell>
          <cell r="E2738" t="str">
            <v>TRATOR DE ESTEIRAS  - D6  - CUSTOS C/ MAT. NA OPERACAO</v>
          </cell>
          <cell r="F2738" t="str">
            <v>H</v>
          </cell>
          <cell r="G2738">
            <v>50.65</v>
          </cell>
          <cell r="H2738" t="str">
            <v>S-SINAPI</v>
          </cell>
          <cell r="I2738">
            <v>65.84</v>
          </cell>
        </row>
        <row r="2739">
          <cell r="D2739">
            <v>6542</v>
          </cell>
          <cell r="E2739" t="str">
            <v>TRATOR DE ESTEIRAS  - D6  - MAO DE OBRA NA OPERACAO</v>
          </cell>
          <cell r="F2739" t="str">
            <v>H</v>
          </cell>
          <cell r="G2739">
            <v>12.67</v>
          </cell>
          <cell r="H2739" t="str">
            <v>S-SINAPI</v>
          </cell>
          <cell r="I2739">
            <v>16.47</v>
          </cell>
        </row>
        <row r="2740">
          <cell r="D2740">
            <v>6543</v>
          </cell>
          <cell r="E2740" t="str">
            <v>TRATOR DE ESTEIRAS CATERPILLAR  - D6  - LIMPEZA DE AREA</v>
          </cell>
          <cell r="F2740" t="str">
            <v>CHP</v>
          </cell>
          <cell r="G2740">
            <v>233.94</v>
          </cell>
          <cell r="H2740" t="str">
            <v>S-SINAPI</v>
          </cell>
          <cell r="I2740">
            <v>304.12</v>
          </cell>
        </row>
        <row r="2741">
          <cell r="D2741">
            <v>6554</v>
          </cell>
          <cell r="E2741" t="str">
            <v>TRATOR DE PNEUS  110 A  126 HP  - CHP DIURNO</v>
          </cell>
          <cell r="F2741" t="str">
            <v>CHP</v>
          </cell>
          <cell r="G2741">
            <v>71.75</v>
          </cell>
          <cell r="H2741" t="str">
            <v>S-SINAPI</v>
          </cell>
          <cell r="I2741">
            <v>93.27</v>
          </cell>
        </row>
        <row r="2742">
          <cell r="D2742">
            <v>6878</v>
          </cell>
          <cell r="E2742" t="str">
            <v>CAMINHAO BASCULANTE  4,0M3 TOCO  162CV PBT=11800KG  - CHP DIURNO</v>
          </cell>
          <cell r="F2742" t="str">
            <v>CHP</v>
          </cell>
          <cell r="G2742">
            <v>92.15</v>
          </cell>
          <cell r="H2742" t="str">
            <v>S-SINAPI</v>
          </cell>
          <cell r="I2742">
            <v>119.79</v>
          </cell>
        </row>
        <row r="2743">
          <cell r="D2743">
            <v>6879</v>
          </cell>
          <cell r="E2743" t="str">
            <v xml:space="preserve">ROLO COMPACTADOR DE PNEUS ESTATICO, PRESSAO VARIAVEL, POTENCIA  111HP  -    </v>
          </cell>
          <cell r="F2743" t="str">
            <v>CHP</v>
          </cell>
          <cell r="G2743">
            <v>129.44999999999999</v>
          </cell>
          <cell r="H2743" t="str">
            <v>S-SINAPI</v>
          </cell>
          <cell r="I2743">
            <v>168.28</v>
          </cell>
        </row>
        <row r="2744">
          <cell r="D2744">
            <v>6880</v>
          </cell>
          <cell r="E2744" t="str">
            <v xml:space="preserve">ROLO COMPACTADOR DE PNEUS ESTATICO, PRESSAO VARIAVEL, POTENCIA  111HP  -    </v>
          </cell>
          <cell r="F2744" t="str">
            <v>CHI</v>
          </cell>
          <cell r="G2744">
            <v>69.349999999999994</v>
          </cell>
          <cell r="H2744" t="str">
            <v>S-SINAPI</v>
          </cell>
          <cell r="I2744">
            <v>90.15</v>
          </cell>
        </row>
        <row r="2745">
          <cell r="D2745">
            <v>7006</v>
          </cell>
          <cell r="E2745" t="str">
            <v>EXTRUSORA DE GUIAS E SARJETAS  14HP  - CHP</v>
          </cell>
          <cell r="F2745" t="str">
            <v>CHP</v>
          </cell>
          <cell r="G2745">
            <v>9.19</v>
          </cell>
          <cell r="H2745" t="str">
            <v>S-SINAPI</v>
          </cell>
          <cell r="I2745">
            <v>11.94</v>
          </cell>
        </row>
        <row r="2746">
          <cell r="D2746">
            <v>7008</v>
          </cell>
          <cell r="E2746" t="str">
            <v>EXTRUSORA DE GUIAS E SARJETAS  14HP  - DEPRECIACAO</v>
          </cell>
          <cell r="F2746" t="str">
            <v>H</v>
          </cell>
          <cell r="G2746">
            <v>2.73</v>
          </cell>
          <cell r="H2746" t="str">
            <v>S-SINAPI</v>
          </cell>
          <cell r="I2746">
            <v>3.54</v>
          </cell>
        </row>
        <row r="2747">
          <cell r="D2747">
            <v>7009</v>
          </cell>
          <cell r="E2747" t="str">
            <v>EXTRUSORA DE GUIAS E SARJETAS  14HP  - JUROS</v>
          </cell>
          <cell r="F2747" t="str">
            <v>H</v>
          </cell>
          <cell r="G2747">
            <v>1.03</v>
          </cell>
          <cell r="H2747" t="str">
            <v>S-SINAPI</v>
          </cell>
          <cell r="I2747">
            <v>1.33</v>
          </cell>
        </row>
        <row r="2748">
          <cell r="D2748">
            <v>7010</v>
          </cell>
          <cell r="E2748" t="str">
            <v>EXTRUSORA DE GUIAS E SARJETAS  14HP  - MANUTENCAO</v>
          </cell>
          <cell r="F2748" t="str">
            <v>H</v>
          </cell>
          <cell r="G2748">
            <v>1.36</v>
          </cell>
          <cell r="H2748" t="str">
            <v>S-SINAPI</v>
          </cell>
          <cell r="I2748">
            <v>1.76</v>
          </cell>
        </row>
        <row r="2749">
          <cell r="D2749">
            <v>7012</v>
          </cell>
          <cell r="E2749" t="str">
            <v>VEICULO UTILITARIO TIPO PICK-UP A GASOLINA COM  56,8CV  - CHP</v>
          </cell>
          <cell r="F2749" t="str">
            <v>CHP</v>
          </cell>
          <cell r="G2749">
            <v>72.02</v>
          </cell>
          <cell r="H2749" t="str">
            <v>S-SINAPI</v>
          </cell>
          <cell r="I2749">
            <v>93.62</v>
          </cell>
        </row>
        <row r="2750">
          <cell r="D2750">
            <v>7013</v>
          </cell>
          <cell r="E2750" t="str">
            <v>VEICULO UTILITARIO TIPO PICK-UP A GASOLINA COM  56,8CV  - DEPRECIACAO</v>
          </cell>
          <cell r="F2750" t="str">
            <v>H</v>
          </cell>
          <cell r="G2750">
            <v>4.8099999999999996</v>
          </cell>
          <cell r="H2750" t="str">
            <v>S-SINAPI</v>
          </cell>
          <cell r="I2750">
            <v>6.25</v>
          </cell>
        </row>
        <row r="2751">
          <cell r="D2751">
            <v>7014</v>
          </cell>
          <cell r="E2751" t="str">
            <v>VEICULO UTILITARIO TIPO PICK-UP A GASOLINA COM  56,8CV  -    JUROS</v>
          </cell>
          <cell r="F2751" t="str">
            <v>H</v>
          </cell>
          <cell r="G2751">
            <v>2.0299999999999998</v>
          </cell>
          <cell r="H2751" t="str">
            <v>S-SINAPI</v>
          </cell>
          <cell r="I2751">
            <v>2.63</v>
          </cell>
        </row>
        <row r="2752">
          <cell r="D2752">
            <v>7015</v>
          </cell>
          <cell r="E2752" t="str">
            <v>VEICULO UTILITARIO TIPO PICK-UP A GASOLINA COM  56,8CV  - MANUTENCAO</v>
          </cell>
          <cell r="F2752" t="str">
            <v>H</v>
          </cell>
          <cell r="G2752">
            <v>3.96</v>
          </cell>
          <cell r="H2752" t="str">
            <v>S-SINAPI</v>
          </cell>
          <cell r="I2752">
            <v>5.14</v>
          </cell>
        </row>
        <row r="2753">
          <cell r="D2753">
            <v>7016</v>
          </cell>
          <cell r="E2753" t="str">
            <v xml:space="preserve">VEICULO UTILITARIO TIPO PICK-UP A GASOLINA COM  56,8CV  - CUSTOS C/MATER    </v>
          </cell>
          <cell r="F2753" t="str">
            <v>H</v>
          </cell>
          <cell r="G2753">
            <v>48.95</v>
          </cell>
          <cell r="H2753" t="str">
            <v>S-SINAPI</v>
          </cell>
          <cell r="I2753">
            <v>63.63</v>
          </cell>
        </row>
        <row r="2754">
          <cell r="D2754">
            <v>7017</v>
          </cell>
          <cell r="E2754" t="str">
            <v>MÃO-DE-OBRA OPERAÇÃO DIURNA  - VEÍCULO LEVE</v>
          </cell>
          <cell r="F2754" t="str">
            <v>H</v>
          </cell>
          <cell r="G2754">
            <v>12.27</v>
          </cell>
          <cell r="H2754" t="str">
            <v>S-SINAPI</v>
          </cell>
          <cell r="I2754">
            <v>15.95</v>
          </cell>
        </row>
        <row r="2755">
          <cell r="D2755">
            <v>7018</v>
          </cell>
          <cell r="E2755" t="str">
            <v xml:space="preserve">DISTRIBUIDOR DE BETUME  6000L  56CV SOB PRESSAO MONTADO SOBRE CHASSIS DE    </v>
          </cell>
          <cell r="F2755" t="str">
            <v>CHP</v>
          </cell>
          <cell r="G2755">
            <v>146.5</v>
          </cell>
          <cell r="H2755" t="str">
            <v>S-SINAPI</v>
          </cell>
          <cell r="I2755">
            <v>190.45</v>
          </cell>
        </row>
        <row r="2756">
          <cell r="D2756">
            <v>7019</v>
          </cell>
          <cell r="E2756" t="str">
            <v xml:space="preserve">DISTRIBUIDOR DE BETUME  6000L  56CV SOB PRESSAO MONTADO SOBRE CHASSIS DE    </v>
          </cell>
          <cell r="F2756" t="str">
            <v>H</v>
          </cell>
          <cell r="G2756">
            <v>20.61</v>
          </cell>
          <cell r="H2756" t="str">
            <v>S-SINAPI</v>
          </cell>
          <cell r="I2756">
            <v>26.79</v>
          </cell>
        </row>
        <row r="2757">
          <cell r="D2757">
            <v>7020</v>
          </cell>
          <cell r="E2757" t="str">
            <v xml:space="preserve">DISTRIBUIDOR DE BETUME  6000L  56CV SOB PRESSAO MONTADO SOBRE CHASSIS DE    </v>
          </cell>
          <cell r="F2757" t="str">
            <v>H</v>
          </cell>
          <cell r="G2757">
            <v>10.3</v>
          </cell>
          <cell r="H2757" t="str">
            <v>S-SINAPI</v>
          </cell>
          <cell r="I2757">
            <v>13.39</v>
          </cell>
        </row>
        <row r="2758">
          <cell r="D2758">
            <v>7021</v>
          </cell>
          <cell r="E2758" t="str">
            <v xml:space="preserve">DISTRIBUIDOR DE BETUME  6000L  56CV SOB PRESSAO MONTADO SOBRE CHASSIS DE    </v>
          </cell>
          <cell r="F2758" t="str">
            <v>H</v>
          </cell>
          <cell r="G2758">
            <v>18.55</v>
          </cell>
          <cell r="H2758" t="str">
            <v>S-SINAPI</v>
          </cell>
          <cell r="I2758">
            <v>24.11</v>
          </cell>
        </row>
        <row r="2759">
          <cell r="D2759">
            <v>7022</v>
          </cell>
          <cell r="E2759" t="str">
            <v xml:space="preserve">DISTRIBUIDOR DE BETUME  6000L,  56CV SOB PRESSAO MONTADO SOBRE CHASSIS D    </v>
          </cell>
          <cell r="F2759" t="str">
            <v>H</v>
          </cell>
          <cell r="G2759">
            <v>97.04</v>
          </cell>
          <cell r="H2759" t="str">
            <v>S-SINAPI</v>
          </cell>
          <cell r="I2759">
            <v>126.15</v>
          </cell>
        </row>
        <row r="2760">
          <cell r="D2760">
            <v>7023</v>
          </cell>
          <cell r="E2760" t="str">
            <v xml:space="preserve">DISTRIBUIDOR DE BETUME  6000L  56CV SOB PRESSAO MONTADO SOBRE CHASSIS DE    </v>
          </cell>
          <cell r="F2760" t="str">
            <v>CHI</v>
          </cell>
          <cell r="G2760">
            <v>30.91</v>
          </cell>
          <cell r="H2760" t="str">
            <v>S-SINAPI</v>
          </cell>
          <cell r="I2760">
            <v>40.18</v>
          </cell>
        </row>
        <row r="2761">
          <cell r="D2761">
            <v>7024</v>
          </cell>
          <cell r="E2761" t="str">
            <v>ROLO COMPACTADOR DE PNEUS  111HP  11TON  - CHP</v>
          </cell>
          <cell r="F2761" t="str">
            <v>CHP</v>
          </cell>
          <cell r="G2761">
            <v>105.34</v>
          </cell>
          <cell r="H2761" t="str">
            <v>S-SINAPI</v>
          </cell>
          <cell r="I2761">
            <v>136.94</v>
          </cell>
        </row>
        <row r="2762">
          <cell r="D2762">
            <v>7025</v>
          </cell>
          <cell r="E2762" t="str">
            <v>ROLO COMPACTADOR DE PNEUS  111HP  11TON  - CHI</v>
          </cell>
          <cell r="F2762" t="str">
            <v>CHI</v>
          </cell>
          <cell r="G2762">
            <v>45.25</v>
          </cell>
          <cell r="H2762" t="str">
            <v>S-SINAPI</v>
          </cell>
          <cell r="I2762">
            <v>58.82</v>
          </cell>
        </row>
        <row r="2763">
          <cell r="D2763">
            <v>7026</v>
          </cell>
          <cell r="E2763" t="str">
            <v>ROLO COMPACTADOR DE PNEUS  111HP  11TON  - DEPRECIACAO</v>
          </cell>
          <cell r="F2763" t="str">
            <v>H</v>
          </cell>
          <cell r="G2763">
            <v>22.13</v>
          </cell>
          <cell r="H2763" t="str">
            <v>S-SINAPI</v>
          </cell>
          <cell r="I2763">
            <v>28.76</v>
          </cell>
        </row>
        <row r="2764">
          <cell r="D2764">
            <v>7027</v>
          </cell>
          <cell r="E2764" t="str">
            <v>ROLO COMPACTADOR DE PNEUS  111HP  11TON  - JUROS</v>
          </cell>
          <cell r="F2764" t="str">
            <v>H</v>
          </cell>
          <cell r="G2764">
            <v>11.07</v>
          </cell>
          <cell r="H2764" t="str">
            <v>S-SINAPI</v>
          </cell>
          <cell r="I2764">
            <v>14.39</v>
          </cell>
        </row>
        <row r="2765">
          <cell r="D2765">
            <v>7028</v>
          </cell>
          <cell r="E2765" t="str">
            <v>ROLO COMPACTADOR DE PNEUS  111HP  11TON - MANUTENCAO</v>
          </cell>
          <cell r="F2765" t="str">
            <v>H</v>
          </cell>
          <cell r="G2765">
            <v>19.93</v>
          </cell>
          <cell r="H2765" t="str">
            <v>S-SINAPI</v>
          </cell>
          <cell r="I2765">
            <v>25.9</v>
          </cell>
        </row>
        <row r="2766">
          <cell r="D2766">
            <v>7029</v>
          </cell>
          <cell r="E2766" t="str">
            <v xml:space="preserve">ROLO COMPACTADOR DE PNEUS  111HP  11TON  - CUSTOS COM MAO-DE-OBRA NA OPER    </v>
          </cell>
          <cell r="F2766" t="str">
            <v>H</v>
          </cell>
          <cell r="G2766">
            <v>12.05</v>
          </cell>
          <cell r="H2766" t="str">
            <v>S-SINAPI</v>
          </cell>
          <cell r="I2766">
            <v>15.66</v>
          </cell>
        </row>
        <row r="2767">
          <cell r="D2767">
            <v>7030</v>
          </cell>
          <cell r="E2767" t="str">
            <v xml:space="preserve">TANQUE ESTACINARIO TAA COM SERPENTINA E CAPACIDADE PARA  30.000L  - CHP      </v>
          </cell>
          <cell r="F2767" t="str">
            <v>CHP</v>
          </cell>
          <cell r="G2767">
            <v>353.97</v>
          </cell>
          <cell r="H2767" t="str">
            <v>S-SINAPI</v>
          </cell>
          <cell r="I2767">
            <v>460.16</v>
          </cell>
        </row>
        <row r="2768">
          <cell r="D2768">
            <v>7031</v>
          </cell>
          <cell r="E2768" t="str">
            <v xml:space="preserve">TANQUE ESTACINARIO TAA COM SERPENTINA E CAPACIDADE PARA  30.000L  - CHI      </v>
          </cell>
          <cell r="F2768" t="str">
            <v>CHI</v>
          </cell>
          <cell r="G2768">
            <v>7.19</v>
          </cell>
          <cell r="H2768" t="str">
            <v>S-SINAPI</v>
          </cell>
          <cell r="I2768">
            <v>9.34</v>
          </cell>
        </row>
        <row r="2769">
          <cell r="D2769">
            <v>7032</v>
          </cell>
          <cell r="E2769" t="str">
            <v xml:space="preserve">TANQUE ESTACINARIO TAA COM SERPENTINA E CAPACIDADE PARA  30.000L  - DEPR    </v>
          </cell>
          <cell r="F2769" t="str">
            <v>H</v>
          </cell>
          <cell r="G2769">
            <v>5.22</v>
          </cell>
          <cell r="H2769" t="str">
            <v>S-SINAPI</v>
          </cell>
          <cell r="I2769">
            <v>6.78</v>
          </cell>
        </row>
        <row r="2770">
          <cell r="D2770">
            <v>7033</v>
          </cell>
          <cell r="E2770" t="str">
            <v xml:space="preserve">TANQUE ESTACINARIO TAA COM SERPENTINA E CAPACIDADE PARA  30.000L  - JURO    </v>
          </cell>
          <cell r="F2770" t="str">
            <v>H</v>
          </cell>
          <cell r="G2770">
            <v>1.97</v>
          </cell>
          <cell r="H2770" t="str">
            <v>S-SINAPI</v>
          </cell>
          <cell r="I2770">
            <v>2.56</v>
          </cell>
        </row>
        <row r="2771">
          <cell r="D2771">
            <v>7034</v>
          </cell>
          <cell r="E2771" t="str">
            <v xml:space="preserve">TANQUE ESTACINARIO TAA COM SERPENTINA E CAPACIDADE PARA  30.000L - MAN    </v>
          </cell>
          <cell r="F2771" t="str">
            <v>H</v>
          </cell>
          <cell r="G2771">
            <v>2.61</v>
          </cell>
          <cell r="H2771" t="str">
            <v>S-SINAPI</v>
          </cell>
          <cell r="I2771">
            <v>3.39</v>
          </cell>
        </row>
        <row r="2772">
          <cell r="D2772">
            <v>7035</v>
          </cell>
          <cell r="E2772" t="str">
            <v xml:space="preserve">TANQUE ESTACINARIO TAA COM SERPENTINA CAPACIDADE DE  30.000L  - CUSTOS C    </v>
          </cell>
          <cell r="F2772" t="str">
            <v>H</v>
          </cell>
          <cell r="G2772">
            <v>344.17</v>
          </cell>
          <cell r="H2772" t="str">
            <v>S-SINAPI</v>
          </cell>
          <cell r="I2772">
            <v>447.42</v>
          </cell>
        </row>
        <row r="2773">
          <cell r="D2773">
            <v>7036</v>
          </cell>
          <cell r="E2773" t="str">
            <v xml:space="preserve">ROLO COMPACTADOR DE PNEUS ESTÁTICO PRESSÃO VARIÁVEL AUTO-PROPELIDO, PO    </v>
          </cell>
          <cell r="F2773" t="str">
            <v>CHP</v>
          </cell>
          <cell r="G2773">
            <v>105.34</v>
          </cell>
          <cell r="H2773" t="str">
            <v>S-SINAPI</v>
          </cell>
          <cell r="I2773">
            <v>136.94</v>
          </cell>
        </row>
        <row r="2774">
          <cell r="D2774">
            <v>7037</v>
          </cell>
          <cell r="E2774" t="str">
            <v xml:space="preserve">ROLO COMPACTADOR DE PNEUS ESTÁTICO PRESSÃO VARIÁVEL AUTO-PROPELIDO, PO    </v>
          </cell>
          <cell r="F2774" t="str">
            <v>CHI</v>
          </cell>
          <cell r="G2774">
            <v>45.25</v>
          </cell>
          <cell r="H2774" t="str">
            <v>S-SINAPI</v>
          </cell>
          <cell r="I2774">
            <v>58.82</v>
          </cell>
        </row>
        <row r="2775">
          <cell r="D2775">
            <v>7038</v>
          </cell>
          <cell r="E2775" t="str">
            <v xml:space="preserve">ROLO COMPACTADOR DE PNEUS ESTATICO, PRESSAO VARIAVEL, POTENCIA  111HP  -    </v>
          </cell>
          <cell r="F2775" t="str">
            <v>H</v>
          </cell>
          <cell r="G2775">
            <v>22.13</v>
          </cell>
          <cell r="H2775" t="str">
            <v>S-SINAPI</v>
          </cell>
          <cell r="I2775">
            <v>28.76</v>
          </cell>
        </row>
        <row r="2776">
          <cell r="D2776">
            <v>7039</v>
          </cell>
          <cell r="E2776" t="str">
            <v xml:space="preserve">ROLO COMPACTADOR DE PNEUS ESTATICO, PRESSAO VARIAVEL, POTENCIA  111HP  -    </v>
          </cell>
          <cell r="F2776" t="str">
            <v>H</v>
          </cell>
          <cell r="G2776">
            <v>11.07</v>
          </cell>
          <cell r="H2776" t="str">
            <v>S-SINAPI</v>
          </cell>
          <cell r="I2776">
            <v>14.39</v>
          </cell>
        </row>
        <row r="2777">
          <cell r="D2777">
            <v>7040</v>
          </cell>
          <cell r="E2777" t="str">
            <v xml:space="preserve">ROLO COMPACTADOR DE PNEUS ESTATICO, PRESSAO VARIAVEL, POTENCIA  111HP  -    </v>
          </cell>
          <cell r="F2777" t="str">
            <v>H</v>
          </cell>
          <cell r="G2777">
            <v>19.93</v>
          </cell>
          <cell r="H2777" t="str">
            <v>S-SINAPI</v>
          </cell>
          <cell r="I2777">
            <v>25.9</v>
          </cell>
        </row>
        <row r="2778">
          <cell r="D2778">
            <v>7041</v>
          </cell>
          <cell r="E2778" t="str">
            <v xml:space="preserve">ROLO COMPACTADOR DE PNEUS ESTATICO, PRESSAO VARIAVEL, POTENCIA  111HP  -    </v>
          </cell>
          <cell r="F2778" t="str">
            <v>H</v>
          </cell>
          <cell r="G2778">
            <v>12.05</v>
          </cell>
          <cell r="H2778" t="str">
            <v>S-SINAPI</v>
          </cell>
          <cell r="I2778">
            <v>15.66</v>
          </cell>
        </row>
        <row r="2779">
          <cell r="D2779">
            <v>7042</v>
          </cell>
          <cell r="E2779" t="str">
            <v>CONJUNTO MOTOR-BOMBA DIESEL PARA DRENAGEM DE AGUA SUJA  -  6HP  - CHP</v>
          </cell>
          <cell r="F2779" t="str">
            <v>CHP</v>
          </cell>
          <cell r="G2779">
            <v>16.28</v>
          </cell>
          <cell r="H2779" t="str">
            <v>S-SINAPI</v>
          </cell>
          <cell r="I2779">
            <v>21.16</v>
          </cell>
        </row>
        <row r="2780">
          <cell r="D2780">
            <v>7043</v>
          </cell>
          <cell r="E2780" t="str">
            <v>CONJUNTO MOTOR-BOMBA DIESEL PARA DRENAGEM DE AGUA SUJA  -  6HP  - CHI</v>
          </cell>
          <cell r="F2780" t="str">
            <v>CHI</v>
          </cell>
          <cell r="G2780">
            <v>13</v>
          </cell>
          <cell r="H2780" t="str">
            <v>S-SINAPI</v>
          </cell>
          <cell r="I2780">
            <v>16.899999999999999</v>
          </cell>
        </row>
        <row r="2781">
          <cell r="D2781">
            <v>7044</v>
          </cell>
          <cell r="E2781" t="str">
            <v xml:space="preserve">CONJUNTO MOTOR-BOMBA DIESEL PARA DRENAGEM DE AGUA SUJA  -  6HP  - DEPRECI    </v>
          </cell>
          <cell r="F2781" t="str">
            <v>H</v>
          </cell>
          <cell r="G2781">
            <v>0.21</v>
          </cell>
          <cell r="H2781" t="str">
            <v>S-SINAPI</v>
          </cell>
          <cell r="I2781">
            <v>0.27</v>
          </cell>
        </row>
        <row r="2782">
          <cell r="D2782">
            <v>7045</v>
          </cell>
          <cell r="E2782" t="str">
            <v>CONJUNTO MOTOR-BOMBA DIESEL PARA DRENAGEM DE AGUA SUJA  -  6HP  - JUROS</v>
          </cell>
          <cell r="F2782" t="str">
            <v>H</v>
          </cell>
          <cell r="G2782">
            <v>0.12</v>
          </cell>
          <cell r="H2782" t="str">
            <v>S-SINAPI</v>
          </cell>
          <cell r="I2782">
            <v>0.15</v>
          </cell>
        </row>
        <row r="2783">
          <cell r="D2783">
            <v>7046</v>
          </cell>
          <cell r="E2783" t="str">
            <v xml:space="preserve">CONJUNTO MOTOR-BOMBA DIESEL PARA DRENAGEM DE AGUA SUJA  -  6HP  - MANUTEN    </v>
          </cell>
          <cell r="F2783" t="str">
            <v>H</v>
          </cell>
          <cell r="G2783">
            <v>0.2</v>
          </cell>
          <cell r="H2783" t="str">
            <v>S-SINAPI</v>
          </cell>
          <cell r="I2783">
            <v>0.26</v>
          </cell>
        </row>
        <row r="2784">
          <cell r="D2784">
            <v>7047</v>
          </cell>
          <cell r="E2784" t="str">
            <v xml:space="preserve">CONJUNTO MOTOR-BOMBA DIESEL PARA DRENAGEM DE AGUA SUJA  -  6HP  - CUSTOS      </v>
          </cell>
          <cell r="F2784" t="str">
            <v>H</v>
          </cell>
          <cell r="G2784">
            <v>3.08</v>
          </cell>
          <cell r="H2784" t="str">
            <v>S-SINAPI</v>
          </cell>
          <cell r="I2784">
            <v>4</v>
          </cell>
        </row>
        <row r="2785">
          <cell r="D2785">
            <v>7048</v>
          </cell>
          <cell r="E2785" t="str">
            <v xml:space="preserve">CONJUNTO MOTOR-BOMBA DIESEL PARA DRENAGEM DE AGUA SUJA  -  6HP  - MAO-DE-    </v>
          </cell>
          <cell r="F2785" t="str">
            <v>H</v>
          </cell>
          <cell r="G2785">
            <v>12.67</v>
          </cell>
          <cell r="H2785" t="str">
            <v>S-SINAPI</v>
          </cell>
          <cell r="I2785">
            <v>16.47</v>
          </cell>
        </row>
        <row r="2786">
          <cell r="D2786">
            <v>7049</v>
          </cell>
          <cell r="E2786" t="str">
            <v xml:space="preserve">ROLO COMPACTADOR VIBRATÓRIO PÉ DE CARNEIRO, POTÊNCIA  150HP, PESO OPERA    </v>
          </cell>
          <cell r="F2786" t="str">
            <v>CHP</v>
          </cell>
          <cell r="G2786">
            <v>108.74</v>
          </cell>
          <cell r="H2786" t="str">
            <v>S-SINAPI</v>
          </cell>
          <cell r="I2786">
            <v>141.36000000000001</v>
          </cell>
        </row>
        <row r="2787">
          <cell r="D2787">
            <v>7050</v>
          </cell>
          <cell r="E2787" t="str">
            <v>ROLO COMPACTADOR AUTOPROPELIDO  127HP  10260KG  - CHI</v>
          </cell>
          <cell r="F2787" t="str">
            <v>CHI</v>
          </cell>
          <cell r="G2787">
            <v>43.75</v>
          </cell>
          <cell r="H2787" t="str">
            <v>S-SINAPI</v>
          </cell>
          <cell r="I2787">
            <v>56.87</v>
          </cell>
        </row>
        <row r="2788">
          <cell r="D2788">
            <v>7051</v>
          </cell>
          <cell r="E2788" t="str">
            <v xml:space="preserve">ROLO COMPACTADOR VIBRATÓRIO PÉ DE CARNEIRO, POTÊNCIA  150HP, PESO OPERA    </v>
          </cell>
          <cell r="F2788" t="str">
            <v>H</v>
          </cell>
          <cell r="G2788">
            <v>21.14</v>
          </cell>
          <cell r="H2788" t="str">
            <v>S-SINAPI</v>
          </cell>
          <cell r="I2788">
            <v>27.48</v>
          </cell>
        </row>
        <row r="2789">
          <cell r="D2789">
            <v>7052</v>
          </cell>
          <cell r="E2789" t="str">
            <v xml:space="preserve">ROLO COMPACTADOR VIBRATÓRIO PÉ DE CARNEIRO, POTÊNCIA  150HP, PESO OPERA    </v>
          </cell>
          <cell r="F2789" t="str">
            <v>H</v>
          </cell>
          <cell r="G2789">
            <v>10.57</v>
          </cell>
          <cell r="H2789" t="str">
            <v>S-SINAPI</v>
          </cell>
          <cell r="I2789">
            <v>13.74</v>
          </cell>
        </row>
        <row r="2790">
          <cell r="D2790">
            <v>7053</v>
          </cell>
          <cell r="E2790" t="str">
            <v xml:space="preserve">ROLO COMPACTADOR VIBRATÓRIO PÉ DE CARNEIRO, POTÊNCIA  150HP, PESO OPERA    </v>
          </cell>
          <cell r="F2790" t="str">
            <v>H</v>
          </cell>
          <cell r="G2790">
            <v>19.03</v>
          </cell>
          <cell r="H2790" t="str">
            <v>S-SINAPI</v>
          </cell>
          <cell r="I2790">
            <v>24.73</v>
          </cell>
        </row>
        <row r="2791">
          <cell r="D2791">
            <v>7054</v>
          </cell>
          <cell r="E2791" t="str">
            <v xml:space="preserve">ROLO COMPACTADOR VIBRATÓRIO PÉ DE CARNEIRO, POTÊNCIA  150HP, PESO OPERA    </v>
          </cell>
          <cell r="F2791" t="str">
            <v>H</v>
          </cell>
          <cell r="G2791">
            <v>45.95</v>
          </cell>
          <cell r="H2791" t="str">
            <v>S-SINAPI</v>
          </cell>
          <cell r="I2791">
            <v>59.73</v>
          </cell>
        </row>
        <row r="2792">
          <cell r="D2792">
            <v>7055</v>
          </cell>
          <cell r="E2792" t="str">
            <v xml:space="preserve">ROLO COMPACTADOR AUTOPROPELIDO  127HP  10260KG  - MAO-DE-OBRA NA OPERACAO    </v>
          </cell>
          <cell r="F2792" t="str">
            <v>H</v>
          </cell>
          <cell r="G2792">
            <v>12.05</v>
          </cell>
          <cell r="H2792" t="str">
            <v>S-SINAPI</v>
          </cell>
          <cell r="I2792">
            <v>15.66</v>
          </cell>
        </row>
        <row r="2793">
          <cell r="D2793">
            <v>7056</v>
          </cell>
          <cell r="E2793" t="str">
            <v>CAMINHAO BASCULANTE TOCO  4,0M3  152CV CARGA UTIL  8,5T  - CHP</v>
          </cell>
          <cell r="F2793" t="str">
            <v>CHP</v>
          </cell>
          <cell r="G2793">
            <v>106.07</v>
          </cell>
          <cell r="H2793" t="str">
            <v>S-SINAPI</v>
          </cell>
          <cell r="I2793">
            <v>137.88999999999999</v>
          </cell>
        </row>
        <row r="2794">
          <cell r="D2794">
            <v>7057</v>
          </cell>
          <cell r="E2794" t="str">
            <v>CAMINHAO BASCULANTE TOCO  4,0M3  152CV CARGA UTIL  8,5T  -CHI</v>
          </cell>
          <cell r="F2794" t="str">
            <v>CHI</v>
          </cell>
          <cell r="G2794">
            <v>33.96</v>
          </cell>
          <cell r="H2794" t="str">
            <v>S-SINAPI</v>
          </cell>
          <cell r="I2794">
            <v>44.14</v>
          </cell>
        </row>
        <row r="2795">
          <cell r="D2795">
            <v>7058</v>
          </cell>
          <cell r="E2795" t="str">
            <v xml:space="preserve">CAMINHAO BASCULANTE  4,0M3  152CV COM CAPACIDADE UTIL DE 8,5T  - DEPRECI    </v>
          </cell>
          <cell r="F2795" t="str">
            <v>H</v>
          </cell>
          <cell r="G2795">
            <v>17.12</v>
          </cell>
          <cell r="H2795" t="str">
            <v>S-SINAPI</v>
          </cell>
          <cell r="I2795">
            <v>22.25</v>
          </cell>
        </row>
        <row r="2796">
          <cell r="D2796">
            <v>7059</v>
          </cell>
          <cell r="E2796" t="str">
            <v>CAMINHAO BASCULANTE  4,0M3 CARGA UTIL  8,5T  152CV  - JUROS</v>
          </cell>
          <cell r="F2796" t="str">
            <v>H</v>
          </cell>
          <cell r="G2796">
            <v>5.46</v>
          </cell>
          <cell r="H2796" t="str">
            <v>S-SINAPI</v>
          </cell>
          <cell r="I2796">
            <v>7.09</v>
          </cell>
        </row>
        <row r="2797">
          <cell r="D2797">
            <v>7060</v>
          </cell>
          <cell r="E2797" t="str">
            <v>CAMINHAO BASCULANTE  4,0M3 CARGA UTIL  8,5T  152CV  - MANUTENCAO</v>
          </cell>
          <cell r="F2797" t="str">
            <v>H</v>
          </cell>
          <cell r="G2797">
            <v>17.12</v>
          </cell>
          <cell r="H2797" t="str">
            <v>S-SINAPI</v>
          </cell>
          <cell r="I2797">
            <v>22.25</v>
          </cell>
        </row>
        <row r="2798">
          <cell r="D2798">
            <v>7061</v>
          </cell>
          <cell r="E2798" t="str">
            <v xml:space="preserve">CAMINHAO BASCULANTE  4,0M3 CARGA UTIL  8,5T  152CV  - CUSTOS COM MATERIAL      </v>
          </cell>
          <cell r="F2798" t="str">
            <v>H</v>
          </cell>
          <cell r="G2798">
            <v>54.99</v>
          </cell>
          <cell r="H2798" t="str">
            <v>S-SINAPI</v>
          </cell>
          <cell r="I2798">
            <v>71.48</v>
          </cell>
        </row>
        <row r="2799">
          <cell r="D2799">
            <v>7062</v>
          </cell>
          <cell r="E2799" t="str">
            <v xml:space="preserve">CAMINHAO BASCULANTE  4,0M3 CARGA UTIL  8,5T  152CV  - MAO-DE-OBRA NA OPERA    </v>
          </cell>
          <cell r="F2799" t="str">
            <v>H</v>
          </cell>
          <cell r="G2799">
            <v>11.38</v>
          </cell>
          <cell r="H2799" t="str">
            <v>S-SINAPI</v>
          </cell>
          <cell r="I2799">
            <v>14.79</v>
          </cell>
        </row>
        <row r="2800">
          <cell r="D2800">
            <v>7063</v>
          </cell>
          <cell r="E2800" t="str">
            <v>TRATOR DE PNEUS  110 A  126 HP  - DEPRECIACAO</v>
          </cell>
          <cell r="F2800" t="str">
            <v>H</v>
          </cell>
          <cell r="G2800">
            <v>17.190000000000001</v>
          </cell>
          <cell r="H2800" t="str">
            <v>S-SINAPI</v>
          </cell>
          <cell r="I2800">
            <v>22.34</v>
          </cell>
        </row>
        <row r="2801">
          <cell r="D2801">
            <v>7064</v>
          </cell>
          <cell r="E2801" t="str">
            <v>TRATOR DE PNEUS  110 A  126 HP  - JUROS</v>
          </cell>
          <cell r="F2801" t="str">
            <v>H</v>
          </cell>
          <cell r="G2801">
            <v>5.48</v>
          </cell>
          <cell r="H2801" t="str">
            <v>S-SINAPI</v>
          </cell>
          <cell r="I2801">
            <v>7.12</v>
          </cell>
        </row>
        <row r="2802">
          <cell r="D2802">
            <v>7065</v>
          </cell>
          <cell r="E2802" t="str">
            <v>TRATOR DE PNEUS  110 A  126 HP  - MANUTENCAO</v>
          </cell>
          <cell r="F2802" t="str">
            <v>H</v>
          </cell>
          <cell r="G2802">
            <v>13.75</v>
          </cell>
          <cell r="H2802" t="str">
            <v>S-SINAPI</v>
          </cell>
          <cell r="I2802">
            <v>17.87</v>
          </cell>
        </row>
        <row r="2803">
          <cell r="D2803">
            <v>7066</v>
          </cell>
          <cell r="E2803" t="str">
            <v>TRATOR DE PNEUS  110 A  126 HP  - CUSTOS COM MATERIAL NA OPERACAO</v>
          </cell>
          <cell r="F2803" t="str">
            <v>H</v>
          </cell>
          <cell r="G2803">
            <v>45.59</v>
          </cell>
          <cell r="H2803" t="str">
            <v>S-SINAPI</v>
          </cell>
          <cell r="I2803">
            <v>59.26</v>
          </cell>
        </row>
        <row r="2804">
          <cell r="D2804">
            <v>7067</v>
          </cell>
          <cell r="E2804" t="str">
            <v>TRATOR DE PNEUS  110 A  126 HP  - MAO-DE-OBRA NA OPERACAO DIURNA</v>
          </cell>
          <cell r="F2804" t="str">
            <v>H</v>
          </cell>
          <cell r="G2804">
            <v>13.25</v>
          </cell>
          <cell r="H2804" t="str">
            <v>S-SINAPI</v>
          </cell>
          <cell r="I2804">
            <v>17.22</v>
          </cell>
        </row>
        <row r="2805">
          <cell r="D2805">
            <v>53590</v>
          </cell>
          <cell r="E2805" t="str">
            <v>LANCAMENTO DE CONCRETO EM ESTRUTURA</v>
          </cell>
          <cell r="F2805" t="str">
            <v>M3</v>
          </cell>
          <cell r="G2805">
            <v>99.68</v>
          </cell>
          <cell r="H2805" t="str">
            <v>S-SINAPI</v>
          </cell>
          <cell r="I2805">
            <v>129.58000000000001</v>
          </cell>
        </row>
        <row r="2806">
          <cell r="D2806">
            <v>53781</v>
          </cell>
          <cell r="E2806" t="str">
            <v>CAMINHAO BASCULANTE  4,0M3 TOCO  162CV PBT=11800KG - DEPRECIACAO</v>
          </cell>
          <cell r="F2806" t="str">
            <v>H</v>
          </cell>
          <cell r="G2806">
            <v>13.58</v>
          </cell>
          <cell r="H2806" t="str">
            <v>S-SINAPI</v>
          </cell>
          <cell r="I2806">
            <v>17.649999999999999</v>
          </cell>
        </row>
        <row r="2807">
          <cell r="D2807">
            <v>53782</v>
          </cell>
          <cell r="E2807" t="str">
            <v>CAMINHAO BASCULANTE  4,0M3 TOCO  162CV PBT=11800KG  - MANUTENCAO</v>
          </cell>
          <cell r="F2807" t="str">
            <v>H</v>
          </cell>
          <cell r="G2807">
            <v>13.58</v>
          </cell>
          <cell r="H2807" t="str">
            <v>S-SINAPI</v>
          </cell>
          <cell r="I2807">
            <v>17.649999999999999</v>
          </cell>
        </row>
        <row r="2808">
          <cell r="D2808">
            <v>53785</v>
          </cell>
          <cell r="E2808" t="str">
            <v xml:space="preserve">CAMINHAO BASCULANTE  4,0M3 TOCO  162CV PBT=11800KG  - MAO-DE-OBRA NA OPER    </v>
          </cell>
          <cell r="F2808" t="str">
            <v>H</v>
          </cell>
          <cell r="G2808">
            <v>11.38</v>
          </cell>
          <cell r="H2808" t="str">
            <v>S-SINAPI</v>
          </cell>
          <cell r="I2808">
            <v>14.79</v>
          </cell>
        </row>
        <row r="2809">
          <cell r="D2809">
            <v>53786</v>
          </cell>
          <cell r="E2809" t="str">
            <v>RETRO-ESCAVADEIRA,  4 X  4,  86 CV  (VU=  5 ANOS)  - MATERIAIS/OPERAÇÃO</v>
          </cell>
          <cell r="F2809" t="str">
            <v>H</v>
          </cell>
          <cell r="G2809">
            <v>27.5</v>
          </cell>
          <cell r="H2809" t="str">
            <v>S-SINAPI</v>
          </cell>
          <cell r="I2809">
            <v>35.75</v>
          </cell>
        </row>
        <row r="2810">
          <cell r="D2810">
            <v>53787</v>
          </cell>
          <cell r="E2810" t="str">
            <v xml:space="preserve">ROLO COMPACTADOR VIBRATÓRIO DE CILINDRO LISO, AUTO-PROPEL. 80HP, PESO    </v>
          </cell>
          <cell r="F2810" t="str">
            <v>H</v>
          </cell>
          <cell r="G2810">
            <v>47.03</v>
          </cell>
          <cell r="H2810" t="str">
            <v>S-SINAPI</v>
          </cell>
          <cell r="I2810">
            <v>61.13</v>
          </cell>
        </row>
        <row r="2811">
          <cell r="D2811">
            <v>53788</v>
          </cell>
          <cell r="E2811" t="str">
            <v xml:space="preserve">ROLO COMPACTADOR VIBRATORIO DE CILINDRO LISO, AUTO-PROPELIDO 83 CV  -      </v>
          </cell>
          <cell r="F2811" t="str">
            <v>H</v>
          </cell>
          <cell r="G2811">
            <v>47.03</v>
          </cell>
          <cell r="H2811" t="str">
            <v>S-SINAPI</v>
          </cell>
          <cell r="I2811">
            <v>61.13</v>
          </cell>
        </row>
        <row r="2812">
          <cell r="D2812">
            <v>53789</v>
          </cell>
          <cell r="E2812" t="str">
            <v xml:space="preserve">ROLO COMPACTADOR VIBRATÓRIO DE CILINDRO LISO, AUTO-PROPEL. 83 CV  - 6    </v>
          </cell>
          <cell r="F2812" t="str">
            <v>H</v>
          </cell>
          <cell r="G2812">
            <v>12.05</v>
          </cell>
          <cell r="H2812" t="str">
            <v>S-SINAPI</v>
          </cell>
          <cell r="I2812">
            <v>15.66</v>
          </cell>
        </row>
        <row r="2813">
          <cell r="D2813">
            <v>53790</v>
          </cell>
          <cell r="E2813" t="str">
            <v xml:space="preserve">ROLO COMPACTADOR VIBRATÓRIO, TANDEM, CILINDRO LISO, AUTO-PROPEL.  -  40H    </v>
          </cell>
          <cell r="F2813" t="str">
            <v>H</v>
          </cell>
          <cell r="G2813">
            <v>12.05</v>
          </cell>
          <cell r="H2813" t="str">
            <v>S-SINAPI</v>
          </cell>
          <cell r="I2813">
            <v>15.66</v>
          </cell>
        </row>
        <row r="2814">
          <cell r="D2814">
            <v>53792</v>
          </cell>
          <cell r="E2814" t="str">
            <v>CAMINHAO BASCULANTE  ,162HP-  6M3  - OPERACAO DIURNA</v>
          </cell>
          <cell r="F2814" t="str">
            <v>H</v>
          </cell>
          <cell r="G2814">
            <v>47.03</v>
          </cell>
          <cell r="H2814" t="str">
            <v>S-SINAPI</v>
          </cell>
          <cell r="I2814">
            <v>61.13</v>
          </cell>
        </row>
        <row r="2815">
          <cell r="D2815">
            <v>53793</v>
          </cell>
          <cell r="E2815" t="str">
            <v>CAMINHAO BASCULANTE  ,162HP-  6M3  / MAO-DE-OBRA NA OPERACAO DIURNA</v>
          </cell>
          <cell r="F2815" t="str">
            <v>H</v>
          </cell>
          <cell r="G2815">
            <v>9.2899999999999991</v>
          </cell>
          <cell r="H2815" t="str">
            <v>S-SINAPI</v>
          </cell>
          <cell r="I2815">
            <v>12.07</v>
          </cell>
        </row>
        <row r="2816">
          <cell r="D2816">
            <v>53794</v>
          </cell>
          <cell r="E2816" t="str">
            <v>USINA DE CONCRETO FIXA CAPACIDADE  90/120 M³,  63HP  - MANUTENÇÃO</v>
          </cell>
          <cell r="F2816" t="str">
            <v>H</v>
          </cell>
          <cell r="G2816">
            <v>18.600000000000001</v>
          </cell>
          <cell r="H2816" t="str">
            <v>S-SINAPI</v>
          </cell>
          <cell r="I2816">
            <v>24.18</v>
          </cell>
        </row>
        <row r="2817">
          <cell r="D2817">
            <v>53795</v>
          </cell>
          <cell r="E2817" t="str">
            <v xml:space="preserve">USINA DE CONCRETO FIXA CAPACIDADE  90/120 M³,  63HP  - MÃO-DE-OBRA NA OPE    </v>
          </cell>
          <cell r="F2817" t="str">
            <v>H</v>
          </cell>
          <cell r="G2817">
            <v>25.28</v>
          </cell>
          <cell r="H2817" t="str">
            <v>S-SINAPI</v>
          </cell>
          <cell r="I2817">
            <v>32.86</v>
          </cell>
        </row>
        <row r="2818">
          <cell r="D2818">
            <v>53796</v>
          </cell>
          <cell r="E2818" t="str">
            <v xml:space="preserve">CAMINHAO CARROCERIA ABERTA,EM MADEIRA, TOCO,  170CV  -  11T  (VU=6ANOS)  -      </v>
          </cell>
          <cell r="F2818" t="str">
            <v>H</v>
          </cell>
          <cell r="G2818">
            <v>19.05</v>
          </cell>
          <cell r="H2818" t="str">
            <v>S-SINAPI</v>
          </cell>
          <cell r="I2818">
            <v>24.76</v>
          </cell>
        </row>
        <row r="2819">
          <cell r="D2819">
            <v>53797</v>
          </cell>
          <cell r="E2819" t="str">
            <v xml:space="preserve">CAMINHAO CARROCERIA ABERTA,EM MADEIRA, TOCO,  170CV  -  11T  (VU=6ANOS)  -      </v>
          </cell>
          <cell r="F2819" t="str">
            <v>H</v>
          </cell>
          <cell r="G2819">
            <v>47.03</v>
          </cell>
          <cell r="H2819" t="str">
            <v>S-SINAPI</v>
          </cell>
          <cell r="I2819">
            <v>61.13</v>
          </cell>
        </row>
        <row r="2820">
          <cell r="D2820">
            <v>53798</v>
          </cell>
          <cell r="E2820" t="str">
            <v xml:space="preserve">CAMINHAO CARROCERIA ABERTA,EM MADEIRA, TOCO,  170CV  -  11T  (VU=6ANOS)  -      </v>
          </cell>
          <cell r="F2820" t="str">
            <v>H</v>
          </cell>
          <cell r="G2820">
            <v>12.35</v>
          </cell>
          <cell r="H2820" t="str">
            <v>S-SINAPI</v>
          </cell>
          <cell r="I2820">
            <v>16.05</v>
          </cell>
        </row>
        <row r="2821">
          <cell r="D2821">
            <v>53799</v>
          </cell>
          <cell r="E2821" t="str">
            <v xml:space="preserve">CAMINHAO CARROCERIA ABERTA,EM MADEIRA, TOCO,  170CV  -  11T  (VU=6ANOS)  -      </v>
          </cell>
          <cell r="F2821" t="str">
            <v>H</v>
          </cell>
          <cell r="G2821">
            <v>11.15</v>
          </cell>
          <cell r="H2821" t="str">
            <v>S-SINAPI</v>
          </cell>
          <cell r="I2821">
            <v>14.49</v>
          </cell>
        </row>
        <row r="2822">
          <cell r="D2822">
            <v>53800</v>
          </cell>
          <cell r="E2822" t="str">
            <v xml:space="preserve">USINA MISTURADORA DE SOLOS, DOSADORES TRIPLOS, CALHA VIBRATÓRIA, CAPAC    </v>
          </cell>
          <cell r="F2822" t="str">
            <v>H</v>
          </cell>
          <cell r="G2822">
            <v>26.67</v>
          </cell>
          <cell r="H2822" t="str">
            <v>S-SINAPI</v>
          </cell>
          <cell r="I2822">
            <v>34.67</v>
          </cell>
        </row>
        <row r="2823">
          <cell r="D2823">
            <v>53801</v>
          </cell>
          <cell r="E2823" t="str">
            <v xml:space="preserve">USINA MISTURADORA DE SOLOS, DOSADORES TRIPLOS, CALHA VIBRATÓRIA, CAPCI    </v>
          </cell>
          <cell r="F2823" t="str">
            <v>H</v>
          </cell>
          <cell r="G2823">
            <v>36.86</v>
          </cell>
          <cell r="H2823" t="str">
            <v>S-SINAPI</v>
          </cell>
          <cell r="I2823">
            <v>47.91</v>
          </cell>
        </row>
        <row r="2824">
          <cell r="D2824">
            <v>53802</v>
          </cell>
          <cell r="E2824" t="str">
            <v xml:space="preserve">VIBROACABADORA SOBRE ESTEIRAS POTENCIA MAX.  105CV CAPACIDADE ATE  450 T    </v>
          </cell>
          <cell r="F2824" t="str">
            <v>H</v>
          </cell>
          <cell r="G2824">
            <v>12.05</v>
          </cell>
          <cell r="H2824" t="str">
            <v>S-SINAPI</v>
          </cell>
          <cell r="I2824">
            <v>15.66</v>
          </cell>
        </row>
        <row r="2825">
          <cell r="D2825">
            <v>53803</v>
          </cell>
          <cell r="E2825" t="str">
            <v xml:space="preserve">VIBROACABADORA SOBRE ESTEIRAS POTENCIA MAX.  105CV CAPACIDADE ATE  450 T    </v>
          </cell>
          <cell r="F2825" t="str">
            <v>H</v>
          </cell>
          <cell r="G2825">
            <v>14.46</v>
          </cell>
          <cell r="H2825" t="str">
            <v>S-SINAPI</v>
          </cell>
          <cell r="I2825">
            <v>18.79</v>
          </cell>
        </row>
        <row r="2826">
          <cell r="D2826">
            <v>53804</v>
          </cell>
          <cell r="E2826" t="str">
            <v xml:space="preserve">VASSOURA MECÂNICA REBOCÁVEL C/ ESCOVA CILÍNDRICA LARGURA DE VARRIMENTO    </v>
          </cell>
          <cell r="F2826" t="str">
            <v>H</v>
          </cell>
          <cell r="G2826">
            <v>1.37</v>
          </cell>
          <cell r="H2826" t="str">
            <v>S-SINAPI</v>
          </cell>
          <cell r="I2826">
            <v>1.78</v>
          </cell>
        </row>
        <row r="2827">
          <cell r="D2827">
            <v>53805</v>
          </cell>
          <cell r="E2827" t="str">
            <v xml:space="preserve">TRATOR PNEUS TRAÇÃO  4X2,  82 CV, PESO C/ LASTRO  4,555 T - MAO-DE-OBRA      </v>
          </cell>
          <cell r="F2827" t="str">
            <v>H</v>
          </cell>
          <cell r="G2827">
            <v>15.9</v>
          </cell>
          <cell r="H2827" t="str">
            <v>S-SINAPI</v>
          </cell>
          <cell r="I2827">
            <v>20.67</v>
          </cell>
        </row>
        <row r="2828">
          <cell r="D2828">
            <v>53806</v>
          </cell>
          <cell r="E2828" t="str">
            <v xml:space="preserve">TRATOR DE ESTEIRAS POTENCIA  165 HP, PESO OPERACIONAL  17,1T  (VU=5ANOS)      </v>
          </cell>
          <cell r="F2828" t="str">
            <v>H</v>
          </cell>
          <cell r="G2828">
            <v>71.72</v>
          </cell>
          <cell r="H2828" t="str">
            <v>S-SINAPI</v>
          </cell>
          <cell r="I2828">
            <v>93.23</v>
          </cell>
        </row>
        <row r="2829">
          <cell r="D2829">
            <v>53807</v>
          </cell>
          <cell r="E2829" t="str">
            <v xml:space="preserve">TRATOR DE ESTEIRAS POTENCIA  165 HP, PESO OPERACIONAL  17,1T  - MAO-DE-OB    </v>
          </cell>
          <cell r="F2829" t="str">
            <v>H</v>
          </cell>
          <cell r="G2829">
            <v>15.8</v>
          </cell>
          <cell r="H2829" t="str">
            <v>S-SINAPI</v>
          </cell>
          <cell r="I2829">
            <v>20.54</v>
          </cell>
        </row>
        <row r="2830">
          <cell r="D2830">
            <v>53808</v>
          </cell>
          <cell r="E2830" t="str">
            <v xml:space="preserve">TRATOR DE ESTEIRAS POTENCIA  165 HP, PESO OPERACIONAL  17,1T  - MAO-DE-OB    </v>
          </cell>
          <cell r="F2830" t="str">
            <v>H</v>
          </cell>
          <cell r="G2830">
            <v>15.9</v>
          </cell>
          <cell r="H2830" t="str">
            <v>S-SINAPI</v>
          </cell>
          <cell r="I2830">
            <v>20.67</v>
          </cell>
        </row>
        <row r="2831">
          <cell r="D2831">
            <v>53810</v>
          </cell>
          <cell r="E2831" t="str">
            <v xml:space="preserve">TRATOR DE ESTEIRAS  153HP PESO OPERACIONAL  15T, COM RODA MOTRIZ ELEVADA    </v>
          </cell>
          <cell r="F2831" t="str">
            <v>H</v>
          </cell>
          <cell r="G2831">
            <v>73.58</v>
          </cell>
          <cell r="H2831" t="str">
            <v>S-SINAPI</v>
          </cell>
          <cell r="I2831">
            <v>95.65</v>
          </cell>
        </row>
        <row r="2832">
          <cell r="D2832">
            <v>53811</v>
          </cell>
          <cell r="E2832" t="str">
            <v xml:space="preserve">TRATOR DE ESTEIRAS  153HP PESO OPERACIONAL  15T, COM RODA MOTRIZ ELEVADA    </v>
          </cell>
          <cell r="F2832" t="str">
            <v>H</v>
          </cell>
          <cell r="G2832">
            <v>13.25</v>
          </cell>
          <cell r="H2832" t="str">
            <v>S-SINAPI</v>
          </cell>
          <cell r="I2832">
            <v>17.22</v>
          </cell>
        </row>
        <row r="2833">
          <cell r="D2833">
            <v>53812</v>
          </cell>
          <cell r="E2833" t="str">
            <v xml:space="preserve">TRATOR DE ESTEIRAS  153HP PESO OPERACIONAL  15T, COM RODA MOTRIZ ELEVADA    </v>
          </cell>
          <cell r="F2833" t="str">
            <v>H</v>
          </cell>
          <cell r="G2833">
            <v>15.9</v>
          </cell>
          <cell r="H2833" t="str">
            <v>S-SINAPI</v>
          </cell>
          <cell r="I2833">
            <v>20.67</v>
          </cell>
        </row>
        <row r="2834">
          <cell r="D2834">
            <v>53813</v>
          </cell>
          <cell r="E2834" t="str">
            <v xml:space="preserve">TRATOR DE ESTEIRAS COM LAMINA  - POTENCIA  305 HP  - PESO OPERACIONAL  37      </v>
          </cell>
          <cell r="F2834" t="str">
            <v>H</v>
          </cell>
          <cell r="G2834">
            <v>246</v>
          </cell>
          <cell r="H2834" t="str">
            <v>S-SINAPI</v>
          </cell>
          <cell r="I2834">
            <v>319.8</v>
          </cell>
        </row>
        <row r="2835">
          <cell r="D2835">
            <v>53814</v>
          </cell>
          <cell r="E2835" t="str">
            <v xml:space="preserve">TRATOR DE ESTEIRAS COM LAMINA  - POTENCIA  305 HP  - PESO OPERACIONAL  37      </v>
          </cell>
          <cell r="F2835" t="str">
            <v>H</v>
          </cell>
          <cell r="G2835">
            <v>186.51</v>
          </cell>
          <cell r="H2835" t="str">
            <v>S-SINAPI</v>
          </cell>
          <cell r="I2835">
            <v>242.46</v>
          </cell>
        </row>
        <row r="2836">
          <cell r="D2836">
            <v>53815</v>
          </cell>
          <cell r="E2836" t="str">
            <v xml:space="preserve">TRATOR DE ESTEIRAS COM LAMINA  - POTENCIA  305 HP  - PESO OPERACIONAL  37      </v>
          </cell>
          <cell r="F2836" t="str">
            <v>H</v>
          </cell>
          <cell r="G2836">
            <v>13.25</v>
          </cell>
          <cell r="H2836" t="str">
            <v>S-SINAPI</v>
          </cell>
          <cell r="I2836">
            <v>17.22</v>
          </cell>
        </row>
        <row r="2837">
          <cell r="D2837">
            <v>53816</v>
          </cell>
          <cell r="E2837" t="str">
            <v>TRATOR SOBRE ESTEIRAS  305HP  - MAO-DE-OBRA NA OPERACAO NOTURNA</v>
          </cell>
          <cell r="F2837" t="str">
            <v>H</v>
          </cell>
          <cell r="G2837">
            <v>15.9</v>
          </cell>
          <cell r="H2837" t="str">
            <v>S-SINAPI</v>
          </cell>
          <cell r="I2837">
            <v>20.67</v>
          </cell>
        </row>
        <row r="2838">
          <cell r="D2838">
            <v>53817</v>
          </cell>
          <cell r="E2838" t="str">
            <v xml:space="preserve">TRATOR DE ESTEIRAS  99HP, PESO OPERACIONAL  8,5T - MATERIAIS NA OPERACA    </v>
          </cell>
          <cell r="F2838" t="str">
            <v>H</v>
          </cell>
          <cell r="G2838">
            <v>28.94</v>
          </cell>
          <cell r="H2838" t="str">
            <v>S-SINAPI</v>
          </cell>
          <cell r="I2838">
            <v>37.619999999999997</v>
          </cell>
        </row>
        <row r="2839">
          <cell r="D2839">
            <v>53818</v>
          </cell>
          <cell r="E2839" t="str">
            <v xml:space="preserve">ROLO COMPACTADOR VIBRATÓRIO REBOCÁVEL AÇO LISO, PESO  4,7T, IMPACTO DIN    </v>
          </cell>
          <cell r="F2839" t="str">
            <v>H</v>
          </cell>
          <cell r="G2839">
            <v>7.24</v>
          </cell>
          <cell r="H2839" t="str">
            <v>S-SINAPI</v>
          </cell>
          <cell r="I2839">
            <v>9.41</v>
          </cell>
        </row>
        <row r="2840">
          <cell r="D2840">
            <v>53819</v>
          </cell>
          <cell r="E2840" t="str">
            <v xml:space="preserve">ROLO COMPACTADOR VIBRATÓRIO REBOCÁVEL AÇO LISO, PESO  4,7T, IMPACTO DIN    </v>
          </cell>
          <cell r="F2840" t="str">
            <v>H</v>
          </cell>
          <cell r="G2840">
            <v>27.5</v>
          </cell>
          <cell r="H2840" t="str">
            <v>S-SINAPI</v>
          </cell>
          <cell r="I2840">
            <v>35.75</v>
          </cell>
        </row>
        <row r="2841">
          <cell r="D2841">
            <v>53820</v>
          </cell>
          <cell r="E2841" t="str">
            <v xml:space="preserve">ROLO COMPACTADOR VIBRATÓRIO REBOCÁVEL AÇO LISO, PESO  4,7T, IMPACTO DIN    </v>
          </cell>
          <cell r="F2841" t="str">
            <v>H</v>
          </cell>
          <cell r="G2841">
            <v>12.05</v>
          </cell>
          <cell r="H2841" t="str">
            <v>S-SINAPI</v>
          </cell>
          <cell r="I2841">
            <v>15.66</v>
          </cell>
        </row>
        <row r="2842">
          <cell r="D2842">
            <v>53821</v>
          </cell>
          <cell r="E2842" t="str">
            <v xml:space="preserve">ROLO COMPACTADOR VIBRATÓRIO REBOCÁVEL AÇO LISO, PESO  4,7T, IMPACTO DIN    </v>
          </cell>
          <cell r="F2842" t="str">
            <v>H</v>
          </cell>
          <cell r="G2842">
            <v>14.46</v>
          </cell>
          <cell r="H2842" t="str">
            <v>S-SINAPI</v>
          </cell>
          <cell r="I2842">
            <v>18.79</v>
          </cell>
        </row>
        <row r="2843">
          <cell r="D2843">
            <v>53822</v>
          </cell>
          <cell r="E2843" t="str">
            <v xml:space="preserve">ROLO COMPACTADOR VIBRATÓRIO TANDEM AÇO LISO, POTÊNCIA  58CV, PESO SEM/C    </v>
          </cell>
          <cell r="F2843" t="str">
            <v>H</v>
          </cell>
          <cell r="G2843">
            <v>15.8</v>
          </cell>
          <cell r="H2843" t="str">
            <v>S-SINAPI</v>
          </cell>
          <cell r="I2843">
            <v>20.54</v>
          </cell>
        </row>
        <row r="2844">
          <cell r="D2844">
            <v>53823</v>
          </cell>
          <cell r="E2844" t="str">
            <v xml:space="preserve">ROLO COMPACTADOR DE PNEUS ESTÁTICO PARA ASFALTO, PRESSÃO VARIÁVEL, POT    </v>
          </cell>
          <cell r="F2844" t="str">
            <v>H</v>
          </cell>
          <cell r="G2844">
            <v>34.04</v>
          </cell>
          <cell r="H2844" t="str">
            <v>S-SINAPI</v>
          </cell>
          <cell r="I2844">
            <v>44.25</v>
          </cell>
        </row>
        <row r="2845">
          <cell r="D2845">
            <v>53824</v>
          </cell>
          <cell r="E2845" t="str">
            <v xml:space="preserve">ROLO COMPACTADOR DE PNEUS ESTATICO PARA ASFALTO, PRESSAO VARIAVEL, POT    </v>
          </cell>
          <cell r="F2845" t="str">
            <v>H</v>
          </cell>
          <cell r="G2845">
            <v>12.05</v>
          </cell>
          <cell r="H2845" t="str">
            <v>S-SINAPI</v>
          </cell>
          <cell r="I2845">
            <v>15.66</v>
          </cell>
        </row>
        <row r="2846">
          <cell r="D2846">
            <v>53825</v>
          </cell>
          <cell r="E2846" t="str">
            <v xml:space="preserve">ROLO COMPACTADOR DE PNEUS ESTÁTICO PARA ASFALTO, PRESSÃO VARIÁVEL, POT    </v>
          </cell>
          <cell r="F2846" t="str">
            <v>H</v>
          </cell>
          <cell r="G2846">
            <v>18.96</v>
          </cell>
          <cell r="H2846" t="str">
            <v>S-SINAPI</v>
          </cell>
          <cell r="I2846">
            <v>24.64</v>
          </cell>
        </row>
        <row r="2847">
          <cell r="D2847">
            <v>53826</v>
          </cell>
          <cell r="E2847" t="str">
            <v>RETRO-ESCAVADEIRA,  74HP (VU=6 ANOS)- MÃO DE OBRA/OPERAÇÃO</v>
          </cell>
          <cell r="F2847" t="str">
            <v>H</v>
          </cell>
          <cell r="G2847">
            <v>6.95</v>
          </cell>
          <cell r="H2847" t="str">
            <v>S-SINAPI</v>
          </cell>
          <cell r="I2847">
            <v>9.0299999999999994</v>
          </cell>
        </row>
        <row r="2848">
          <cell r="D2848">
            <v>53827</v>
          </cell>
          <cell r="E2848" t="str">
            <v xml:space="preserve">CAMINHAO TOCO,  177CV  -  14T  (VU=6ANOS)  (NAO INCLUI CARROCERIA)  - CUSTO      </v>
          </cell>
          <cell r="F2848" t="str">
            <v>H</v>
          </cell>
          <cell r="G2848">
            <v>47.76</v>
          </cell>
          <cell r="H2848" t="str">
            <v>S-SINAPI</v>
          </cell>
          <cell r="I2848">
            <v>62.08</v>
          </cell>
        </row>
        <row r="2849">
          <cell r="D2849">
            <v>53828</v>
          </cell>
          <cell r="E2849" t="str">
            <v xml:space="preserve">CAMINHAO TOCO,  177CV  -  14T  (VU=6ANOS)  (NAO INCLUI CARROCERIA)  - MAO-DE    </v>
          </cell>
          <cell r="F2849" t="str">
            <v>H</v>
          </cell>
          <cell r="G2849">
            <v>12.35</v>
          </cell>
          <cell r="H2849" t="str">
            <v>S-SINAPI</v>
          </cell>
          <cell r="I2849">
            <v>16.05</v>
          </cell>
        </row>
        <row r="2850">
          <cell r="D2850">
            <v>53829</v>
          </cell>
          <cell r="E2850" t="str">
            <v xml:space="preserve">CAMINHAO TOCO,  170CV  -  11T  (VU=6ANOS)  (NAO INCLUI CARROCERIA)  - CUSTO      </v>
          </cell>
          <cell r="F2850" t="str">
            <v>H</v>
          </cell>
          <cell r="G2850">
            <v>47.03</v>
          </cell>
          <cell r="H2850" t="str">
            <v>S-SINAPI</v>
          </cell>
          <cell r="I2850">
            <v>61.13</v>
          </cell>
        </row>
        <row r="2851">
          <cell r="D2851">
            <v>53830</v>
          </cell>
          <cell r="E2851" t="str">
            <v xml:space="preserve">CAMINHAO TOCO,  170CV  -  11T  (VU=6ANOS)  (NAO INCLUI CARROCERIA)  - MAO-DE    </v>
          </cell>
          <cell r="F2851" t="str">
            <v>H</v>
          </cell>
          <cell r="G2851">
            <v>14.81</v>
          </cell>
          <cell r="H2851" t="str">
            <v>S-SINAPI</v>
          </cell>
          <cell r="I2851">
            <v>19.25</v>
          </cell>
        </row>
        <row r="2852">
          <cell r="D2852">
            <v>53831</v>
          </cell>
          <cell r="E2852" t="str">
            <v xml:space="preserve">CAMINHAO PIPA  10000L TRUCADO,  208CV  -  21,1T  (VU=6ANOS)  (INCLUI TANQUE      </v>
          </cell>
          <cell r="F2852" t="str">
            <v>H</v>
          </cell>
          <cell r="G2852">
            <v>48.14</v>
          </cell>
          <cell r="H2852" t="str">
            <v>S-SINAPI</v>
          </cell>
          <cell r="I2852">
            <v>62.58</v>
          </cell>
        </row>
        <row r="2853">
          <cell r="D2853">
            <v>53832</v>
          </cell>
          <cell r="E2853" t="str">
            <v xml:space="preserve">CAMINHAO PIPA  10000L TRUCADO,  208CV  -  21,1T  (VU=6ANOS)  (INCLUI TANQUE      </v>
          </cell>
          <cell r="F2853" t="str">
            <v>H</v>
          </cell>
          <cell r="G2853">
            <v>12.35</v>
          </cell>
          <cell r="H2853" t="str">
            <v>S-SINAPI</v>
          </cell>
          <cell r="I2853">
            <v>16.05</v>
          </cell>
        </row>
        <row r="2854">
          <cell r="D2854">
            <v>53833</v>
          </cell>
          <cell r="E2854" t="str">
            <v xml:space="preserve">DISTRIBUIDOR DE AGREGADO TIPO DOSADOR REBOCAVEL    COM  4 PNEUS COM LARGU    </v>
          </cell>
          <cell r="F2854" t="str">
            <v>H</v>
          </cell>
          <cell r="G2854">
            <v>8.98</v>
          </cell>
          <cell r="H2854" t="str">
            <v>S-SINAPI</v>
          </cell>
          <cell r="I2854">
            <v>11.67</v>
          </cell>
        </row>
        <row r="2855">
          <cell r="D2855">
            <v>53834</v>
          </cell>
          <cell r="E2855" t="str">
            <v xml:space="preserve">DISTRIBUIDOR DE AGREGADO TIPO DOSADOR REBOCAVEL    COM  4 PNEUS COM LARGU    </v>
          </cell>
          <cell r="F2855" t="str">
            <v>H</v>
          </cell>
          <cell r="G2855">
            <v>3.26</v>
          </cell>
          <cell r="H2855" t="str">
            <v>S-SINAPI</v>
          </cell>
          <cell r="I2855">
            <v>4.2300000000000004</v>
          </cell>
        </row>
        <row r="2856">
          <cell r="D2856">
            <v>53835</v>
          </cell>
          <cell r="E2856" t="str">
            <v xml:space="preserve">DISTRIBUIDOR DE BETUME COM TANQUE DE  2500L, REBOCAVEL, PNEUMATICO COM      </v>
          </cell>
          <cell r="F2856" t="str">
            <v>H</v>
          </cell>
          <cell r="G2856">
            <v>10.48</v>
          </cell>
          <cell r="H2856" t="str">
            <v>S-SINAPI</v>
          </cell>
          <cell r="I2856">
            <v>13.62</v>
          </cell>
        </row>
        <row r="2857">
          <cell r="D2857">
            <v>53836</v>
          </cell>
          <cell r="E2857" t="str">
            <v xml:space="preserve">DISTRIBUIDOR DE ASFALTO MONTADO SOBRE CAMINHAO TOCO  162 HP, COM TANQUE    </v>
          </cell>
          <cell r="F2857" t="str">
            <v>H</v>
          </cell>
          <cell r="G2857">
            <v>46.9</v>
          </cell>
          <cell r="H2857" t="str">
            <v>S-SINAPI</v>
          </cell>
          <cell r="I2857">
            <v>60.97</v>
          </cell>
        </row>
        <row r="2858">
          <cell r="D2858">
            <v>53837</v>
          </cell>
          <cell r="E2858" t="str">
            <v xml:space="preserve">DISTRIBUIDOR DE ASFALTO MONTADO SOBRE CAMINHAO TOCO  162 HP, COM TANQUE    </v>
          </cell>
          <cell r="F2858" t="str">
            <v>H</v>
          </cell>
          <cell r="G2858">
            <v>70.55</v>
          </cell>
          <cell r="H2858" t="str">
            <v>S-SINAPI</v>
          </cell>
          <cell r="I2858">
            <v>91.71</v>
          </cell>
        </row>
        <row r="2859">
          <cell r="D2859">
            <v>53840</v>
          </cell>
          <cell r="E2859" t="str">
            <v xml:space="preserve">GRADE ARADORA COM  20 DISCOS DE  24 " SOBRE PNEUS  - DEPRECIACAO E JUROS      </v>
          </cell>
          <cell r="F2859" t="str">
            <v>H</v>
          </cell>
          <cell r="G2859">
            <v>4.12</v>
          </cell>
          <cell r="H2859" t="str">
            <v>S-SINAPI</v>
          </cell>
          <cell r="I2859">
            <v>5.35</v>
          </cell>
        </row>
        <row r="2860">
          <cell r="D2860">
            <v>53841</v>
          </cell>
          <cell r="E2860" t="str">
            <v>GRADE ARADORA COM  20 DISCOS DE  24 " SOBRE PNEUS  - MANUTENCAO</v>
          </cell>
          <cell r="F2860" t="str">
            <v>H</v>
          </cell>
          <cell r="G2860">
            <v>1.38</v>
          </cell>
          <cell r="H2860" t="str">
            <v>S-SINAPI</v>
          </cell>
          <cell r="I2860">
            <v>1.79</v>
          </cell>
        </row>
        <row r="2861">
          <cell r="D2861">
            <v>53842</v>
          </cell>
          <cell r="E2861" t="str">
            <v xml:space="preserve">LANCA ELEVATORIA TELESCOPICA DE ACIONAMENTO HIDRAULICO, CAPACIDADE DE      </v>
          </cell>
          <cell r="F2861" t="str">
            <v>H</v>
          </cell>
          <cell r="G2861">
            <v>144.27000000000001</v>
          </cell>
          <cell r="H2861" t="str">
            <v>S-SINAPI</v>
          </cell>
          <cell r="I2861">
            <v>187.55</v>
          </cell>
        </row>
        <row r="2862">
          <cell r="D2862">
            <v>53843</v>
          </cell>
          <cell r="E2862" t="str">
            <v xml:space="preserve">LANCA ELEVATORIA TELESCOPICA DE ACIONAMENTO HIDRAULICO, CAPACIDADE DE      </v>
          </cell>
          <cell r="F2862" t="str">
            <v>H</v>
          </cell>
          <cell r="G2862">
            <v>12.35</v>
          </cell>
          <cell r="H2862" t="str">
            <v>S-SINAPI</v>
          </cell>
          <cell r="I2862">
            <v>16.05</v>
          </cell>
        </row>
        <row r="2863">
          <cell r="D2863">
            <v>53844</v>
          </cell>
          <cell r="E2863" t="str">
            <v xml:space="preserve">LANCA ELEVATORIA TELESCOPICA DE ACIONAMENTO HIDRAULICO, CAPACIDADE DE      </v>
          </cell>
          <cell r="F2863" t="str">
            <v>H</v>
          </cell>
          <cell r="G2863">
            <v>14.81</v>
          </cell>
          <cell r="H2863" t="str">
            <v>S-SINAPI</v>
          </cell>
          <cell r="I2863">
            <v>19.25</v>
          </cell>
        </row>
        <row r="2864">
          <cell r="D2864">
            <v>53845</v>
          </cell>
          <cell r="E2864" t="str">
            <v xml:space="preserve">GUINDASTE MUNK COM CESTO, CARGA MAXIMA  5,75T  (A  2M) E  2,3T  ( A  5M), AL    </v>
          </cell>
          <cell r="F2864" t="str">
            <v>H</v>
          </cell>
          <cell r="G2864">
            <v>26.12</v>
          </cell>
          <cell r="H2864" t="str">
            <v>S-SINAPI</v>
          </cell>
          <cell r="I2864">
            <v>33.950000000000003</v>
          </cell>
        </row>
        <row r="2865">
          <cell r="D2865">
            <v>53846</v>
          </cell>
          <cell r="E2865" t="str">
            <v xml:space="preserve">GUINDASTE MUNK COM CESTO, CARGA MAXIMA  5,75T  (A  2M) E  2,3T  ( A  5M), AL    </v>
          </cell>
          <cell r="F2865" t="str">
            <v>H</v>
          </cell>
          <cell r="G2865">
            <v>47.03</v>
          </cell>
          <cell r="H2865" t="str">
            <v>S-SINAPI</v>
          </cell>
          <cell r="I2865">
            <v>61.13</v>
          </cell>
        </row>
        <row r="2866">
          <cell r="D2866">
            <v>53847</v>
          </cell>
          <cell r="E2866" t="str">
            <v xml:space="preserve">GUINDASTE MUNK COM CESTO, CARGA MAXIMA  5,75T  (A  2M) E  2,3T  ( A  5M), AL    </v>
          </cell>
          <cell r="F2866" t="str">
            <v>H</v>
          </cell>
          <cell r="G2866">
            <v>12.35</v>
          </cell>
          <cell r="H2866" t="str">
            <v>S-SINAPI</v>
          </cell>
          <cell r="I2866">
            <v>16.05</v>
          </cell>
        </row>
        <row r="2867">
          <cell r="D2867">
            <v>53848</v>
          </cell>
          <cell r="E2867" t="str">
            <v xml:space="preserve">GUINDASTE MUNK COM CESTO, CARGA MAXIMA  5,75T  (A  2M) E  2,3T  ( A  5M), AL    </v>
          </cell>
          <cell r="F2867" t="str">
            <v>H</v>
          </cell>
          <cell r="G2867">
            <v>14.81</v>
          </cell>
          <cell r="H2867" t="str">
            <v>S-SINAPI</v>
          </cell>
          <cell r="I2867">
            <v>19.25</v>
          </cell>
        </row>
        <row r="2868">
          <cell r="D2868">
            <v>53849</v>
          </cell>
          <cell r="E2868" t="str">
            <v xml:space="preserve">MOTONIVELADORA  140HP PESO OPERACIONAL  12,5T - CUSTO COM MATERIAIS NA      </v>
          </cell>
          <cell r="F2868" t="str">
            <v>H</v>
          </cell>
          <cell r="G2868">
            <v>50.65</v>
          </cell>
          <cell r="H2868" t="str">
            <v>S-SINAPI</v>
          </cell>
          <cell r="I2868">
            <v>65.84</v>
          </cell>
        </row>
        <row r="2869">
          <cell r="D2869">
            <v>53850</v>
          </cell>
          <cell r="E2869" t="str">
            <v xml:space="preserve">MOTONIVELADORA  140HP PESO OPERACIONAL  12,5T  - MAO-DE-OBRA NA OPERACAO      </v>
          </cell>
          <cell r="F2869" t="str">
            <v>H</v>
          </cell>
          <cell r="G2869">
            <v>13.21</v>
          </cell>
          <cell r="H2869" t="str">
            <v>S-SINAPI</v>
          </cell>
          <cell r="I2869">
            <v>17.170000000000002</v>
          </cell>
        </row>
        <row r="2870">
          <cell r="D2870">
            <v>53851</v>
          </cell>
          <cell r="E2870" t="str">
            <v>MOTONIVELADORA  140HP  -MAO-DE-OBRA NA OPERACAO NOTURNA</v>
          </cell>
          <cell r="F2870" t="str">
            <v>H</v>
          </cell>
          <cell r="G2870">
            <v>15.86</v>
          </cell>
          <cell r="H2870" t="str">
            <v>S-SINAPI</v>
          </cell>
          <cell r="I2870">
            <v>20.61</v>
          </cell>
        </row>
        <row r="2871">
          <cell r="D2871">
            <v>53852</v>
          </cell>
          <cell r="E2871" t="str">
            <v>MOTOSCRAPER 270HP  -CUSTO COM MA0-DE-0BRA NA OPERACAO NOTURNA</v>
          </cell>
          <cell r="F2871" t="str">
            <v>H</v>
          </cell>
          <cell r="G2871">
            <v>14.46</v>
          </cell>
          <cell r="H2871" t="str">
            <v>S-SINAPI</v>
          </cell>
          <cell r="I2871">
            <v>18.79</v>
          </cell>
        </row>
        <row r="2872">
          <cell r="D2872">
            <v>53853</v>
          </cell>
          <cell r="E2872" t="str">
            <v>MOTOSCRAPER 270HP  - CUSTO C/MATERIAIS NA OPERACAO</v>
          </cell>
          <cell r="F2872" t="str">
            <v>H</v>
          </cell>
          <cell r="G2872">
            <v>97.69</v>
          </cell>
          <cell r="H2872" t="str">
            <v>S-SINAPI</v>
          </cell>
          <cell r="I2872">
            <v>126.99</v>
          </cell>
        </row>
        <row r="2873">
          <cell r="D2873">
            <v>53854</v>
          </cell>
          <cell r="E2873" t="str">
            <v>MOTOSCRAPER  270HP  - CUSTO C/MAO-DE-OBRA NA OPERACAO DIURNA</v>
          </cell>
          <cell r="F2873" t="str">
            <v>H</v>
          </cell>
          <cell r="G2873">
            <v>12.05</v>
          </cell>
          <cell r="H2873" t="str">
            <v>S-SINAPI</v>
          </cell>
          <cell r="I2873">
            <v>15.66</v>
          </cell>
        </row>
        <row r="2874">
          <cell r="D2874">
            <v>53855</v>
          </cell>
          <cell r="E2874" t="str">
            <v>MOTOSCRAPER 270HP  - CUSTO C/MAO-DE-OBRA NA OPERACAO NOTURNA</v>
          </cell>
          <cell r="F2874" t="str">
            <v>H</v>
          </cell>
          <cell r="G2874">
            <v>14.46</v>
          </cell>
          <cell r="H2874" t="str">
            <v>S-SINAPI</v>
          </cell>
          <cell r="I2874">
            <v>18.79</v>
          </cell>
        </row>
        <row r="2875">
          <cell r="D2875">
            <v>53856</v>
          </cell>
          <cell r="E2875" t="str">
            <v xml:space="preserve">PA CARREGADEIRA SOBRE RODAS  105 HP  - CAPACIDADE DA CACAMBA  1,4 A  1,7 M    </v>
          </cell>
          <cell r="F2875" t="str">
            <v>H</v>
          </cell>
          <cell r="G2875">
            <v>50.58</v>
          </cell>
          <cell r="H2875" t="str">
            <v>S-SINAPI</v>
          </cell>
          <cell r="I2875">
            <v>65.75</v>
          </cell>
        </row>
        <row r="2876">
          <cell r="D2876">
            <v>53857</v>
          </cell>
          <cell r="E2876" t="str">
            <v xml:space="preserve">PA CARREGADEIRA SOBRE RODAS  105 HP  - CAPACIDADE DA CACAMBA  1,4 A  1,7 M    </v>
          </cell>
          <cell r="F2876" t="str">
            <v>H</v>
          </cell>
          <cell r="G2876">
            <v>38.35</v>
          </cell>
          <cell r="H2876" t="str">
            <v>S-SINAPI</v>
          </cell>
          <cell r="I2876">
            <v>49.85</v>
          </cell>
        </row>
        <row r="2877">
          <cell r="D2877">
            <v>53858</v>
          </cell>
          <cell r="E2877" t="str">
            <v xml:space="preserve">PA CARREGADEIRA SOBRE RODAS  105 HP  - CAPACIDADE DA CACAMBA  1,4 A  1,7 M    </v>
          </cell>
          <cell r="F2877" t="str">
            <v>H</v>
          </cell>
          <cell r="G2877">
            <v>36.18</v>
          </cell>
          <cell r="H2877" t="str">
            <v>S-SINAPI</v>
          </cell>
          <cell r="I2877">
            <v>47.03</v>
          </cell>
        </row>
        <row r="2878">
          <cell r="D2878">
            <v>53859</v>
          </cell>
          <cell r="E2878" t="str">
            <v xml:space="preserve">PA CARREGADEIRA SOBRE RODAS  105 HP  - CAPACIDADE DA CACAMBA  1,4 A  1,7 M    </v>
          </cell>
          <cell r="F2878" t="str">
            <v>H</v>
          </cell>
          <cell r="G2878">
            <v>12.97</v>
          </cell>
          <cell r="H2878" t="str">
            <v>S-SINAPI</v>
          </cell>
          <cell r="I2878">
            <v>16.86</v>
          </cell>
        </row>
        <row r="2879">
          <cell r="D2879">
            <v>53860</v>
          </cell>
          <cell r="E2879" t="str">
            <v xml:space="preserve">PA CARREGADEIRA SOBRE RODAS  105 HP  - CAPACIDADE DA CACAMBA  1,4 A  1,7 M    </v>
          </cell>
          <cell r="F2879" t="str">
            <v>H</v>
          </cell>
          <cell r="G2879">
            <v>15.56</v>
          </cell>
          <cell r="H2879" t="str">
            <v>S-SINAPI</v>
          </cell>
          <cell r="I2879">
            <v>20.22</v>
          </cell>
        </row>
        <row r="2880">
          <cell r="D2880">
            <v>53861</v>
          </cell>
          <cell r="E2880" t="str">
            <v xml:space="preserve">PA CARREGADEIRA SOBRE RODAS  180 HP  - CAPACIDADE DA CACAMBA.  2,5 A  3,3      </v>
          </cell>
          <cell r="F2880" t="str">
            <v>H</v>
          </cell>
          <cell r="G2880">
            <v>72.040000000000006</v>
          </cell>
          <cell r="H2880" t="str">
            <v>S-SINAPI</v>
          </cell>
          <cell r="I2880">
            <v>93.65</v>
          </cell>
        </row>
        <row r="2881">
          <cell r="D2881">
            <v>53862</v>
          </cell>
          <cell r="E2881" t="str">
            <v xml:space="preserve">ROLO COMPACTADOR VIBRATÓRIO DE UM CILINDRO AÇO LISO, POTÊNCIA  80HP, PE    </v>
          </cell>
          <cell r="F2881" t="str">
            <v>H</v>
          </cell>
          <cell r="G2881">
            <v>27.88</v>
          </cell>
          <cell r="H2881" t="str">
            <v>S-SINAPI</v>
          </cell>
          <cell r="I2881">
            <v>36.24</v>
          </cell>
        </row>
        <row r="2882">
          <cell r="D2882">
            <v>53863</v>
          </cell>
          <cell r="E2882" t="str">
            <v xml:space="preserve">MARTELETE OU ROMPEDOR PNEUMÁTICO MANUAL  28KG, FREQUENCIA DE IMPACTO  12    </v>
          </cell>
          <cell r="F2882" t="str">
            <v>H</v>
          </cell>
          <cell r="G2882">
            <v>2.06</v>
          </cell>
          <cell r="H2882" t="str">
            <v>S-SINAPI</v>
          </cell>
          <cell r="I2882">
            <v>2.67</v>
          </cell>
        </row>
        <row r="2883">
          <cell r="D2883">
            <v>53864</v>
          </cell>
          <cell r="E2883" t="str">
            <v xml:space="preserve">COMPRESSOR DE AR REBOCAVEL, DESCARGA LIVRE EFETIVA  180PCM, PRESSAO DE      </v>
          </cell>
          <cell r="F2883" t="str">
            <v>H</v>
          </cell>
          <cell r="G2883">
            <v>11.21</v>
          </cell>
          <cell r="H2883" t="str">
            <v>S-SINAPI</v>
          </cell>
          <cell r="I2883">
            <v>14.57</v>
          </cell>
        </row>
        <row r="2884">
          <cell r="D2884">
            <v>53865</v>
          </cell>
          <cell r="E2884" t="str">
            <v xml:space="preserve">COMPRESSOR DE AR REBOCAVEL, DESCARGA LIVRE EFETIVA  180PCM, PRESSAO DE      </v>
          </cell>
          <cell r="F2884" t="str">
            <v>H</v>
          </cell>
          <cell r="G2884">
            <v>28.94</v>
          </cell>
          <cell r="H2884" t="str">
            <v>S-SINAPI</v>
          </cell>
          <cell r="I2884">
            <v>37.619999999999997</v>
          </cell>
        </row>
        <row r="2885">
          <cell r="D2885">
            <v>53866</v>
          </cell>
          <cell r="E2885" t="str">
            <v>BOMBA ELETRICA SUBMERSA MONOFASICA  3CV  - MATERIAIS NA OPERACAO</v>
          </cell>
          <cell r="F2885" t="str">
            <v>H</v>
          </cell>
          <cell r="G2885">
            <v>0.79</v>
          </cell>
          <cell r="H2885" t="str">
            <v>S-SINAPI</v>
          </cell>
          <cell r="I2885">
            <v>1.02</v>
          </cell>
        </row>
        <row r="2886">
          <cell r="D2886">
            <v>53867</v>
          </cell>
          <cell r="E2886" t="str">
            <v xml:space="preserve">COMPACTADOR DE SOLOS COM PLACA VIBRATORIA,  46X51CM,  5HP,  156KG, DIESEL    </v>
          </cell>
          <cell r="F2886" t="str">
            <v>H</v>
          </cell>
          <cell r="G2886">
            <v>7.79</v>
          </cell>
          <cell r="H2886" t="str">
            <v>S-SINAPI</v>
          </cell>
          <cell r="I2886">
            <v>10.119999999999999</v>
          </cell>
        </row>
        <row r="2887">
          <cell r="D2887">
            <v>53868</v>
          </cell>
          <cell r="E2887" t="str">
            <v xml:space="preserve">ROLO COMPACTADOR VIBRATÓRIO PÉ DE CARNEIRO, OPERADO POR CONTROLE REMOT    </v>
          </cell>
          <cell r="F2887" t="str">
            <v>CHI-N</v>
          </cell>
          <cell r="G2887">
            <v>5.21</v>
          </cell>
          <cell r="H2887" t="str">
            <v>S-SINAPI</v>
          </cell>
          <cell r="I2887">
            <v>6.77</v>
          </cell>
        </row>
        <row r="2888">
          <cell r="D2888">
            <v>53869</v>
          </cell>
          <cell r="E2888" t="str">
            <v>GRADE ARADORA COM  20 DISCOS DE  24 " SOBRE PNEUS - CHI NOTURNO</v>
          </cell>
          <cell r="F2888" t="str">
            <v>CHI-N</v>
          </cell>
          <cell r="G2888">
            <v>4.12</v>
          </cell>
          <cell r="H2888" t="str">
            <v>S-SINAPI</v>
          </cell>
          <cell r="I2888">
            <v>5.35</v>
          </cell>
        </row>
        <row r="2889">
          <cell r="D2889">
            <v>53879</v>
          </cell>
          <cell r="E2889" t="str">
            <v>CUSTOS C/MATERIAL NA OPERACAO-ROLO COMPACTADOR PNEUS MULLER AP-23</v>
          </cell>
          <cell r="F2889" t="str">
            <v>H</v>
          </cell>
          <cell r="G2889">
            <v>40.159999999999997</v>
          </cell>
          <cell r="H2889" t="str">
            <v>S-SINAPI</v>
          </cell>
          <cell r="I2889">
            <v>52.2</v>
          </cell>
        </row>
        <row r="2890">
          <cell r="D2890">
            <v>53881</v>
          </cell>
          <cell r="E2890" t="str">
            <v xml:space="preserve">CAMINHAO BASCULANTE  -  5,0 M3  -  170CV  -  11,24T  (VU=5ANOS)  - MANUTENCAO      </v>
          </cell>
          <cell r="F2890" t="str">
            <v>H</v>
          </cell>
          <cell r="G2890">
            <v>24.57</v>
          </cell>
          <cell r="H2890" t="str">
            <v>S-SINAPI</v>
          </cell>
          <cell r="I2890">
            <v>31.94</v>
          </cell>
        </row>
        <row r="2891">
          <cell r="D2891">
            <v>53882</v>
          </cell>
          <cell r="E2891" t="str">
            <v xml:space="preserve">CAMINHAO PIPA  6000L TOCO,  162CV  -  7,5T  (VU=6ANOS)  (INCLUI TANQUE DE AC    </v>
          </cell>
          <cell r="F2891" t="str">
            <v>H</v>
          </cell>
          <cell r="G2891">
            <v>8.1</v>
          </cell>
          <cell r="H2891" t="str">
            <v>S-SINAPI</v>
          </cell>
          <cell r="I2891">
            <v>10.53</v>
          </cell>
        </row>
        <row r="2892">
          <cell r="D2892">
            <v>55147</v>
          </cell>
          <cell r="E2892" t="str">
            <v>MAO-DE-OBRA NA OPERACAO-ROLO COMPACTADOR PNEUS MULLER AP-23  111HP</v>
          </cell>
          <cell r="F2892" t="str">
            <v>H</v>
          </cell>
          <cell r="G2892">
            <v>36.15</v>
          </cell>
          <cell r="H2892" t="str">
            <v>S-SINAPI</v>
          </cell>
          <cell r="I2892">
            <v>46.99</v>
          </cell>
        </row>
        <row r="2893">
          <cell r="D2893">
            <v>55255</v>
          </cell>
          <cell r="E2893" t="str">
            <v xml:space="preserve">EXTRUSORA DE GUIAS E SARJETAS  14HP  - CUSTOS COM MATERIAL NA OPERACAO D    </v>
          </cell>
          <cell r="F2893" t="str">
            <v>H</v>
          </cell>
          <cell r="G2893">
            <v>4.0599999999999996</v>
          </cell>
          <cell r="H2893" t="str">
            <v>S-SINAPI</v>
          </cell>
          <cell r="I2893">
            <v>5.27</v>
          </cell>
        </row>
        <row r="2894">
          <cell r="D2894">
            <v>55263</v>
          </cell>
          <cell r="E2894" t="str">
            <v xml:space="preserve">ROLO COMPACTADOR PNEUMATICO AUTO-PROPELIDO  111HP 8/23T  - CUSTOS COM      </v>
          </cell>
          <cell r="F2894" t="str">
            <v>H</v>
          </cell>
          <cell r="G2894">
            <v>40.159999999999997</v>
          </cell>
          <cell r="H2894" t="str">
            <v>S-SINAPI</v>
          </cell>
          <cell r="I2894">
            <v>52.2</v>
          </cell>
        </row>
        <row r="2895">
          <cell r="D2895">
            <v>55264</v>
          </cell>
          <cell r="E2895" t="str">
            <v>TRATOR DE PNEUS  110 A  126 HP  - MAO-DE-OBRA NA OPERACAO NOTURNA</v>
          </cell>
          <cell r="F2895" t="str">
            <v>H</v>
          </cell>
          <cell r="G2895">
            <v>18.96</v>
          </cell>
          <cell r="H2895" t="str">
            <v>S-SINAPI</v>
          </cell>
          <cell r="I2895">
            <v>24.64</v>
          </cell>
        </row>
        <row r="2896">
          <cell r="D2896">
            <v>65695</v>
          </cell>
          <cell r="E2896" t="str">
            <v xml:space="preserve">ROLO COMPACTADOR PNEUMATICO AUTOPROPELIDO  111HP  11TON  - CUSTOS COM MAT    </v>
          </cell>
          <cell r="F2896" t="str">
            <v>H</v>
          </cell>
          <cell r="G2896">
            <v>40.159999999999997</v>
          </cell>
          <cell r="H2896" t="str">
            <v>S-SINAPI</v>
          </cell>
          <cell r="I2896">
            <v>52.2</v>
          </cell>
        </row>
        <row r="2897">
          <cell r="D2897">
            <v>67825</v>
          </cell>
          <cell r="E2897" t="str">
            <v xml:space="preserve">CAMINHAO BASCULANTE COM  4,0 M3, 8,5 T  -  152 CV  - CUSTOS COM MATERIAL      </v>
          </cell>
          <cell r="F2897" t="str">
            <v>H</v>
          </cell>
          <cell r="G2897">
            <v>49.2</v>
          </cell>
          <cell r="H2897" t="str">
            <v>S-SINAPI</v>
          </cell>
          <cell r="I2897">
            <v>63.96</v>
          </cell>
        </row>
        <row r="2898">
          <cell r="D2898">
            <v>67826</v>
          </cell>
          <cell r="E2898" t="str">
            <v>CAMINHAO BASCULANTE  -4,0 M3  -  152CV  -  8,5T  (CHP)</v>
          </cell>
          <cell r="F2898" t="str">
            <v>CHP</v>
          </cell>
          <cell r="G2898">
            <v>100.28</v>
          </cell>
          <cell r="H2898" t="str">
            <v>S-SINAPI</v>
          </cell>
          <cell r="I2898">
            <v>130.36000000000001</v>
          </cell>
        </row>
        <row r="2899">
          <cell r="D2899">
            <v>67827</v>
          </cell>
          <cell r="E2899" t="str">
            <v>CAMINHAO TOCO BASCULANTE  152CV,  4M3,  8,5T  (CHI)</v>
          </cell>
          <cell r="F2899" t="str">
            <v>CHI</v>
          </cell>
          <cell r="G2899">
            <v>33.96</v>
          </cell>
          <cell r="H2899" t="str">
            <v>S-SINAPI</v>
          </cell>
          <cell r="I2899">
            <v>44.14</v>
          </cell>
        </row>
        <row r="2900">
          <cell r="D2900">
            <v>73286</v>
          </cell>
          <cell r="E2900" t="str">
            <v>DEPRECIAO E JUROS-AQUECEDOR DE FLUIDO TERMICO C/CALDEIRA</v>
          </cell>
          <cell r="F2900" t="str">
            <v>H</v>
          </cell>
          <cell r="G2900">
            <v>5.22</v>
          </cell>
          <cell r="H2900" t="str">
            <v>S-SINAPI</v>
          </cell>
          <cell r="I2900">
            <v>6.78</v>
          </cell>
        </row>
        <row r="2901">
          <cell r="D2901">
            <v>73287</v>
          </cell>
          <cell r="E2901" t="str">
            <v>DEPRECIACAO/TANQUE ESTACIONARIO FERLEX TAA-SERPENTINA CAP.  30.000L</v>
          </cell>
          <cell r="F2901" t="str">
            <v>H</v>
          </cell>
          <cell r="G2901">
            <v>5.22</v>
          </cell>
          <cell r="H2901" t="str">
            <v>S-SINAPI</v>
          </cell>
          <cell r="I2901">
            <v>6.78</v>
          </cell>
        </row>
        <row r="2902">
          <cell r="D2902">
            <v>73288</v>
          </cell>
          <cell r="E2902" t="str">
            <v xml:space="preserve">CUSTOS C/MATERIAL NA OPERACAO/TANQUE ESTACIONARIO FERLEX TAA-SERPENT.      </v>
          </cell>
          <cell r="F2902" t="str">
            <v>H</v>
          </cell>
          <cell r="G2902">
            <v>344.17</v>
          </cell>
          <cell r="H2902" t="str">
            <v>S-SINAPI</v>
          </cell>
          <cell r="I2902">
            <v>447.42</v>
          </cell>
        </row>
        <row r="2903">
          <cell r="D2903">
            <v>73290</v>
          </cell>
          <cell r="E2903" t="str">
            <v>JUROS/TANQUE ESTACIONARIO FERLEX TAA-SERPENTINA CAP.30.000L</v>
          </cell>
          <cell r="F2903" t="str">
            <v>H</v>
          </cell>
          <cell r="G2903">
            <v>1.97</v>
          </cell>
          <cell r="H2903" t="str">
            <v>S-SINAPI</v>
          </cell>
          <cell r="I2903">
            <v>2.56</v>
          </cell>
        </row>
        <row r="2904">
          <cell r="D2904">
            <v>73291</v>
          </cell>
          <cell r="E2904" t="str">
            <v>MANUTENCAO-AQUECEDOR DE FLUIDO TERMICO C/CALDEIRA</v>
          </cell>
          <cell r="F2904" t="str">
            <v>H</v>
          </cell>
          <cell r="G2904">
            <v>2.4300000000000002</v>
          </cell>
          <cell r="H2904" t="str">
            <v>S-SINAPI</v>
          </cell>
          <cell r="I2904">
            <v>3.15</v>
          </cell>
        </row>
        <row r="2905">
          <cell r="D2905">
            <v>73292</v>
          </cell>
          <cell r="E2905" t="str">
            <v>MANUTENCAO/TANQUE ESTACIONARIO FERLEX TAA-SERPENTINA CAP.  30.000L</v>
          </cell>
          <cell r="F2905" t="str">
            <v>H</v>
          </cell>
          <cell r="G2905">
            <v>2.61</v>
          </cell>
          <cell r="H2905" t="str">
            <v>S-SINAPI</v>
          </cell>
          <cell r="I2905">
            <v>3.39</v>
          </cell>
        </row>
        <row r="2906">
          <cell r="D2906">
            <v>73293</v>
          </cell>
          <cell r="E2906" t="str">
            <v>CONCRETO DOSADO  15 MPA SOMENTE MATERIAIS INCL  5% PERDAS</v>
          </cell>
          <cell r="F2906" t="str">
            <v>M3</v>
          </cell>
          <cell r="G2906">
            <v>175.95</v>
          </cell>
          <cell r="H2906" t="str">
            <v>S-SINAPI</v>
          </cell>
          <cell r="I2906">
            <v>228.73</v>
          </cell>
        </row>
        <row r="2907">
          <cell r="D2907">
            <v>73294</v>
          </cell>
          <cell r="E2907" t="str">
            <v xml:space="preserve">BETONEIRA MOTOR GAS P/320L MIST SECA  (CP) CARREG MEC E TAMBOR REVERSI-    </v>
          </cell>
          <cell r="F2907" t="str">
            <v>H</v>
          </cell>
          <cell r="G2907">
            <v>6.75</v>
          </cell>
          <cell r="H2907" t="str">
            <v>S-SINAPI</v>
          </cell>
          <cell r="I2907">
            <v>8.77</v>
          </cell>
        </row>
        <row r="2908">
          <cell r="D2908">
            <v>73295</v>
          </cell>
          <cell r="E2908" t="str">
            <v xml:space="preserve">BETONEIRA MOTOR GAS P/320L MIST SECA  (CI) CARREG MEC E TAMBOR REVERSI-    </v>
          </cell>
          <cell r="F2908" t="str">
            <v>H</v>
          </cell>
          <cell r="G2908">
            <v>0.82</v>
          </cell>
          <cell r="H2908" t="str">
            <v>S-SINAPI</v>
          </cell>
          <cell r="I2908">
            <v>1.06</v>
          </cell>
        </row>
        <row r="2909">
          <cell r="D2909">
            <v>73296</v>
          </cell>
          <cell r="E2909" t="str">
            <v>ALUGUEL ELEVADOR EQUIPADO P/TRANSP CONCR A  10M ALT-CP-S/OPERADOR COM</v>
          </cell>
          <cell r="F2909" t="str">
            <v>H</v>
          </cell>
          <cell r="G2909">
            <v>6.51</v>
          </cell>
          <cell r="H2909" t="str">
            <v>S-SINAPI</v>
          </cell>
          <cell r="I2909">
            <v>8.4600000000000009</v>
          </cell>
        </row>
        <row r="2910">
          <cell r="D2910">
            <v>73297</v>
          </cell>
          <cell r="E2910" t="str">
            <v>CONCRETO DOSADO  10 MPA SOMENTE MATERIAIS INCL  5% PERDAS</v>
          </cell>
          <cell r="F2910" t="str">
            <v>M3</v>
          </cell>
          <cell r="G2910">
            <v>161.01</v>
          </cell>
          <cell r="H2910" t="str">
            <v>S-SINAPI</v>
          </cell>
          <cell r="I2910">
            <v>209.31</v>
          </cell>
        </row>
        <row r="2911">
          <cell r="D2911">
            <v>73298</v>
          </cell>
          <cell r="E2911" t="str">
            <v>VIBRADOR DE IMERSAO MOTOR ELETR  2CV  (CP) TUBO DE  48X48 C/MANGOTE</v>
          </cell>
          <cell r="F2911" t="str">
            <v>H</v>
          </cell>
          <cell r="G2911">
            <v>1.38</v>
          </cell>
          <cell r="H2911" t="str">
            <v>S-SINAPI</v>
          </cell>
          <cell r="I2911">
            <v>1.79</v>
          </cell>
        </row>
        <row r="2912">
          <cell r="D2912">
            <v>73299</v>
          </cell>
          <cell r="E2912" t="str">
            <v>VIBRADOR DE IMERSAO MOTOR ELETR  2CV  (CI) TUBO  48X480MM C/MANGOTE</v>
          </cell>
          <cell r="F2912" t="str">
            <v>H</v>
          </cell>
          <cell r="G2912">
            <v>1.02</v>
          </cell>
          <cell r="H2912" t="str">
            <v>S-SINAPI</v>
          </cell>
          <cell r="I2912">
            <v>1.32</v>
          </cell>
        </row>
        <row r="2913">
          <cell r="D2913">
            <v>73300</v>
          </cell>
          <cell r="E2913" t="str">
            <v>ALUGUEL ELEVADOR EQUIPADO P/TRANSP CONCR A  10M ALT-CI-S/OPERADOR COM</v>
          </cell>
          <cell r="F2913" t="str">
            <v>H</v>
          </cell>
          <cell r="G2913">
            <v>3.54</v>
          </cell>
          <cell r="H2913" t="str">
            <v>S-SINAPI</v>
          </cell>
          <cell r="I2913">
            <v>4.5999999999999996</v>
          </cell>
        </row>
        <row r="2914">
          <cell r="D2914">
            <v>73301</v>
          </cell>
          <cell r="E2914" t="str">
            <v>ESCORAMENTO FORMAS ATE  3,30M</v>
          </cell>
          <cell r="F2914" t="str">
            <v>M3</v>
          </cell>
          <cell r="G2914">
            <v>5.09</v>
          </cell>
          <cell r="H2914" t="str">
            <v>S-SINAPI</v>
          </cell>
          <cell r="I2914">
            <v>6.61</v>
          </cell>
        </row>
        <row r="2915">
          <cell r="D2915">
            <v>73302</v>
          </cell>
          <cell r="E2915" t="str">
            <v>FORMA MADEIRA  1,4 VEZES PINHO  3A ESP=2,5CM P/PECAS CONCRETO</v>
          </cell>
          <cell r="F2915" t="str">
            <v>M2</v>
          </cell>
          <cell r="G2915">
            <v>38.14</v>
          </cell>
          <cell r="H2915" t="str">
            <v>S-SINAPI</v>
          </cell>
          <cell r="I2915">
            <v>49.58</v>
          </cell>
        </row>
        <row r="2916">
          <cell r="D2916">
            <v>73303</v>
          </cell>
          <cell r="E2916" t="str">
            <v>DEPRECIAO E JUROS  - GRUPO GERADOR  150 KVA</v>
          </cell>
          <cell r="F2916" t="str">
            <v>H</v>
          </cell>
          <cell r="G2916">
            <v>5.15</v>
          </cell>
          <cell r="H2916" t="str">
            <v>S-SINAPI</v>
          </cell>
          <cell r="I2916">
            <v>6.69</v>
          </cell>
        </row>
        <row r="2917">
          <cell r="D2917">
            <v>73304</v>
          </cell>
          <cell r="E2917" t="str">
            <v>CUSTOS COMBUSTIVEL  + MATERIAL DISTRIBUIDOR DE AGREGADO SPRE*</v>
          </cell>
          <cell r="F2917" t="str">
            <v>H</v>
          </cell>
          <cell r="G2917">
            <v>35.42</v>
          </cell>
          <cell r="H2917" t="str">
            <v>S-SINAPI</v>
          </cell>
          <cell r="I2917">
            <v>46.04</v>
          </cell>
        </row>
        <row r="2918">
          <cell r="D2918">
            <v>73305</v>
          </cell>
          <cell r="E2918" t="str">
            <v xml:space="preserve">DISTRIBUIDOR DE AGREGADOS AUTOPROPELIDO CAP  3 M3, A DIESEL,  6 CC,  140      </v>
          </cell>
          <cell r="F2918" t="str">
            <v>H</v>
          </cell>
          <cell r="G2918">
            <v>29.83</v>
          </cell>
          <cell r="H2918" t="str">
            <v>S-SINAPI</v>
          </cell>
          <cell r="I2918">
            <v>38.770000000000003</v>
          </cell>
        </row>
        <row r="2919">
          <cell r="D2919">
            <v>73306</v>
          </cell>
          <cell r="E2919" t="str">
            <v xml:space="preserve">ALUGUEL CAMINHAO BASCUL NO TOCO  5M3 MOTOR DIESEL  132CV  (CP) C/MOTORIS      </v>
          </cell>
          <cell r="F2919" t="str">
            <v>H</v>
          </cell>
          <cell r="G2919">
            <v>73.290000000000006</v>
          </cell>
          <cell r="H2919" t="str">
            <v>S-SINAPI</v>
          </cell>
          <cell r="I2919">
            <v>95.27</v>
          </cell>
        </row>
        <row r="2920">
          <cell r="D2920">
            <v>73307</v>
          </cell>
          <cell r="E2920" t="str">
            <v>MANUTENCAO  - GRUPO GERADOR  150 KVA</v>
          </cell>
          <cell r="F2920" t="str">
            <v>H</v>
          </cell>
          <cell r="G2920">
            <v>1.82</v>
          </cell>
          <cell r="H2920" t="str">
            <v>S-SINAPI</v>
          </cell>
          <cell r="I2920">
            <v>2.36</v>
          </cell>
        </row>
        <row r="2921">
          <cell r="D2921">
            <v>73308</v>
          </cell>
          <cell r="E2921" t="str">
            <v xml:space="preserve">DISTRIBUIDOR DE AGREGADOS AUTOPROPELIDO CAP  3 M3, A DIESEL,  6 CC,  140      </v>
          </cell>
          <cell r="F2921" t="str">
            <v>H</v>
          </cell>
          <cell r="G2921">
            <v>79.010000000000005</v>
          </cell>
          <cell r="H2921" t="str">
            <v>S-SINAPI</v>
          </cell>
          <cell r="I2921">
            <v>102.71</v>
          </cell>
        </row>
        <row r="2922">
          <cell r="D2922">
            <v>73309</v>
          </cell>
          <cell r="E2922" t="str">
            <v xml:space="preserve">ROLO COMPACTADOR VIBRATORIO PE DE CARNEIRO PARA SOLOS, POTENCIA  80HP,      </v>
          </cell>
          <cell r="F2922" t="str">
            <v>H</v>
          </cell>
          <cell r="G2922">
            <v>16.04</v>
          </cell>
          <cell r="H2922" t="str">
            <v>S-SINAPI</v>
          </cell>
          <cell r="I2922">
            <v>20.85</v>
          </cell>
        </row>
        <row r="2923">
          <cell r="D2923">
            <v>73310</v>
          </cell>
          <cell r="E2923" t="str">
            <v xml:space="preserve">CUSTO HORARIO COM DEPRECIACAO E JUROS-RETRO-ESCAVADEIRA SOBRE RODAS  -      </v>
          </cell>
          <cell r="F2923" t="str">
            <v>H</v>
          </cell>
          <cell r="G2923">
            <v>24.78</v>
          </cell>
          <cell r="H2923" t="str">
            <v>S-SINAPI</v>
          </cell>
          <cell r="I2923">
            <v>32.21</v>
          </cell>
        </row>
        <row r="2924">
          <cell r="D2924">
            <v>73311</v>
          </cell>
          <cell r="E2924" t="str">
            <v>CUSTOS C/MATERIAL OPERACAO  - GRUPO GERADOR  150 KVA</v>
          </cell>
          <cell r="F2924" t="str">
            <v>H</v>
          </cell>
          <cell r="G2924">
            <v>65.12</v>
          </cell>
          <cell r="H2924" t="str">
            <v>S-SINAPI</v>
          </cell>
          <cell r="I2924">
            <v>84.65</v>
          </cell>
        </row>
        <row r="2925">
          <cell r="D2925">
            <v>73312</v>
          </cell>
          <cell r="E2925" t="str">
            <v xml:space="preserve">DISTRIBUIDOR DE AGREGADOS AUTOPROPELIDO CAP  3 M3, A DIESEL,  6 CC,  140      </v>
          </cell>
          <cell r="F2925" t="str">
            <v>H</v>
          </cell>
          <cell r="G2925">
            <v>39.5</v>
          </cell>
          <cell r="H2925" t="str">
            <v>S-SINAPI</v>
          </cell>
          <cell r="I2925">
            <v>51.35</v>
          </cell>
        </row>
        <row r="2926">
          <cell r="D2926">
            <v>73313</v>
          </cell>
          <cell r="E2926" t="str">
            <v xml:space="preserve">ROLO COMPACTADOR VIBRATORIO PE DE CARNEIRO PARA SOLOS, POTENCIA  80HP,      </v>
          </cell>
          <cell r="F2926" t="str">
            <v>H</v>
          </cell>
          <cell r="G2926">
            <v>8.02</v>
          </cell>
          <cell r="H2926" t="str">
            <v>S-SINAPI</v>
          </cell>
          <cell r="I2926">
            <v>10.42</v>
          </cell>
        </row>
        <row r="2927">
          <cell r="D2927">
            <v>73314</v>
          </cell>
          <cell r="E2927" t="str">
            <v xml:space="preserve">CUSTO HORARIO COM MAO-DE-OBRA NA OPERACAO DIURNA-RETRO-ESCAVADEIRA SO-    </v>
          </cell>
          <cell r="F2927" t="str">
            <v>H</v>
          </cell>
          <cell r="G2927">
            <v>15.8</v>
          </cell>
          <cell r="H2927" t="str">
            <v>S-SINAPI</v>
          </cell>
          <cell r="I2927">
            <v>20.54</v>
          </cell>
        </row>
        <row r="2928">
          <cell r="D2928">
            <v>73315</v>
          </cell>
          <cell r="E2928" t="str">
            <v xml:space="preserve">CUSTOS COMBUSTIVEL  + MATERIAL NA OPERACAO DE ROLO VIBRATORIO TT SPV  84    </v>
          </cell>
          <cell r="F2928" t="str">
            <v>H</v>
          </cell>
          <cell r="G2928">
            <v>59.7</v>
          </cell>
          <cell r="H2928" t="str">
            <v>S-SINAPI</v>
          </cell>
          <cell r="I2928">
            <v>77.61</v>
          </cell>
        </row>
        <row r="2929">
          <cell r="D2929">
            <v>73316</v>
          </cell>
          <cell r="E2929" t="str">
            <v xml:space="preserve">CUSTO HORARIO COM MANUTENCAO-RETRO-ESCAVADEIRA SOBRE RODAS  - CASE  580      </v>
          </cell>
          <cell r="F2929" t="str">
            <v>H</v>
          </cell>
          <cell r="G2929">
            <v>14.4</v>
          </cell>
          <cell r="H2929" t="str">
            <v>S-SINAPI</v>
          </cell>
          <cell r="I2929">
            <v>18.72</v>
          </cell>
        </row>
        <row r="2930">
          <cell r="D2930">
            <v>73317</v>
          </cell>
          <cell r="E2930" t="str">
            <v xml:space="preserve">CUSTO HORARIO COM MATERIAIS NA OPERACAO-RETRO-ESCAVADEIRA SOBRE RODAS      </v>
          </cell>
          <cell r="F2930" t="str">
            <v>H</v>
          </cell>
          <cell r="G2930">
            <v>30.39</v>
          </cell>
          <cell r="H2930" t="str">
            <v>S-SINAPI</v>
          </cell>
          <cell r="I2930">
            <v>39.5</v>
          </cell>
        </row>
        <row r="2931">
          <cell r="D2931">
            <v>73318</v>
          </cell>
          <cell r="E2931" t="str">
            <v xml:space="preserve">TRATOR CARREGADEIRA E RETRO-ESCAVADEIRA DIESEL  75CV  (CP) INCL OPERADOR    </v>
          </cell>
          <cell r="F2931" t="str">
            <v>H</v>
          </cell>
          <cell r="G2931">
            <v>86.19</v>
          </cell>
          <cell r="H2931" t="str">
            <v>S-SINAPI</v>
          </cell>
          <cell r="I2931">
            <v>112.04</v>
          </cell>
        </row>
        <row r="2932">
          <cell r="D2932">
            <v>73319</v>
          </cell>
          <cell r="E2932" t="str">
            <v xml:space="preserve">CUSTO HORARIO COM DEPRECIACAO E JUROS  - COMPRESSOR ATLAS COPCO  - XA80      </v>
          </cell>
          <cell r="F2932" t="str">
            <v>H</v>
          </cell>
          <cell r="G2932">
            <v>11.21</v>
          </cell>
          <cell r="H2932" t="str">
            <v>S-SINAPI</v>
          </cell>
          <cell r="I2932">
            <v>14.57</v>
          </cell>
        </row>
        <row r="2933">
          <cell r="D2933">
            <v>73320</v>
          </cell>
          <cell r="E2933" t="str">
            <v xml:space="preserve">TRATOR CARREGADEIRA E RETRO-ESCAVADEIRA DIESEL  75CV  (CI) INCL OPERADOR    </v>
          </cell>
          <cell r="F2933" t="str">
            <v>H</v>
          </cell>
          <cell r="G2933">
            <v>37.700000000000003</v>
          </cell>
          <cell r="H2933" t="str">
            <v>S-SINAPI</v>
          </cell>
          <cell r="I2933">
            <v>49.01</v>
          </cell>
        </row>
        <row r="2934">
          <cell r="D2934">
            <v>73321</v>
          </cell>
          <cell r="E2934" t="str">
            <v>GRUPO GERADOR TRANSPORTAVEL SOBRE RODAS  60/66KVA  (CP) DIESEL  85CV</v>
          </cell>
          <cell r="F2934" t="str">
            <v>H</v>
          </cell>
          <cell r="G2934">
            <v>38.46</v>
          </cell>
          <cell r="H2934" t="str">
            <v>S-SINAPI</v>
          </cell>
          <cell r="I2934">
            <v>49.99</v>
          </cell>
        </row>
        <row r="2935">
          <cell r="D2935">
            <v>73322</v>
          </cell>
          <cell r="E2935" t="str">
            <v xml:space="preserve">CUSTO HORARIO COM MATERIAIS NA OPERACAO  - COMPRESSOR ATLAS COPCO  - XA      </v>
          </cell>
          <cell r="F2935" t="str">
            <v>H</v>
          </cell>
          <cell r="G2935">
            <v>28.94</v>
          </cell>
          <cell r="H2935" t="str">
            <v>S-SINAPI</v>
          </cell>
          <cell r="I2935">
            <v>37.619999999999997</v>
          </cell>
        </row>
        <row r="2936">
          <cell r="D2936">
            <v>73323</v>
          </cell>
          <cell r="E2936" t="str">
            <v>CUSTO HORARIO COM MANUTENCAO  - COMPRESSOR ATLAS COPCO  - XA80  170 PCM</v>
          </cell>
          <cell r="F2936" t="str">
            <v>H</v>
          </cell>
          <cell r="G2936">
            <v>2.2799999999999998</v>
          </cell>
          <cell r="H2936" t="str">
            <v>S-SINAPI</v>
          </cell>
          <cell r="I2936">
            <v>2.96</v>
          </cell>
        </row>
        <row r="2937">
          <cell r="D2937">
            <v>73324</v>
          </cell>
          <cell r="E2937" t="str">
            <v>CARREGADOR FRONTAL RODAS DIESEL  100CV CAPAC RASA  1,30M3  (CP) INCL</v>
          </cell>
          <cell r="F2937" t="str">
            <v>H</v>
          </cell>
          <cell r="G2937">
            <v>118.37</v>
          </cell>
          <cell r="H2937" t="str">
            <v>S-SINAPI</v>
          </cell>
          <cell r="I2937">
            <v>153.88</v>
          </cell>
        </row>
        <row r="2938">
          <cell r="D2938">
            <v>73325</v>
          </cell>
          <cell r="E2938" t="str">
            <v xml:space="preserve">CUSTO HORARIO COM MAO-DE-OBRA NA OPERACAO DIURNA  - COMPRESSOR ATLAS CO    </v>
          </cell>
          <cell r="F2938" t="str">
            <v>H</v>
          </cell>
          <cell r="G2938">
            <v>5.27</v>
          </cell>
          <cell r="H2938" t="str">
            <v>S-SINAPI</v>
          </cell>
          <cell r="I2938">
            <v>6.85</v>
          </cell>
        </row>
        <row r="2939">
          <cell r="D2939">
            <v>73326</v>
          </cell>
          <cell r="E2939" t="str">
            <v>ALUGUEL CAMINHAO BASCUL NO TOCO  5M3 MOTOR DIESEL  132CV  (CI) C/MOTO</v>
          </cell>
          <cell r="F2939" t="str">
            <v>H</v>
          </cell>
          <cell r="G2939">
            <v>28.81</v>
          </cell>
          <cell r="H2939" t="str">
            <v>S-SINAPI</v>
          </cell>
          <cell r="I2939">
            <v>37.450000000000003</v>
          </cell>
        </row>
        <row r="2940">
          <cell r="D2940">
            <v>73327</v>
          </cell>
          <cell r="E2940" t="str">
            <v xml:space="preserve">CUSTO HORARIO COM MAO-DE-OBRA NA OPERACAO DIURNA  - MARTELETE OU ROMPE-    </v>
          </cell>
          <cell r="F2940" t="str">
            <v>H</v>
          </cell>
          <cell r="G2940">
            <v>8.9499999999999993</v>
          </cell>
          <cell r="H2940" t="str">
            <v>S-SINAPI</v>
          </cell>
          <cell r="I2940">
            <v>11.63</v>
          </cell>
        </row>
        <row r="2941">
          <cell r="D2941">
            <v>73328</v>
          </cell>
          <cell r="E2941" t="str">
            <v>ACO CA-50 B DIAM DE  5/8" A  1"  ( MEDIA  )</v>
          </cell>
          <cell r="F2941" t="str">
            <v>KG</v>
          </cell>
          <cell r="G2941">
            <v>3.86</v>
          </cell>
          <cell r="H2941" t="str">
            <v>S-SINAPI</v>
          </cell>
          <cell r="I2941">
            <v>5.01</v>
          </cell>
        </row>
        <row r="2942">
          <cell r="D2942">
            <v>73329</v>
          </cell>
          <cell r="E2942" t="str">
            <v>CUSTO HORARIO C/ DEPRECIACAO E JUROS  - CAMINHAO CARROCERIA MERCEDES</v>
          </cell>
          <cell r="F2942" t="str">
            <v>H</v>
          </cell>
          <cell r="G2942">
            <v>16.96</v>
          </cell>
          <cell r="H2942" t="str">
            <v>S-SINAPI</v>
          </cell>
          <cell r="I2942">
            <v>22.04</v>
          </cell>
        </row>
        <row r="2943">
          <cell r="D2943">
            <v>73330</v>
          </cell>
          <cell r="E2943" t="str">
            <v>CARREGADOR FRONTAL RODAS DIESEL  100CV CAPAC RASA  1,30M3  (CI) INCL</v>
          </cell>
          <cell r="F2943" t="str">
            <v>H</v>
          </cell>
          <cell r="G2943">
            <v>57.16</v>
          </cell>
          <cell r="H2943" t="str">
            <v>S-SINAPI</v>
          </cell>
          <cell r="I2943">
            <v>74.3</v>
          </cell>
        </row>
        <row r="2944">
          <cell r="D2944">
            <v>73331</v>
          </cell>
          <cell r="E2944" t="str">
            <v>VIBRADOR DE IMERSAO MOTOR GAS  3,5CV  (CP) TUBO  48X480MM C/MANGOTE</v>
          </cell>
          <cell r="F2944" t="str">
            <v>H</v>
          </cell>
          <cell r="G2944">
            <v>2.8</v>
          </cell>
          <cell r="H2944" t="str">
            <v>S-SINAPI</v>
          </cell>
          <cell r="I2944">
            <v>3.64</v>
          </cell>
        </row>
        <row r="2945">
          <cell r="D2945">
            <v>73332</v>
          </cell>
          <cell r="E2945" t="str">
            <v xml:space="preserve">CUSTO HORARIO COM MANUTENCAO  - MARTELETE OU ROMPEDOR ATLAS COPCO  - TEX    </v>
          </cell>
          <cell r="F2945" t="str">
            <v>H</v>
          </cell>
          <cell r="G2945">
            <v>2.06</v>
          </cell>
          <cell r="H2945" t="str">
            <v>S-SINAPI</v>
          </cell>
          <cell r="I2945">
            <v>2.67</v>
          </cell>
        </row>
        <row r="2946">
          <cell r="D2946">
            <v>73333</v>
          </cell>
          <cell r="E2946" t="str">
            <v>GRUPO GERADOR C/POTENCIA  1450W/110V C.A OU  12V C.C.  (CI) GAS  3,4HP</v>
          </cell>
          <cell r="F2946" t="str">
            <v>H</v>
          </cell>
          <cell r="G2946">
            <v>0.6</v>
          </cell>
          <cell r="H2946" t="str">
            <v>S-SINAPI</v>
          </cell>
          <cell r="I2946">
            <v>0.78</v>
          </cell>
        </row>
        <row r="2947">
          <cell r="D2947">
            <v>73334</v>
          </cell>
          <cell r="E2947" t="str">
            <v xml:space="preserve">BETONEIRA DIESEL P/580L MIST SECA  (CP) CARREG MEC E TAMBOR REVERSIVEL      </v>
          </cell>
          <cell r="F2947" t="str">
            <v>H</v>
          </cell>
          <cell r="G2947">
            <v>10.9</v>
          </cell>
          <cell r="H2947" t="str">
            <v>S-SINAPI</v>
          </cell>
          <cell r="I2947">
            <v>14.17</v>
          </cell>
        </row>
        <row r="2948">
          <cell r="D2948">
            <v>73335</v>
          </cell>
          <cell r="E2948" t="str">
            <v>CUSTO HORARIO C/ MANUTENCAO  - CAMINHAO CARROCERIA MERCEDES BENZ  -</v>
          </cell>
          <cell r="F2948" t="str">
            <v>H</v>
          </cell>
          <cell r="G2948">
            <v>8.43</v>
          </cell>
          <cell r="H2948" t="str">
            <v>S-SINAPI</v>
          </cell>
          <cell r="I2948">
            <v>10.95</v>
          </cell>
        </row>
        <row r="2949">
          <cell r="D2949">
            <v>73336</v>
          </cell>
          <cell r="E2949" t="str">
            <v>USINA MIST A FRIO CAPAC  50T/H  (CP) INCL EQUIPE DE OPERACAO</v>
          </cell>
          <cell r="F2949" t="str">
            <v>H</v>
          </cell>
          <cell r="G2949">
            <v>200.42</v>
          </cell>
          <cell r="H2949" t="str">
            <v>S-SINAPI</v>
          </cell>
          <cell r="I2949">
            <v>260.54000000000002</v>
          </cell>
        </row>
        <row r="2950">
          <cell r="D2950">
            <v>73337</v>
          </cell>
          <cell r="E2950" t="str">
            <v xml:space="preserve">CUSTO HORARIO COM DEPRECIACAO E JUROS  - MARTELETE OU ROMPEDOR ATLAS CO    </v>
          </cell>
          <cell r="F2950" t="str">
            <v>H</v>
          </cell>
          <cell r="G2950">
            <v>1.56</v>
          </cell>
          <cell r="H2950" t="str">
            <v>S-SINAPI</v>
          </cell>
          <cell r="I2950">
            <v>2.02</v>
          </cell>
        </row>
        <row r="2951">
          <cell r="D2951">
            <v>73338</v>
          </cell>
          <cell r="E2951" t="str">
            <v xml:space="preserve">COMPRESSOR AR PORTATIL/REBOCAVEL DESC  170PCM DIESEL  40CV  (CI) PRESSAO      </v>
          </cell>
          <cell r="F2951" t="str">
            <v>H</v>
          </cell>
          <cell r="G2951">
            <v>6.94</v>
          </cell>
          <cell r="H2951" t="str">
            <v>S-SINAPI</v>
          </cell>
          <cell r="I2951">
            <v>9.02</v>
          </cell>
        </row>
        <row r="2952">
          <cell r="D2952">
            <v>73339</v>
          </cell>
          <cell r="E2952" t="str">
            <v>TRATOR DE PNEUS MOTOR DIESEL  61CV  (CI) INCL OPERADOR</v>
          </cell>
          <cell r="F2952" t="str">
            <v>H</v>
          </cell>
          <cell r="G2952">
            <v>19.54</v>
          </cell>
          <cell r="H2952" t="str">
            <v>S-SINAPI</v>
          </cell>
          <cell r="I2952">
            <v>25.4</v>
          </cell>
        </row>
        <row r="2953">
          <cell r="D2953">
            <v>73340</v>
          </cell>
          <cell r="E2953" t="str">
            <v xml:space="preserve">CUSTO HORARIO C/ MATERIAIS NA OPERACAO  - CAMINHAO CARROCERIA MERCEDES      </v>
          </cell>
          <cell r="F2953" t="str">
            <v>H</v>
          </cell>
          <cell r="G2953">
            <v>66.569999999999993</v>
          </cell>
          <cell r="H2953" t="str">
            <v>S-SINAPI</v>
          </cell>
          <cell r="I2953">
            <v>86.54</v>
          </cell>
        </row>
        <row r="2954">
          <cell r="D2954">
            <v>73341</v>
          </cell>
          <cell r="E2954" t="str">
            <v>GUINDAUTO CAPAC  3,5T APROX  2M ALCANCE VERT  7M  (CP) SOBRE CHASSIS DE</v>
          </cell>
          <cell r="F2954" t="str">
            <v>H</v>
          </cell>
          <cell r="G2954">
            <v>18.170000000000002</v>
          </cell>
          <cell r="H2954" t="str">
            <v>S-SINAPI</v>
          </cell>
          <cell r="I2954">
            <v>23.62</v>
          </cell>
        </row>
        <row r="2955">
          <cell r="D2955">
            <v>73342</v>
          </cell>
          <cell r="E2955" t="str">
            <v xml:space="preserve">CUSTO HORARIO C/ MAO-DE-OBRA NA OPERACAO DIURNA  - CAMINHAO CARROCERIA      </v>
          </cell>
          <cell r="F2955" t="str">
            <v>H</v>
          </cell>
          <cell r="G2955">
            <v>6.21</v>
          </cell>
          <cell r="H2955" t="str">
            <v>S-SINAPI</v>
          </cell>
          <cell r="I2955">
            <v>8.07</v>
          </cell>
        </row>
        <row r="2956">
          <cell r="D2956">
            <v>73343</v>
          </cell>
          <cell r="E2956" t="str">
            <v>VIBRADOR DE IMERSAO MOTOR GAS  3,5CV TUBO DE  48X480MM  (CI) C/MANGOTE</v>
          </cell>
          <cell r="F2956" t="str">
            <v>H</v>
          </cell>
          <cell r="G2956">
            <v>0.48</v>
          </cell>
          <cell r="H2956" t="str">
            <v>S-SINAPI</v>
          </cell>
          <cell r="I2956">
            <v>0.62</v>
          </cell>
        </row>
        <row r="2957">
          <cell r="D2957">
            <v>73344</v>
          </cell>
          <cell r="E2957" t="str">
            <v>GRUPO GERADOR ESTACIONARIO C/ALTERNADOR  125/145KVA  (CP) DIESEL  165CV</v>
          </cell>
          <cell r="F2957" t="str">
            <v>H</v>
          </cell>
          <cell r="G2957">
            <v>78.97</v>
          </cell>
          <cell r="H2957" t="str">
            <v>S-SINAPI</v>
          </cell>
          <cell r="I2957">
            <v>102.66</v>
          </cell>
        </row>
        <row r="2958">
          <cell r="D2958">
            <v>73345</v>
          </cell>
          <cell r="E2958" t="str">
            <v>ROLO COMPACTADOR TANDEM  5 A  10T DIESEL  58,5CV  (CI) INCL OPERADOR</v>
          </cell>
          <cell r="F2958" t="str">
            <v>H</v>
          </cell>
          <cell r="G2958">
            <v>30.62</v>
          </cell>
          <cell r="H2958" t="str">
            <v>S-SINAPI</v>
          </cell>
          <cell r="I2958">
            <v>39.799999999999997</v>
          </cell>
        </row>
        <row r="2959">
          <cell r="D2959">
            <v>73347</v>
          </cell>
          <cell r="E2959" t="str">
            <v>CORTE ACO CA-50B OU CA  50-A DIAM  8,0 A  12,5MM</v>
          </cell>
          <cell r="F2959" t="str">
            <v>KG</v>
          </cell>
          <cell r="G2959">
            <v>1.68</v>
          </cell>
          <cell r="H2959" t="str">
            <v>S-SINAPI</v>
          </cell>
          <cell r="I2959">
            <v>2.1800000000000002</v>
          </cell>
        </row>
        <row r="2960">
          <cell r="D2960">
            <v>73348</v>
          </cell>
          <cell r="E2960" t="str">
            <v>CUSTO HORARIO C/ DEPRECIACAO E JUROS  - GUINDASTE AUTOPROPELIDO MADAL</v>
          </cell>
          <cell r="F2960" t="str">
            <v>H</v>
          </cell>
          <cell r="G2960">
            <v>29.82</v>
          </cell>
          <cell r="H2960" t="str">
            <v>S-SINAPI</v>
          </cell>
          <cell r="I2960">
            <v>38.76</v>
          </cell>
        </row>
        <row r="2961">
          <cell r="D2961">
            <v>73349</v>
          </cell>
          <cell r="E2961" t="str">
            <v>BARRA ACO CA-50B DIAM ACIMA  12,5MM</v>
          </cell>
          <cell r="F2961" t="str">
            <v>KG</v>
          </cell>
          <cell r="G2961">
            <v>4.49</v>
          </cell>
          <cell r="H2961" t="str">
            <v>S-SINAPI</v>
          </cell>
          <cell r="I2961">
            <v>5.83</v>
          </cell>
        </row>
        <row r="2962">
          <cell r="D2962">
            <v>73351</v>
          </cell>
          <cell r="E2962" t="str">
            <v xml:space="preserve">ALVENARIA TIJOLO FURADO  10X20X20CM,  1/2 VEZ, C/ ARGAMASSA DE CIM  /SABR    </v>
          </cell>
          <cell r="F2962" t="str">
            <v>M2</v>
          </cell>
          <cell r="G2962">
            <v>27.3</v>
          </cell>
          <cell r="H2962" t="str">
            <v>S-SINAPI</v>
          </cell>
          <cell r="I2962">
            <v>35.49</v>
          </cell>
        </row>
        <row r="2963">
          <cell r="D2963">
            <v>73352</v>
          </cell>
          <cell r="E2963" t="str">
            <v>CUSTO HORARIO C/ DEPRECIACAO E JUROS  - GUINCHO  8 T MUNCK  -  640/18</v>
          </cell>
          <cell r="F2963" t="str">
            <v>H</v>
          </cell>
          <cell r="G2963">
            <v>7.07</v>
          </cell>
          <cell r="H2963" t="str">
            <v>S-SINAPI</v>
          </cell>
          <cell r="I2963">
            <v>9.19</v>
          </cell>
        </row>
        <row r="2964">
          <cell r="D2964">
            <v>73353</v>
          </cell>
          <cell r="E2964" t="str">
            <v>COMPACTADOR DE PNEUS AUTO-PROPULSOR DIESEL  76HP C/7 PNEUS-CI- PESO</v>
          </cell>
          <cell r="F2964" t="str">
            <v>H</v>
          </cell>
          <cell r="G2964">
            <v>44.54</v>
          </cell>
          <cell r="H2964" t="str">
            <v>S-SINAPI</v>
          </cell>
          <cell r="I2964">
            <v>57.9</v>
          </cell>
        </row>
        <row r="2965">
          <cell r="D2965">
            <v>73354</v>
          </cell>
          <cell r="E2965" t="str">
            <v>MAQUINA DE JUNTAS GAS  8,25CV PART MANUAL  (CI) INCL OPERADOR</v>
          </cell>
          <cell r="F2965" t="str">
            <v>H</v>
          </cell>
          <cell r="G2965">
            <v>13.69</v>
          </cell>
          <cell r="H2965" t="str">
            <v>S-SINAPI</v>
          </cell>
          <cell r="I2965">
            <v>17.79</v>
          </cell>
        </row>
        <row r="2966">
          <cell r="D2966">
            <v>73355</v>
          </cell>
          <cell r="E2966" t="str">
            <v xml:space="preserve">ALUGUEL CAMINHAO CARROC FIXA TOCO  7,5T MOTOR DIESEL  132CV  (CF) C/MOTO      </v>
          </cell>
          <cell r="F2966" t="str">
            <v>H</v>
          </cell>
          <cell r="G2966">
            <v>37.729999999999997</v>
          </cell>
          <cell r="H2966" t="str">
            <v>S-SINAPI</v>
          </cell>
          <cell r="I2966">
            <v>49.04</v>
          </cell>
        </row>
        <row r="2967">
          <cell r="D2967">
            <v>73356</v>
          </cell>
          <cell r="E2967" t="str">
            <v>BARRA ACO CA-50B DIAM  8,0 A  12,5MM</v>
          </cell>
          <cell r="F2967" t="str">
            <v>KG</v>
          </cell>
          <cell r="G2967">
            <v>4.71</v>
          </cell>
          <cell r="H2967" t="str">
            <v>S-SINAPI</v>
          </cell>
          <cell r="I2967">
            <v>6.12</v>
          </cell>
        </row>
        <row r="2968">
          <cell r="D2968">
            <v>73357</v>
          </cell>
          <cell r="E2968" t="str">
            <v>ESCAV MANUAL VALA/CAVA MAT  1A CAT ATE  1,50M EXCL ESG/ESCOR</v>
          </cell>
          <cell r="F2968" t="str">
            <v>M3</v>
          </cell>
          <cell r="G2968">
            <v>22.71</v>
          </cell>
          <cell r="H2968" t="str">
            <v>S-SINAPI</v>
          </cell>
          <cell r="I2968">
            <v>29.52</v>
          </cell>
        </row>
        <row r="2969">
          <cell r="D2969">
            <v>73358</v>
          </cell>
          <cell r="E2969" t="str">
            <v>CONCRETO DOSADO  20 MPA SOMENTE MATERIAIS INCL  5% PERDAS.</v>
          </cell>
          <cell r="F2969" t="str">
            <v>M3</v>
          </cell>
          <cell r="G2969">
            <v>192.34</v>
          </cell>
          <cell r="H2969" t="str">
            <v>S-SINAPI</v>
          </cell>
          <cell r="I2969">
            <v>250.04</v>
          </cell>
        </row>
        <row r="2970">
          <cell r="D2970">
            <v>73359</v>
          </cell>
          <cell r="E2970" t="str">
            <v>CUSTO HORARIO C/ MANUTENCAO  - GUINDASTE AUTOPROPELIDO MADAL  -</v>
          </cell>
          <cell r="F2970" t="str">
            <v>H</v>
          </cell>
          <cell r="G2970">
            <v>17.48</v>
          </cell>
          <cell r="H2970" t="str">
            <v>S-SINAPI</v>
          </cell>
          <cell r="I2970">
            <v>22.72</v>
          </cell>
        </row>
        <row r="2971">
          <cell r="D2971">
            <v>73361</v>
          </cell>
          <cell r="E2971" t="str">
            <v>CONCRETO CICLOPICO C/CONC DOS RAC  10 MPA  30% PED DE MAO INCL</v>
          </cell>
          <cell r="F2971" t="str">
            <v>M3</v>
          </cell>
          <cell r="G2971">
            <v>200.07</v>
          </cell>
          <cell r="H2971" t="str">
            <v>S-SINAPI</v>
          </cell>
          <cell r="I2971">
            <v>260.08999999999997</v>
          </cell>
        </row>
        <row r="2972">
          <cell r="D2972">
            <v>73362</v>
          </cell>
          <cell r="E2972" t="str">
            <v>LANCAMENTO CONCRETO P/PECAS S/ARMAD PROD  7 M3/H INCL APENAS</v>
          </cell>
          <cell r="F2972" t="str">
            <v>M3</v>
          </cell>
          <cell r="G2972">
            <v>29.62</v>
          </cell>
          <cell r="H2972" t="str">
            <v>S-SINAPI</v>
          </cell>
          <cell r="I2972">
            <v>38.5</v>
          </cell>
        </row>
        <row r="2973">
          <cell r="D2973">
            <v>73363</v>
          </cell>
          <cell r="E2973" t="str">
            <v>EMBOCO ARGAMASSA CIMENTO AREIA  1:2 E=1,5CM INCL CHAPISCO  1:3 E=9MM</v>
          </cell>
          <cell r="F2973" t="str">
            <v>M2</v>
          </cell>
          <cell r="G2973">
            <v>15.87</v>
          </cell>
          <cell r="H2973" t="str">
            <v>S-SINAPI</v>
          </cell>
          <cell r="I2973">
            <v>20.63</v>
          </cell>
        </row>
        <row r="2974">
          <cell r="D2974">
            <v>73364</v>
          </cell>
          <cell r="E2974" t="str">
            <v>TANQUE ESTACIONARIO FERLEX TAA-SERPENTINA CAP.  30.000L</v>
          </cell>
          <cell r="F2974" t="str">
            <v>CHP</v>
          </cell>
          <cell r="G2974">
            <v>353.97</v>
          </cell>
          <cell r="H2974" t="str">
            <v>S-SINAPI</v>
          </cell>
          <cell r="I2974">
            <v>460.16</v>
          </cell>
        </row>
        <row r="2975">
          <cell r="D2975">
            <v>73365</v>
          </cell>
          <cell r="E2975" t="str">
            <v>CUSTO HORARIO C/ MANUTENCAO  - GUINCHO  8 T MUNCK  -  640/18 S/ CAMINHAO</v>
          </cell>
          <cell r="F2975" t="str">
            <v>H</v>
          </cell>
          <cell r="G2975">
            <v>3.51</v>
          </cell>
          <cell r="H2975" t="str">
            <v>S-SINAPI</v>
          </cell>
          <cell r="I2975">
            <v>4.5599999999999996</v>
          </cell>
        </row>
        <row r="2976">
          <cell r="D2976">
            <v>73366</v>
          </cell>
          <cell r="E2976" t="str">
            <v xml:space="preserve">ROLO VIBRATORIO LISO  7T AUTO-PROPULSOR DIESEL  76,5H  (CI) INCL OPERADOR    </v>
          </cell>
          <cell r="F2976" t="str">
            <v>H</v>
          </cell>
          <cell r="G2976">
            <v>36.86</v>
          </cell>
          <cell r="H2976" t="str">
            <v>S-SINAPI</v>
          </cell>
          <cell r="I2976">
            <v>47.91</v>
          </cell>
        </row>
        <row r="2977">
          <cell r="D2977">
            <v>73367</v>
          </cell>
          <cell r="E2977" t="str">
            <v>ROMPEDOR PNEUNATICO  32,6KG CONSUMO AR  38,8L  (CI) S/OPERADOR PONTEIRA</v>
          </cell>
          <cell r="F2977" t="str">
            <v>H</v>
          </cell>
          <cell r="G2977">
            <v>1.93</v>
          </cell>
          <cell r="H2977" t="str">
            <v>S-SINAPI</v>
          </cell>
          <cell r="I2977">
            <v>2.5</v>
          </cell>
        </row>
        <row r="2978">
          <cell r="D2978">
            <v>73368</v>
          </cell>
          <cell r="E2978" t="str">
            <v>GUINDAUTO CAPAC  3,5T APROX  2M ALCANCE VERT  7M  (CI) SOBRE CHASSI DE</v>
          </cell>
          <cell r="F2978" t="str">
            <v>H</v>
          </cell>
          <cell r="G2978">
            <v>16.21</v>
          </cell>
          <cell r="H2978" t="str">
            <v>S-SINAPI</v>
          </cell>
          <cell r="I2978">
            <v>21.07</v>
          </cell>
        </row>
        <row r="2979">
          <cell r="D2979">
            <v>73370</v>
          </cell>
          <cell r="E2979" t="str">
            <v>TRANSPORTE QQ NAT CAM BASCULANTE  30 KM/H  8.00 T EXCL    DESPE-</v>
          </cell>
          <cell r="F2979" t="str">
            <v>T/KM</v>
          </cell>
          <cell r="G2979">
            <v>0.73</v>
          </cell>
          <cell r="H2979" t="str">
            <v>S-SINAPI</v>
          </cell>
          <cell r="I2979">
            <v>0.94</v>
          </cell>
        </row>
        <row r="2980">
          <cell r="D2980">
            <v>73371</v>
          </cell>
          <cell r="E2980" t="str">
            <v>ROLO COMPACTADOR TANDEM  5 A  10T DIESEL  58,5CV  (CP) INCL OPERADOR</v>
          </cell>
          <cell r="F2980" t="str">
            <v>H</v>
          </cell>
          <cell r="G2980">
            <v>57.7</v>
          </cell>
          <cell r="H2980" t="str">
            <v>S-SINAPI</v>
          </cell>
          <cell r="I2980">
            <v>75.010000000000005</v>
          </cell>
        </row>
        <row r="2981">
          <cell r="D2981">
            <v>73372</v>
          </cell>
          <cell r="E2981" t="str">
            <v>PINHO DE TERCEIRA  1" X  12" E  1" X  9"</v>
          </cell>
          <cell r="F2981" t="str">
            <v>M2</v>
          </cell>
          <cell r="G2981">
            <v>21.22</v>
          </cell>
          <cell r="H2981" t="str">
            <v>S-SINAPI</v>
          </cell>
          <cell r="I2981">
            <v>27.58</v>
          </cell>
        </row>
        <row r="2982">
          <cell r="D2982">
            <v>73373</v>
          </cell>
          <cell r="E2982" t="str">
            <v xml:space="preserve">CUSTO HORARIO C/ MATERIAIS NA OPERACAO  - GUINDASTE AUTOPROPELIDO MADAL    </v>
          </cell>
          <cell r="F2982" t="str">
            <v>H</v>
          </cell>
          <cell r="G2982">
            <v>16.28</v>
          </cell>
          <cell r="H2982" t="str">
            <v>S-SINAPI</v>
          </cell>
          <cell r="I2982">
            <v>21.16</v>
          </cell>
        </row>
        <row r="2983">
          <cell r="D2983">
            <v>73374</v>
          </cell>
          <cell r="E2983" t="str">
            <v>USINA PRE-MISTURADORA DE SOLOS CAPAC  350/600T/H  (CF) INCL EQUIPE</v>
          </cell>
          <cell r="F2983" t="str">
            <v>H</v>
          </cell>
          <cell r="G2983">
            <v>161.13</v>
          </cell>
          <cell r="H2983" t="str">
            <v>S-SINAPI</v>
          </cell>
          <cell r="I2983">
            <v>209.46</v>
          </cell>
        </row>
        <row r="2984">
          <cell r="D2984">
            <v>73375</v>
          </cell>
          <cell r="E2984" t="str">
            <v>CORTE ACO CA-5AB OU CA  50-A DIAM ACIMA  12,5MM</v>
          </cell>
          <cell r="F2984" t="str">
            <v>KG</v>
          </cell>
          <cell r="G2984">
            <v>1.44</v>
          </cell>
          <cell r="H2984" t="str">
            <v>S-SINAPI</v>
          </cell>
          <cell r="I2984">
            <v>1.87</v>
          </cell>
        </row>
        <row r="2985">
          <cell r="D2985">
            <v>73376</v>
          </cell>
          <cell r="E2985" t="str">
            <v xml:space="preserve">CUSTO HORARIO C/ MAO-DE-OBRA NA OPERACAO DIURNA  - GUINCHO  8 T MUNCK  -      </v>
          </cell>
          <cell r="F2985" t="str">
            <v>H</v>
          </cell>
          <cell r="G2985">
            <v>6.21</v>
          </cell>
          <cell r="H2985" t="str">
            <v>S-SINAPI</v>
          </cell>
          <cell r="I2985">
            <v>8.07</v>
          </cell>
        </row>
        <row r="2986">
          <cell r="D2986">
            <v>73377</v>
          </cell>
          <cell r="E2986" t="str">
            <v xml:space="preserve">VIBRO-ACABADORA ASF SOBRE ESTEIRA DIESEL  69CV  (CI) C/EXTENSAO P/PAVI-      </v>
          </cell>
          <cell r="F2986" t="str">
            <v>H</v>
          </cell>
          <cell r="G2986">
            <v>115.85</v>
          </cell>
          <cell r="H2986" t="str">
            <v>S-SINAPI</v>
          </cell>
          <cell r="I2986">
            <v>150.6</v>
          </cell>
        </row>
        <row r="2987">
          <cell r="D2987">
            <v>73378</v>
          </cell>
          <cell r="E2987" t="str">
            <v>ROMPEDOR PNEUMATICO  32,6KG CONSUMO AR  38,8L  (CP) S/OPERADOR PONTEIRA</v>
          </cell>
          <cell r="F2987" t="str">
            <v>H</v>
          </cell>
          <cell r="G2987">
            <v>2.67</v>
          </cell>
          <cell r="H2987" t="str">
            <v>S-SINAPI</v>
          </cell>
          <cell r="I2987">
            <v>3.47</v>
          </cell>
        </row>
        <row r="2988">
          <cell r="D2988">
            <v>73379</v>
          </cell>
          <cell r="E2988" t="str">
            <v>ESCAVADEIRA HIDR DIESEL  92CV CAPAC  0,78M3  (CP) INCL OPERADOR  - COM</v>
          </cell>
          <cell r="F2988" t="str">
            <v>H</v>
          </cell>
          <cell r="G2988">
            <v>146.16999999999999</v>
          </cell>
          <cell r="H2988" t="str">
            <v>S-SINAPI</v>
          </cell>
          <cell r="I2988">
            <v>190.02</v>
          </cell>
        </row>
        <row r="2989">
          <cell r="D2989">
            <v>73380</v>
          </cell>
          <cell r="E2989" t="str">
            <v xml:space="preserve">VIBRO-ACABADORA ASF SOBRE ESTEIRA DIESEL  69CV  (CP) C/EXTENSAO P/PAVI-      </v>
          </cell>
          <cell r="F2989" t="str">
            <v>H</v>
          </cell>
          <cell r="G2989">
            <v>192.53</v>
          </cell>
          <cell r="H2989" t="str">
            <v>S-SINAPI</v>
          </cell>
          <cell r="I2989">
            <v>250.28</v>
          </cell>
        </row>
        <row r="2990">
          <cell r="D2990">
            <v>73381</v>
          </cell>
          <cell r="E2990" t="str">
            <v>CONCRETO DOSADO  25 MPA SOMENTE MATERIAIS INCL  5% PERDAS.</v>
          </cell>
          <cell r="F2990" t="str">
            <v>M3</v>
          </cell>
          <cell r="G2990">
            <v>205.7</v>
          </cell>
          <cell r="H2990" t="str">
            <v>S-SINAPI</v>
          </cell>
          <cell r="I2990">
            <v>267.41000000000003</v>
          </cell>
        </row>
        <row r="2991">
          <cell r="D2991">
            <v>73382</v>
          </cell>
          <cell r="E2991" t="str">
            <v>CUSTO HORARIO C/ MAO-DE-OBRA NA OPERACAO DIURNA  - GUINDASTE</v>
          </cell>
          <cell r="F2991" t="str">
            <v>H</v>
          </cell>
          <cell r="G2991">
            <v>6.21</v>
          </cell>
          <cell r="H2991" t="str">
            <v>S-SINAPI</v>
          </cell>
          <cell r="I2991">
            <v>8.07</v>
          </cell>
        </row>
        <row r="2992">
          <cell r="D2992">
            <v>73383</v>
          </cell>
          <cell r="E2992" t="str">
            <v>CUSTO HORARIO C/ MATERIAIS NA OPERACAO  - GUINCHO  8 T MUNCK  -  640/18</v>
          </cell>
          <cell r="F2992" t="str">
            <v>H</v>
          </cell>
          <cell r="G2992">
            <v>61.51</v>
          </cell>
          <cell r="H2992" t="str">
            <v>S-SINAPI</v>
          </cell>
          <cell r="I2992">
            <v>79.959999999999994</v>
          </cell>
        </row>
        <row r="2993">
          <cell r="D2993">
            <v>73384</v>
          </cell>
          <cell r="E2993" t="str">
            <v xml:space="preserve">PREPARO DE CONCRETO COM MISTURA E AMASSAMENTO EM  2 BETONEIRAS  600L COM    </v>
          </cell>
          <cell r="F2993" t="str">
            <v>M3</v>
          </cell>
          <cell r="G2993">
            <v>21.47</v>
          </cell>
          <cell r="H2993" t="str">
            <v>S-SINAPI</v>
          </cell>
          <cell r="I2993">
            <v>27.91</v>
          </cell>
        </row>
        <row r="2994">
          <cell r="D2994">
            <v>73385</v>
          </cell>
          <cell r="E2994" t="str">
            <v>ESCAVADEIRA HIDR DIESEL  92CV CAPAC  0,78M3  (CI) INCL OPERADOR-COM3</v>
          </cell>
          <cell r="F2994" t="str">
            <v>H</v>
          </cell>
          <cell r="G2994">
            <v>66.44</v>
          </cell>
          <cell r="H2994" t="str">
            <v>S-SINAPI</v>
          </cell>
          <cell r="I2994">
            <v>86.37</v>
          </cell>
        </row>
        <row r="2995">
          <cell r="D2995">
            <v>73386</v>
          </cell>
          <cell r="E2995" t="str">
            <v xml:space="preserve">ALUGUEL CAMINHAO BASCUL NO TOCO  4M3 DMOTOR DIESEL  85CV  (CI) C/MOTORIS      </v>
          </cell>
          <cell r="F2995" t="str">
            <v>H</v>
          </cell>
          <cell r="G2995">
            <v>28.81</v>
          </cell>
          <cell r="H2995" t="str">
            <v>S-SINAPI</v>
          </cell>
          <cell r="I2995">
            <v>37.450000000000003</v>
          </cell>
        </row>
        <row r="2996">
          <cell r="D2996">
            <v>73387</v>
          </cell>
          <cell r="E2996" t="str">
            <v xml:space="preserve">GRUPO GERADOR C/POTENCIA  1450W/110V C.A OU  12V C.C.  (CP) GAS  3,4HPREFR    </v>
          </cell>
          <cell r="F2996" t="str">
            <v>H</v>
          </cell>
          <cell r="G2996">
            <v>6.1</v>
          </cell>
          <cell r="H2996" t="str">
            <v>S-SINAPI</v>
          </cell>
          <cell r="I2996">
            <v>7.93</v>
          </cell>
        </row>
        <row r="2997">
          <cell r="D2997">
            <v>73388</v>
          </cell>
          <cell r="E2997" t="str">
            <v xml:space="preserve">COMPRESSOR AR PORTATIL/REBOCAVEL DESC  170PCM DIESEL  40CV  (CP) PRESSAO      </v>
          </cell>
          <cell r="F2997" t="str">
            <v>H</v>
          </cell>
          <cell r="G2997">
            <v>39.57</v>
          </cell>
          <cell r="H2997" t="str">
            <v>S-SINAPI</v>
          </cell>
          <cell r="I2997">
            <v>51.44</v>
          </cell>
        </row>
        <row r="2998">
          <cell r="D2998">
            <v>73389</v>
          </cell>
          <cell r="E2998" t="str">
            <v xml:space="preserve">ESPALHADOR AGREG REBOCAVEL CAPAC RASA  1,3M3 PESO  860KG  (CP) DIAM ROLO      </v>
          </cell>
          <cell r="F2998" t="str">
            <v>H</v>
          </cell>
          <cell r="G2998">
            <v>10.94</v>
          </cell>
          <cell r="H2998" t="str">
            <v>S-SINAPI</v>
          </cell>
          <cell r="I2998">
            <v>14.22</v>
          </cell>
        </row>
        <row r="2999">
          <cell r="D2999">
            <v>73390</v>
          </cell>
          <cell r="E2999" t="str">
            <v>COMPACTADOR DE PNEUS AUTO-PROPULSOR DIESEL  76HP C/7 PNEUS-CP  -PESO</v>
          </cell>
          <cell r="F2999" t="str">
            <v>H</v>
          </cell>
          <cell r="G2999">
            <v>83.14</v>
          </cell>
          <cell r="H2999" t="str">
            <v>S-SINAPI</v>
          </cell>
          <cell r="I2999">
            <v>108.08</v>
          </cell>
        </row>
        <row r="3000">
          <cell r="D3000">
            <v>73391</v>
          </cell>
          <cell r="E3000" t="str">
            <v>BARRA DE ACO CA-25 REDONDA DIAM DE  6,3 A  8,00MM  (1/4 A  5/16) SEM</v>
          </cell>
          <cell r="F3000" t="str">
            <v>KG</v>
          </cell>
          <cell r="G3000">
            <v>4.6399999999999997</v>
          </cell>
          <cell r="H3000" t="str">
            <v>S-SINAPI</v>
          </cell>
          <cell r="I3000">
            <v>6.03</v>
          </cell>
        </row>
        <row r="3001">
          <cell r="D3001">
            <v>73392</v>
          </cell>
          <cell r="E3001" t="str">
            <v>FORMA PLACAS MADEIRIT APROV  3 VEZES</v>
          </cell>
          <cell r="F3001" t="str">
            <v>M2</v>
          </cell>
          <cell r="G3001">
            <v>35.1</v>
          </cell>
          <cell r="H3001" t="str">
            <v>S-SINAPI</v>
          </cell>
          <cell r="I3001">
            <v>45.63</v>
          </cell>
        </row>
        <row r="3002">
          <cell r="D3002">
            <v>73393</v>
          </cell>
          <cell r="E3002" t="str">
            <v>CORTE ACO CA-25 DIAM  6,3 A  8,0MM</v>
          </cell>
          <cell r="F3002" t="str">
            <v>KG</v>
          </cell>
          <cell r="G3002">
            <v>1.6</v>
          </cell>
          <cell r="H3002" t="str">
            <v>S-SINAPI</v>
          </cell>
          <cell r="I3002">
            <v>2.08</v>
          </cell>
        </row>
        <row r="3003">
          <cell r="D3003">
            <v>73394</v>
          </cell>
          <cell r="E3003" t="str">
            <v>FORMA PLANA P/FUNDACAO E BALDRAME EM CHAPA RESINADA E=10 MM</v>
          </cell>
          <cell r="F3003" t="str">
            <v>M2</v>
          </cell>
          <cell r="G3003">
            <v>22.35</v>
          </cell>
          <cell r="H3003" t="str">
            <v>S-SINAPI</v>
          </cell>
          <cell r="I3003">
            <v>29.05</v>
          </cell>
        </row>
        <row r="3004">
          <cell r="D3004">
            <v>73395</v>
          </cell>
          <cell r="E3004" t="str">
            <v>GRUPO GERADOR  150 KVA- CHI</v>
          </cell>
          <cell r="F3004" t="str">
            <v>CHI</v>
          </cell>
          <cell r="G3004">
            <v>5.15</v>
          </cell>
          <cell r="H3004" t="str">
            <v>S-SINAPI</v>
          </cell>
          <cell r="I3004">
            <v>6.69</v>
          </cell>
        </row>
        <row r="3005">
          <cell r="D3005">
            <v>73396</v>
          </cell>
          <cell r="E3005" t="str">
            <v>DEGRAU DE FERRO FUNDIDO NUM  1 DE  3,0 KG</v>
          </cell>
          <cell r="F3005" t="str">
            <v>UN</v>
          </cell>
          <cell r="G3005">
            <v>27.73</v>
          </cell>
          <cell r="H3005" t="str">
            <v>S-SINAPI</v>
          </cell>
          <cell r="I3005">
            <v>36.04</v>
          </cell>
        </row>
        <row r="3006">
          <cell r="D3006">
            <v>73397</v>
          </cell>
          <cell r="E3006" t="str">
            <v>EMBOCO CIMENTO AREIA  1:4 ESP=1,5CM INCL CHAPISCO  1:3 E=9MM</v>
          </cell>
          <cell r="F3006" t="str">
            <v>M2</v>
          </cell>
          <cell r="G3006">
            <v>14.52</v>
          </cell>
          <cell r="H3006" t="str">
            <v>S-SINAPI</v>
          </cell>
          <cell r="I3006">
            <v>18.87</v>
          </cell>
        </row>
        <row r="3007">
          <cell r="D3007">
            <v>73398</v>
          </cell>
          <cell r="E3007" t="str">
            <v>BARRA ACO CA-25 DIAM MAIOR OU IGUAL  10MM</v>
          </cell>
          <cell r="F3007" t="str">
            <v>KG</v>
          </cell>
          <cell r="G3007">
            <v>4.1100000000000003</v>
          </cell>
          <cell r="H3007" t="str">
            <v>S-SINAPI</v>
          </cell>
          <cell r="I3007">
            <v>5.34</v>
          </cell>
        </row>
        <row r="3008">
          <cell r="D3008">
            <v>73399</v>
          </cell>
          <cell r="E3008" t="str">
            <v>DEPRECIAO E JUROS  - MAQUINA DE DEMARCAR FAIXAS AUTOPROP.</v>
          </cell>
          <cell r="F3008" t="str">
            <v>H</v>
          </cell>
          <cell r="G3008">
            <v>14.86</v>
          </cell>
          <cell r="H3008" t="str">
            <v>S-SINAPI</v>
          </cell>
          <cell r="I3008">
            <v>19.309999999999999</v>
          </cell>
        </row>
        <row r="3009">
          <cell r="D3009">
            <v>73400</v>
          </cell>
          <cell r="E3009" t="str">
            <v xml:space="preserve">TRATOR ESTEIRAS DIESEL APROX  200CV C/LAMINA  2500KG  (CI) INCL OPERADOR      </v>
          </cell>
          <cell r="F3009" t="str">
            <v>H</v>
          </cell>
          <cell r="G3009">
            <v>101.45</v>
          </cell>
          <cell r="H3009" t="str">
            <v>S-SINAPI</v>
          </cell>
          <cell r="I3009">
            <v>131.88</v>
          </cell>
        </row>
        <row r="3010">
          <cell r="D3010">
            <v>73401</v>
          </cell>
          <cell r="E3010" t="str">
            <v xml:space="preserve">COMPRESSOR AR PORTATIL/REBOCAVEL DESC  170PCM DIESEL  40CV  (CF) PRESSAO      </v>
          </cell>
          <cell r="F3010" t="str">
            <v>H</v>
          </cell>
          <cell r="G3010">
            <v>10.56</v>
          </cell>
          <cell r="H3010" t="str">
            <v>S-SINAPI</v>
          </cell>
          <cell r="I3010">
            <v>13.72</v>
          </cell>
        </row>
        <row r="3011">
          <cell r="D3011">
            <v>73402</v>
          </cell>
          <cell r="E3011" t="str">
            <v>USINA PRE-MISTURADORA DE SOLOS CAPAC  350/600T/H  (CP) INCL EQUIPE</v>
          </cell>
          <cell r="F3011" t="str">
            <v>H</v>
          </cell>
          <cell r="G3011">
            <v>217.43</v>
          </cell>
          <cell r="H3011" t="str">
            <v>S-SINAPI</v>
          </cell>
          <cell r="I3011">
            <v>282.64999999999998</v>
          </cell>
        </row>
        <row r="3012">
          <cell r="D3012">
            <v>73403</v>
          </cell>
          <cell r="E3012" t="str">
            <v>ALUGUEL CAMINHAO TANQUE  6000L DIESEL  132CV  (CP) C/MOTORISTA</v>
          </cell>
          <cell r="F3012" t="str">
            <v>H</v>
          </cell>
          <cell r="G3012">
            <v>78.14</v>
          </cell>
          <cell r="H3012" t="str">
            <v>S-SINAPI</v>
          </cell>
          <cell r="I3012">
            <v>101.58</v>
          </cell>
        </row>
        <row r="3013">
          <cell r="D3013">
            <v>73404</v>
          </cell>
          <cell r="E3013" t="str">
            <v>FORMA MADEIRA  2 VEZES PINHO  3A ESP=2,5CM P/PECAS DE CONCRETO</v>
          </cell>
          <cell r="F3013" t="str">
            <v>M2</v>
          </cell>
          <cell r="G3013">
            <v>31.92</v>
          </cell>
          <cell r="H3013" t="str">
            <v>S-SINAPI</v>
          </cell>
          <cell r="I3013">
            <v>41.49</v>
          </cell>
        </row>
        <row r="3014">
          <cell r="D3014">
            <v>73405</v>
          </cell>
          <cell r="E3014" t="str">
            <v>CUSTO HORARIO PRODUTIVO DIURNO-RETRO-ESCAVADEIRA SOBRE RODAS  - CASE</v>
          </cell>
          <cell r="F3014" t="str">
            <v>CHP</v>
          </cell>
          <cell r="G3014">
            <v>85.36</v>
          </cell>
          <cell r="H3014" t="str">
            <v>S-SINAPI</v>
          </cell>
          <cell r="I3014">
            <v>110.96</v>
          </cell>
        </row>
        <row r="3015">
          <cell r="D3015">
            <v>73406</v>
          </cell>
          <cell r="E3015" t="str">
            <v xml:space="preserve">CONCRETO FCK=  15,0 MPA  (  1:  2,5:3)  , INCLUIDO PREPARO MECANICO, LANÇAM    </v>
          </cell>
          <cell r="F3015" t="str">
            <v>M3</v>
          </cell>
          <cell r="G3015">
            <v>282.58999999999997</v>
          </cell>
          <cell r="H3015" t="str">
            <v>S-SINAPI</v>
          </cell>
          <cell r="I3015">
            <v>367.36</v>
          </cell>
        </row>
        <row r="3016">
          <cell r="D3016">
            <v>73407</v>
          </cell>
          <cell r="E3016" t="str">
            <v>JUROS/CAMINHAO CARROCERIA FIXA FORD F-12000  -  142CV</v>
          </cell>
          <cell r="F3016" t="str">
            <v>H</v>
          </cell>
          <cell r="G3016">
            <v>5.23</v>
          </cell>
          <cell r="H3016" t="str">
            <v>S-SINAPI</v>
          </cell>
          <cell r="I3016">
            <v>6.79</v>
          </cell>
        </row>
        <row r="3017">
          <cell r="D3017">
            <v>73408</v>
          </cell>
          <cell r="E3017" t="str">
            <v xml:space="preserve">DISTRIBUIDOR DE AGREGADOS AUTOPROPELIDO, CAP  3 M3, A DIESEL,  6 CC,  140    </v>
          </cell>
          <cell r="F3017" t="str">
            <v>CHP</v>
          </cell>
          <cell r="G3017">
            <v>196.11</v>
          </cell>
          <cell r="H3017" t="str">
            <v>S-SINAPI</v>
          </cell>
          <cell r="I3017">
            <v>254.94</v>
          </cell>
        </row>
        <row r="3018">
          <cell r="D3018">
            <v>73409</v>
          </cell>
          <cell r="E3018" t="str">
            <v>CARGA  200T/DIA  8H/DESC C/PA CARREG CAP  1.5M3/CAM BASC CAP  8T</v>
          </cell>
          <cell r="F3018" t="str">
            <v>T</v>
          </cell>
          <cell r="G3018">
            <v>3.88</v>
          </cell>
          <cell r="H3018" t="str">
            <v>S-SINAPI</v>
          </cell>
          <cell r="I3018">
            <v>5.04</v>
          </cell>
        </row>
        <row r="3019">
          <cell r="D3019">
            <v>73410</v>
          </cell>
          <cell r="E3019" t="str">
            <v>FORMA PLANA P/VIGA, PILAR E PAREDE EM CHAPA RESINADA E=  10 MM</v>
          </cell>
          <cell r="F3019" t="str">
            <v>M2</v>
          </cell>
          <cell r="G3019">
            <v>31.39</v>
          </cell>
          <cell r="H3019" t="str">
            <v>S-SINAPI</v>
          </cell>
          <cell r="I3019">
            <v>40.799999999999997</v>
          </cell>
        </row>
        <row r="3020">
          <cell r="D3020">
            <v>73411</v>
          </cell>
          <cell r="E3020" t="str">
            <v>CUSTOS C/MAO-DE-OBRA OPERACAO- MAQUINA DE DEMARCAR FAIXAS</v>
          </cell>
          <cell r="F3020" t="str">
            <v>H</v>
          </cell>
          <cell r="G3020">
            <v>6.95</v>
          </cell>
          <cell r="H3020" t="str">
            <v>S-SINAPI</v>
          </cell>
          <cell r="I3020">
            <v>9.0299999999999994</v>
          </cell>
        </row>
        <row r="3021">
          <cell r="D3021">
            <v>73412</v>
          </cell>
          <cell r="E3021" t="str">
            <v xml:space="preserve">CUSTO HORARIO PRODUTIVO DIURNO  - COMPRESSOR ATLAS COPCO  - XA80  170 PCM    </v>
          </cell>
          <cell r="F3021" t="str">
            <v>CHP</v>
          </cell>
          <cell r="G3021">
            <v>47.7</v>
          </cell>
          <cell r="H3021" t="str">
            <v>S-SINAPI</v>
          </cell>
          <cell r="I3021">
            <v>62.01</v>
          </cell>
        </row>
        <row r="3022">
          <cell r="D3022">
            <v>73413</v>
          </cell>
          <cell r="E3022" t="str">
            <v xml:space="preserve">ESCAVACAO MEC.VALA N ESCOR ATE  1,5M C/RETRO MAT  1A COM REDUTOR  (PEDRAS    </v>
          </cell>
          <cell r="F3022" t="str">
            <v>M3</v>
          </cell>
          <cell r="G3022">
            <v>11.96</v>
          </cell>
          <cell r="H3022" t="str">
            <v>S-SINAPI</v>
          </cell>
          <cell r="I3022">
            <v>15.54</v>
          </cell>
        </row>
        <row r="3023">
          <cell r="D3023">
            <v>73414</v>
          </cell>
          <cell r="E3023" t="str">
            <v xml:space="preserve">ROLO VIBRATORIO LISO  7T AUTO-PROPULSOR DIESEL  76,5H  (CP) INCL OPERADOR    </v>
          </cell>
          <cell r="F3023" t="str">
            <v>H</v>
          </cell>
          <cell r="G3023">
            <v>71.75</v>
          </cell>
          <cell r="H3023" t="str">
            <v>S-SINAPI</v>
          </cell>
          <cell r="I3023">
            <v>93.27</v>
          </cell>
        </row>
        <row r="3024">
          <cell r="D3024">
            <v>73415</v>
          </cell>
          <cell r="E3024" t="str">
            <v>PINTURA DE SUPERFICIE COM LATEX</v>
          </cell>
          <cell r="F3024" t="str">
            <v>M2</v>
          </cell>
          <cell r="G3024">
            <v>5.45</v>
          </cell>
          <cell r="H3024" t="str">
            <v>S-SINAPI</v>
          </cell>
          <cell r="I3024">
            <v>7.08</v>
          </cell>
        </row>
        <row r="3025">
          <cell r="D3025">
            <v>73416</v>
          </cell>
          <cell r="E3025" t="str">
            <v xml:space="preserve">CUSTOS C/MATERIAL NA OPERACAO/CAMINHAO CARROCERIA FIXA FORD F-12000  -      </v>
          </cell>
          <cell r="F3025" t="str">
            <v>H</v>
          </cell>
          <cell r="G3025">
            <v>51.38</v>
          </cell>
          <cell r="H3025" t="str">
            <v>S-SINAPI</v>
          </cell>
          <cell r="I3025">
            <v>66.790000000000006</v>
          </cell>
        </row>
        <row r="3026">
          <cell r="D3026">
            <v>73417</v>
          </cell>
          <cell r="E3026" t="str">
            <v>GRUPO GERADOR  150 KVA- CHP</v>
          </cell>
          <cell r="F3026" t="str">
            <v>CHP</v>
          </cell>
          <cell r="G3026">
            <v>72.09</v>
          </cell>
          <cell r="H3026" t="str">
            <v>S-SINAPI</v>
          </cell>
          <cell r="I3026">
            <v>93.71</v>
          </cell>
        </row>
        <row r="3027">
          <cell r="D3027">
            <v>73418</v>
          </cell>
          <cell r="E3027" t="str">
            <v>ALVENARIA P/CX ENTERR ATE  0,80M C/BL CONC  10X20X40CM C/ARGAMASSA  1:4</v>
          </cell>
          <cell r="F3027" t="str">
            <v>M2</v>
          </cell>
          <cell r="G3027">
            <v>43.84</v>
          </cell>
          <cell r="H3027" t="str">
            <v>S-SINAPI</v>
          </cell>
          <cell r="I3027">
            <v>56.99</v>
          </cell>
        </row>
        <row r="3028">
          <cell r="D3028">
            <v>73419</v>
          </cell>
          <cell r="E3028" t="str">
            <v>USINA P/MISTURA BETUM ALTA CLASSE A QUENTE CAPAC  60/90T/H-CP INCL</v>
          </cell>
          <cell r="F3028" t="str">
            <v>H</v>
          </cell>
          <cell r="G3028">
            <v>1093.73</v>
          </cell>
          <cell r="H3028" t="str">
            <v>S-SINAPI</v>
          </cell>
          <cell r="I3028">
            <v>1421.84</v>
          </cell>
        </row>
        <row r="3029">
          <cell r="D3029">
            <v>73420</v>
          </cell>
          <cell r="E3029" t="str">
            <v>LANCAMENTO CONCRETO P/PECAS S/ARMAD PROD  2 M3/H INCL APENAS</v>
          </cell>
          <cell r="F3029" t="str">
            <v>M3</v>
          </cell>
          <cell r="G3029">
            <v>30.15</v>
          </cell>
          <cell r="H3029" t="str">
            <v>S-SINAPI</v>
          </cell>
          <cell r="I3029">
            <v>39.19</v>
          </cell>
        </row>
        <row r="3030">
          <cell r="D3030">
            <v>73421</v>
          </cell>
          <cell r="E3030" t="str">
            <v xml:space="preserve">CUSTO HORARIO C/DEPRECIACAO E JUROS  - MOTONIVELADORA CATERPILLAR  120 G    </v>
          </cell>
          <cell r="F3030" t="str">
            <v>H</v>
          </cell>
          <cell r="G3030">
            <v>46.27</v>
          </cell>
          <cell r="H3030" t="str">
            <v>S-SINAPI</v>
          </cell>
          <cell r="I3030">
            <v>60.15</v>
          </cell>
        </row>
        <row r="3031">
          <cell r="D3031">
            <v>73422</v>
          </cell>
          <cell r="E3031" t="str">
            <v>FORMA MADEIRA  1 VEZ PINHO  3A ESP=2,5CM P/PECAS DE CONCRETO</v>
          </cell>
          <cell r="F3031" t="str">
            <v>M2</v>
          </cell>
          <cell r="G3031">
            <v>46.35</v>
          </cell>
          <cell r="H3031" t="str">
            <v>S-SINAPI</v>
          </cell>
          <cell r="I3031">
            <v>60.25</v>
          </cell>
        </row>
        <row r="3032">
          <cell r="D3032">
            <v>73423</v>
          </cell>
          <cell r="E3032" t="str">
            <v xml:space="preserve">ALVENARIA TIJOLO MACICO  7X10X20CM CIM/SB/AR  1:2:2 PROF=80A160CM  1 VEZ      </v>
          </cell>
          <cell r="F3032" t="str">
            <v>M2</v>
          </cell>
          <cell r="G3032">
            <v>112.15</v>
          </cell>
          <cell r="H3032" t="str">
            <v>S-SINAPI</v>
          </cell>
          <cell r="I3032">
            <v>145.79</v>
          </cell>
        </row>
        <row r="3033">
          <cell r="D3033">
            <v>73424</v>
          </cell>
          <cell r="E3033" t="str">
            <v>ESCAV MANUAL VALA/CAVA MAT  1A CAT  3 A  4,5M EXCL ESG/ESCOR</v>
          </cell>
          <cell r="F3033" t="str">
            <v>M3</v>
          </cell>
          <cell r="G3033">
            <v>38.93</v>
          </cell>
          <cell r="H3033" t="str">
            <v>S-SINAPI</v>
          </cell>
          <cell r="I3033">
            <v>50.6</v>
          </cell>
        </row>
        <row r="3034">
          <cell r="D3034">
            <v>73425</v>
          </cell>
          <cell r="E3034" t="str">
            <v xml:space="preserve">CUSTO HORARIO COM DEPRECIACAO E JUROS  - TRATOR DE ESTEIRAS CATERPILLAR    </v>
          </cell>
          <cell r="F3034" t="str">
            <v>H</v>
          </cell>
          <cell r="G3034">
            <v>65.19</v>
          </cell>
          <cell r="H3034" t="str">
            <v>S-SINAPI</v>
          </cell>
          <cell r="I3034">
            <v>84.74</v>
          </cell>
        </row>
        <row r="3035">
          <cell r="D3035">
            <v>73426</v>
          </cell>
          <cell r="E3035" t="str">
            <v>PERFURACAO MANUAL DIAMETRO  20 CM  (5 TF)</v>
          </cell>
          <cell r="F3035" t="str">
            <v>M</v>
          </cell>
          <cell r="G3035">
            <v>33.17</v>
          </cell>
          <cell r="H3035" t="str">
            <v>S-SINAPI</v>
          </cell>
          <cell r="I3035">
            <v>43.12</v>
          </cell>
        </row>
        <row r="3036">
          <cell r="D3036">
            <v>73427</v>
          </cell>
          <cell r="E3036" t="str">
            <v>BOMBA C/MOTOR A GASOLINA AUTOESCORVANTE PARA AGUA SUJA  -  3/4 HP</v>
          </cell>
          <cell r="F3036" t="str">
            <v>H</v>
          </cell>
          <cell r="G3036">
            <v>0.27</v>
          </cell>
          <cell r="H3036" t="str">
            <v>S-SINAPI</v>
          </cell>
          <cell r="I3036">
            <v>0.35</v>
          </cell>
        </row>
        <row r="3037">
          <cell r="D3037">
            <v>73428</v>
          </cell>
          <cell r="E3037" t="str">
            <v>CUSTO HORARIO PRODUTIVO DIURNO  - MARTELETE OU ROMPEDOR ATLAS COPCO  -</v>
          </cell>
          <cell r="F3037" t="str">
            <v>CHP</v>
          </cell>
          <cell r="G3037">
            <v>12.57</v>
          </cell>
          <cell r="H3037" t="str">
            <v>S-SINAPI</v>
          </cell>
          <cell r="I3037">
            <v>16.34</v>
          </cell>
        </row>
        <row r="3038">
          <cell r="D3038">
            <v>73429</v>
          </cell>
          <cell r="E3038" t="str">
            <v>ALUGUEL CAMINHAO TANQUE  6.000L DIESEL  132CV  (CI) C/MOTORISTA</v>
          </cell>
          <cell r="F3038" t="str">
            <v>H</v>
          </cell>
          <cell r="G3038">
            <v>31.86</v>
          </cell>
          <cell r="H3038" t="str">
            <v>S-SINAPI</v>
          </cell>
          <cell r="I3038">
            <v>41.41</v>
          </cell>
        </row>
        <row r="3039">
          <cell r="D3039">
            <v>73430</v>
          </cell>
          <cell r="E3039" t="str">
            <v xml:space="preserve">ESCAVACAO MEC. VALA N ESCOR MAT  1A C/RETRO ENTRE  1,5 E  3M C/ REDUTOR  (    </v>
          </cell>
          <cell r="F3039" t="str">
            <v>M3</v>
          </cell>
          <cell r="G3039">
            <v>14.54</v>
          </cell>
          <cell r="H3039" t="str">
            <v>S-SINAPI</v>
          </cell>
          <cell r="I3039">
            <v>18.899999999999999</v>
          </cell>
        </row>
        <row r="3040">
          <cell r="D3040">
            <v>73431</v>
          </cell>
          <cell r="E3040" t="str">
            <v>PINHO TERCEIRA 2,5X10CM</v>
          </cell>
          <cell r="F3040" t="str">
            <v>M</v>
          </cell>
          <cell r="G3040">
            <v>2.17</v>
          </cell>
          <cell r="H3040" t="str">
            <v>S-SINAPI</v>
          </cell>
          <cell r="I3040">
            <v>2.82</v>
          </cell>
        </row>
        <row r="3041">
          <cell r="D3041">
            <v>73432</v>
          </cell>
          <cell r="E3041" t="str">
            <v>CHP  - BETONEIRA CAPAC.  320 L, MOTOR DIESEL  6 HP, ALFA  320 OU SIMILAR</v>
          </cell>
          <cell r="F3041" t="str">
            <v>H</v>
          </cell>
          <cell r="G3041">
            <v>15.57</v>
          </cell>
          <cell r="H3041" t="str">
            <v>S-SINAPI</v>
          </cell>
          <cell r="I3041">
            <v>20.239999999999998</v>
          </cell>
        </row>
        <row r="3042">
          <cell r="D3042">
            <v>73433</v>
          </cell>
          <cell r="E3042" t="str">
            <v xml:space="preserve">DEPRECIACAO/CAMINHAO CARROCERIA FIXA FORD F-12000 CHASSI  194"  -  142CV      </v>
          </cell>
          <cell r="F3042" t="str">
            <v>H</v>
          </cell>
          <cell r="G3042">
            <v>13.82</v>
          </cell>
          <cell r="H3042" t="str">
            <v>S-SINAPI</v>
          </cell>
          <cell r="I3042">
            <v>17.96</v>
          </cell>
        </row>
        <row r="3043">
          <cell r="D3043">
            <v>73434</v>
          </cell>
          <cell r="E3043" t="str">
            <v>CUSTO HORARIO COM MANUTENCAO  - TRATOR DE ESTEIRAS CATERPILLAR</v>
          </cell>
          <cell r="F3043" t="str">
            <v>H</v>
          </cell>
          <cell r="G3043">
            <v>36.79</v>
          </cell>
          <cell r="H3043" t="str">
            <v>S-SINAPI</v>
          </cell>
          <cell r="I3043">
            <v>47.82</v>
          </cell>
        </row>
        <row r="3044">
          <cell r="D3044">
            <v>73435</v>
          </cell>
          <cell r="E3044" t="str">
            <v>MANUTENCAO  - MAQUINA DE DEMARCAR FAIXAS AUTOPROP.</v>
          </cell>
          <cell r="F3044" t="str">
            <v>H</v>
          </cell>
          <cell r="G3044">
            <v>10.19</v>
          </cell>
          <cell r="H3044" t="str">
            <v>S-SINAPI</v>
          </cell>
          <cell r="I3044">
            <v>13.24</v>
          </cell>
        </row>
        <row r="3045">
          <cell r="D3045">
            <v>73436</v>
          </cell>
          <cell r="E3045" t="str">
            <v xml:space="preserve">ROLO COMPACTADOR VIBRATORIO PE DE CARNEIRO PARA SOLOS, POTENCIA  80HP,      </v>
          </cell>
          <cell r="F3045" t="str">
            <v>CHP</v>
          </cell>
          <cell r="G3045">
            <v>134.35</v>
          </cell>
          <cell r="H3045" t="str">
            <v>S-SINAPI</v>
          </cell>
          <cell r="I3045">
            <v>174.65</v>
          </cell>
        </row>
        <row r="3046">
          <cell r="D3046">
            <v>73437</v>
          </cell>
          <cell r="E3046" t="str">
            <v>SERRA CIRCULAR MAKITA  5900B  7`  2,3HP  - CHP</v>
          </cell>
          <cell r="F3046" t="str">
            <v>H</v>
          </cell>
          <cell r="G3046">
            <v>11.34</v>
          </cell>
          <cell r="H3046" t="str">
            <v>S-SINAPI</v>
          </cell>
          <cell r="I3046">
            <v>14.74</v>
          </cell>
        </row>
        <row r="3047">
          <cell r="D3047">
            <v>73438</v>
          </cell>
          <cell r="E3047" t="str">
            <v>ESCAVACAO MANUAL VALA/CAVA ENTRE  6,00 E  7,50M PROF EM MAT  1A</v>
          </cell>
          <cell r="F3047" t="str">
            <v>M3</v>
          </cell>
          <cell r="G3047">
            <v>64.89</v>
          </cell>
          <cell r="H3047" t="str">
            <v>S-SINAPI</v>
          </cell>
          <cell r="I3047">
            <v>84.35</v>
          </cell>
        </row>
        <row r="3048">
          <cell r="D3048">
            <v>73439</v>
          </cell>
          <cell r="E3048" t="str">
            <v xml:space="preserve">MOTO BOMBA SOBRE RODAS GAS DE  10,5CV A  3600RPM  (CI) C/BOMBA CENTRIFUGA    </v>
          </cell>
          <cell r="F3048" t="str">
            <v>H</v>
          </cell>
          <cell r="G3048">
            <v>2.36</v>
          </cell>
          <cell r="H3048" t="str">
            <v>S-SINAPI</v>
          </cell>
          <cell r="I3048">
            <v>3.06</v>
          </cell>
        </row>
        <row r="3049">
          <cell r="D3049">
            <v>73440</v>
          </cell>
          <cell r="E3049" t="str">
            <v>USINA DOSADOR/MISTURADOR AGREG CONCR C/SILO CIM P/50T  (CI) INCL</v>
          </cell>
          <cell r="F3049" t="str">
            <v>H</v>
          </cell>
          <cell r="G3049">
            <v>131.16999999999999</v>
          </cell>
          <cell r="H3049" t="str">
            <v>S-SINAPI</v>
          </cell>
          <cell r="I3049">
            <v>170.52</v>
          </cell>
        </row>
        <row r="3050">
          <cell r="D3050">
            <v>73441</v>
          </cell>
          <cell r="E3050" t="str">
            <v xml:space="preserve">USINA DOSADORA/MIST AGREG CONCR C/SILO CIM P/50T  (CP) INCL MAO-DE-OBRA    </v>
          </cell>
          <cell r="F3050" t="str">
            <v>H</v>
          </cell>
          <cell r="G3050">
            <v>169.7</v>
          </cell>
          <cell r="H3050" t="str">
            <v>S-SINAPI</v>
          </cell>
          <cell r="I3050">
            <v>220.61</v>
          </cell>
        </row>
        <row r="3051">
          <cell r="D3051">
            <v>73443</v>
          </cell>
          <cell r="E3051" t="str">
            <v xml:space="preserve">CUSTO HORARIO C/MANUTENCAO  - MOTONIVELADORA CATERPILLAR  120 G  -  125 HP    </v>
          </cell>
          <cell r="F3051" t="str">
            <v>H</v>
          </cell>
          <cell r="G3051">
            <v>35.409999999999997</v>
          </cell>
          <cell r="H3051" t="str">
            <v>S-SINAPI</v>
          </cell>
          <cell r="I3051">
            <v>46.03</v>
          </cell>
        </row>
        <row r="3052">
          <cell r="D3052">
            <v>73444</v>
          </cell>
          <cell r="E3052" t="str">
            <v xml:space="preserve">PREPARO DE CONCRETO COM MISTURA E AMASSAMENTO EM  1 BETONEIRA  320L COM      </v>
          </cell>
          <cell r="F3052" t="str">
            <v>M3</v>
          </cell>
          <cell r="G3052">
            <v>32.58</v>
          </cell>
          <cell r="H3052" t="str">
            <v>S-SINAPI</v>
          </cell>
          <cell r="I3052">
            <v>42.35</v>
          </cell>
        </row>
        <row r="3053">
          <cell r="D3053">
            <v>73445</v>
          </cell>
          <cell r="E3053" t="str">
            <v>CAIACAO INT OU EXT SOBRE REVESTIMENTO LISO C/ADOCAO DE FIXADOR COM</v>
          </cell>
          <cell r="F3053" t="str">
            <v>M2</v>
          </cell>
          <cell r="G3053">
            <v>3.83</v>
          </cell>
          <cell r="H3053" t="str">
            <v>S-SINAPI</v>
          </cell>
          <cell r="I3053">
            <v>4.97</v>
          </cell>
        </row>
        <row r="3054">
          <cell r="D3054">
            <v>73446</v>
          </cell>
          <cell r="E3054" t="str">
            <v>PINTURA DE SUPERFICIE C/TINTA GRAFITE</v>
          </cell>
          <cell r="F3054" t="str">
            <v>M2</v>
          </cell>
          <cell r="G3054">
            <v>9.1</v>
          </cell>
          <cell r="H3054" t="str">
            <v>S-SINAPI</v>
          </cell>
          <cell r="I3054">
            <v>11.83</v>
          </cell>
        </row>
        <row r="3055">
          <cell r="D3055">
            <v>73447</v>
          </cell>
          <cell r="E3055" t="str">
            <v>ESCAVACAO MANUAL DE VALAS EM TERRA COMPACTA, PROF.  2 M  &lt; H  &lt;=  3 M</v>
          </cell>
          <cell r="F3055" t="str">
            <v>M3</v>
          </cell>
          <cell r="G3055">
            <v>22.39</v>
          </cell>
          <cell r="H3055" t="str">
            <v>S-SINAPI</v>
          </cell>
          <cell r="I3055">
            <v>29.1</v>
          </cell>
        </row>
        <row r="3056">
          <cell r="D3056">
            <v>73448</v>
          </cell>
          <cell r="E3056" t="str">
            <v>BOMBA C/MOTOR A GASOLINA AUTOESCORVANTE PARA AGUA SUJA  -  3/4 HP</v>
          </cell>
          <cell r="F3056" t="str">
            <v>H</v>
          </cell>
          <cell r="G3056">
            <v>0.11</v>
          </cell>
          <cell r="H3056" t="str">
            <v>S-SINAPI</v>
          </cell>
          <cell r="I3056">
            <v>0.14000000000000001</v>
          </cell>
        </row>
        <row r="3057">
          <cell r="D3057">
            <v>73449</v>
          </cell>
          <cell r="E3057" t="str">
            <v>ARGAMASSA CIMENTO/AREIA  1:4  - PREPARO MANUAL  - P</v>
          </cell>
          <cell r="F3057" t="str">
            <v>M3</v>
          </cell>
          <cell r="G3057">
            <v>247.54</v>
          </cell>
          <cell r="H3057" t="str">
            <v>S-SINAPI</v>
          </cell>
          <cell r="I3057">
            <v>321.8</v>
          </cell>
        </row>
        <row r="3058">
          <cell r="D3058">
            <v>73450</v>
          </cell>
          <cell r="E3058" t="str">
            <v xml:space="preserve">CUSTO HORARIO IMPRODUTIVO DIURNO  - MARTELETE OU ROMPEDOR ATLAS COPCO  -    </v>
          </cell>
          <cell r="F3058" t="str">
            <v>CHI</v>
          </cell>
          <cell r="G3058">
            <v>10.51</v>
          </cell>
          <cell r="H3058" t="str">
            <v>S-SINAPI</v>
          </cell>
          <cell r="I3058">
            <v>13.66</v>
          </cell>
        </row>
        <row r="3059">
          <cell r="D3059">
            <v>73451</v>
          </cell>
          <cell r="E3059" t="str">
            <v xml:space="preserve">TRATOR ESTEIRAS DIESEL APROX  200CV C/LAMINA  2500KG  (CUSTO PRODUTIVO) I    </v>
          </cell>
          <cell r="F3059" t="str">
            <v>H</v>
          </cell>
          <cell r="G3059">
            <v>239.05</v>
          </cell>
          <cell r="H3059" t="str">
            <v>S-SINAPI</v>
          </cell>
          <cell r="I3059">
            <v>310.76</v>
          </cell>
        </row>
        <row r="3060">
          <cell r="D3060">
            <v>73452</v>
          </cell>
          <cell r="E3060" t="str">
            <v>MOTONIVELADORA MOTOR DIESEL  125CV INCL OPERADOR  (CP)</v>
          </cell>
          <cell r="F3060" t="str">
            <v>H</v>
          </cell>
          <cell r="G3060">
            <v>173.67</v>
          </cell>
          <cell r="H3060" t="str">
            <v>S-SINAPI</v>
          </cell>
          <cell r="I3060">
            <v>225.77</v>
          </cell>
        </row>
        <row r="3061">
          <cell r="D3061">
            <v>73453</v>
          </cell>
          <cell r="E3061" t="str">
            <v>TRATOR DE PNEUS MOTOR DIESEL  61CV INCL OPERADOR  (CP)</v>
          </cell>
          <cell r="F3061" t="str">
            <v>H</v>
          </cell>
          <cell r="G3061">
            <v>44.86</v>
          </cell>
          <cell r="H3061" t="str">
            <v>S-SINAPI</v>
          </cell>
          <cell r="I3061">
            <v>58.31</v>
          </cell>
        </row>
        <row r="3062">
          <cell r="D3062">
            <v>73454</v>
          </cell>
          <cell r="E3062" t="str">
            <v>ALUGUEL CAMINHAO CARROC FIXA TOCO  7,5T MOTOR DIESEL  132CV(CP) C/MOTO</v>
          </cell>
          <cell r="F3062" t="str">
            <v>H</v>
          </cell>
          <cell r="G3062">
            <v>76.59</v>
          </cell>
          <cell r="H3062" t="str">
            <v>S-SINAPI</v>
          </cell>
          <cell r="I3062">
            <v>99.56</v>
          </cell>
        </row>
        <row r="3063">
          <cell r="D3063">
            <v>73455</v>
          </cell>
          <cell r="E3063" t="str">
            <v>ARGAMASSA CIMENTO/AREIA  1:4 -    PREPARO MECANICO</v>
          </cell>
          <cell r="F3063" t="str">
            <v>M3</v>
          </cell>
          <cell r="G3063">
            <v>220.91</v>
          </cell>
          <cell r="H3063" t="str">
            <v>S-SINAPI</v>
          </cell>
          <cell r="I3063">
            <v>287.18</v>
          </cell>
        </row>
        <row r="3064">
          <cell r="D3064">
            <v>73456</v>
          </cell>
          <cell r="E3064" t="str">
            <v>MANUTENCAO/CAMINHAO CARROCERIA FIXA FORD F-12000  -  142CV</v>
          </cell>
          <cell r="F3064" t="str">
            <v>H</v>
          </cell>
          <cell r="G3064">
            <v>11.07</v>
          </cell>
          <cell r="H3064" t="str">
            <v>S-SINAPI</v>
          </cell>
          <cell r="I3064">
            <v>14.39</v>
          </cell>
        </row>
        <row r="3065">
          <cell r="D3065">
            <v>73457</v>
          </cell>
          <cell r="E3065" t="str">
            <v>CUSTO HORARIO C/MATERIAIS NA OPERACAO  - MOTONIVELADORA CATERPILLAR</v>
          </cell>
          <cell r="F3065" t="str">
            <v>H</v>
          </cell>
          <cell r="G3065">
            <v>50.65</v>
          </cell>
          <cell r="H3065" t="str">
            <v>S-SINAPI</v>
          </cell>
          <cell r="I3065">
            <v>65.84</v>
          </cell>
        </row>
        <row r="3066">
          <cell r="D3066">
            <v>73458</v>
          </cell>
          <cell r="E3066" t="str">
            <v>CUSTO HORARIO COM MATERIAIS NA OPERACAO  - TRATOR DE ESTEIRAS</v>
          </cell>
          <cell r="F3066" t="str">
            <v>H</v>
          </cell>
          <cell r="G3066">
            <v>50.65</v>
          </cell>
          <cell r="H3066" t="str">
            <v>S-SINAPI</v>
          </cell>
          <cell r="I3066">
            <v>65.84</v>
          </cell>
        </row>
        <row r="3067">
          <cell r="D3067">
            <v>73459</v>
          </cell>
          <cell r="E3067" t="str">
            <v>CUSTOS C/MATERIAL OPERCAO  -MAQUINA DE DEMARCAR FAIXAS AUTO</v>
          </cell>
          <cell r="F3067" t="str">
            <v>H</v>
          </cell>
          <cell r="G3067">
            <v>10.85</v>
          </cell>
          <cell r="H3067" t="str">
            <v>S-SINAPI</v>
          </cell>
          <cell r="I3067">
            <v>14.1</v>
          </cell>
        </row>
        <row r="3068">
          <cell r="D3068">
            <v>73460</v>
          </cell>
          <cell r="E3068" t="str">
            <v>MACARANDUBA APARELHADA  3" X  4.1/2"</v>
          </cell>
          <cell r="F3068" t="str">
            <v>M</v>
          </cell>
          <cell r="G3068">
            <v>28.65</v>
          </cell>
          <cell r="H3068" t="str">
            <v>S-SINAPI</v>
          </cell>
          <cell r="I3068">
            <v>37.24</v>
          </cell>
        </row>
        <row r="3069">
          <cell r="D3069">
            <v>73461</v>
          </cell>
          <cell r="E3069" t="str">
            <v>LANCAMENTO CONCRETO P/PECAS S/ARMAD PR  3.5 M3/H INCL APENAS</v>
          </cell>
          <cell r="F3069" t="str">
            <v>M3</v>
          </cell>
          <cell r="G3069">
            <v>29.84</v>
          </cell>
          <cell r="H3069" t="str">
            <v>S-SINAPI</v>
          </cell>
          <cell r="I3069">
            <v>38.79</v>
          </cell>
        </row>
        <row r="3070">
          <cell r="D3070">
            <v>73463</v>
          </cell>
          <cell r="E3070" t="str">
            <v xml:space="preserve">MOTO BOMBA SOBRE RODAS GAS DE  10,5CV A  3600RPM  (CP) C/BOMBA CENTRIFUGA    </v>
          </cell>
          <cell r="F3070" t="str">
            <v>H</v>
          </cell>
          <cell r="G3070">
            <v>14.19</v>
          </cell>
          <cell r="H3070" t="str">
            <v>S-SINAPI</v>
          </cell>
          <cell r="I3070">
            <v>18.440000000000001</v>
          </cell>
        </row>
        <row r="3071">
          <cell r="D3071">
            <v>73464</v>
          </cell>
          <cell r="E3071" t="str">
            <v>CHP MAQUINA PROJETORA DE CONCRETO</v>
          </cell>
          <cell r="F3071" t="str">
            <v>H</v>
          </cell>
          <cell r="G3071">
            <v>15.57</v>
          </cell>
          <cell r="H3071" t="str">
            <v>S-SINAPI</v>
          </cell>
          <cell r="I3071">
            <v>20.239999999999998</v>
          </cell>
        </row>
        <row r="3072">
          <cell r="D3072">
            <v>73465</v>
          </cell>
          <cell r="E3072" t="str">
            <v>PISO CIMENTADO E=1,5CM C/ARGAMASSA  1:3 CIMENTO AREIA ALISADO COLHER</v>
          </cell>
          <cell r="F3072" t="str">
            <v>M2</v>
          </cell>
          <cell r="G3072">
            <v>16.28</v>
          </cell>
          <cell r="H3072" t="str">
            <v>S-SINAPI</v>
          </cell>
          <cell r="I3072">
            <v>21.16</v>
          </cell>
        </row>
        <row r="3073">
          <cell r="D3073">
            <v>73466</v>
          </cell>
          <cell r="E3073" t="str">
            <v>ESCORAMENTO FORMAS  1,50 A  5,00M APROV  2 VEZES</v>
          </cell>
          <cell r="F3073" t="str">
            <v>M2</v>
          </cell>
          <cell r="G3073">
            <v>15.76</v>
          </cell>
          <cell r="H3073" t="str">
            <v>S-SINAPI</v>
          </cell>
          <cell r="I3073">
            <v>20.48</v>
          </cell>
        </row>
        <row r="3074">
          <cell r="D3074">
            <v>73467</v>
          </cell>
          <cell r="E3074" t="str">
            <v>CUSTO HORARIO PRODUTIVO DIURNO  - CAMINHAO CARROCERIA MERCEDES BENZ  -</v>
          </cell>
          <cell r="F3074" t="str">
            <v>CHP</v>
          </cell>
          <cell r="G3074">
            <v>98.17</v>
          </cell>
          <cell r="H3074" t="str">
            <v>S-SINAPI</v>
          </cell>
          <cell r="I3074">
            <v>127.62</v>
          </cell>
        </row>
        <row r="3075">
          <cell r="D3075">
            <v>73468</v>
          </cell>
          <cell r="E3075" t="str">
            <v>ARGAMASSA CIMENTO/AREIA  1:3 -    PREPARO MECANICO</v>
          </cell>
          <cell r="F3075" t="str">
            <v>M3</v>
          </cell>
          <cell r="G3075">
            <v>242.55</v>
          </cell>
          <cell r="H3075" t="str">
            <v>S-SINAPI</v>
          </cell>
          <cell r="I3075">
            <v>315.31</v>
          </cell>
        </row>
        <row r="3076">
          <cell r="D3076">
            <v>73469</v>
          </cell>
          <cell r="E3076" t="str">
            <v>BOMBA C/MOTOR A GASOLINA AUTOESCORVANTE PARA AGUA SUJA  -  3/4 HP</v>
          </cell>
          <cell r="F3076" t="str">
            <v>H</v>
          </cell>
          <cell r="G3076">
            <v>2.92</v>
          </cell>
          <cell r="H3076" t="str">
            <v>S-SINAPI</v>
          </cell>
          <cell r="I3076">
            <v>3.79</v>
          </cell>
        </row>
        <row r="3077">
          <cell r="D3077">
            <v>73470</v>
          </cell>
          <cell r="E3077" t="str">
            <v>AREIA PENEIRADA  - PREPARO MANUAL  - P</v>
          </cell>
          <cell r="F3077" t="str">
            <v>M3</v>
          </cell>
          <cell r="G3077">
            <v>204.01</v>
          </cell>
          <cell r="H3077" t="str">
            <v>S-SINAPI</v>
          </cell>
          <cell r="I3077">
            <v>265.20999999999998</v>
          </cell>
        </row>
        <row r="3078">
          <cell r="D3078">
            <v>73471</v>
          </cell>
          <cell r="E3078" t="str">
            <v>ARGAMASSA CIMENTO/AREIA  1:3  - PREPARO MANUAL  - P</v>
          </cell>
          <cell r="F3078" t="str">
            <v>M3</v>
          </cell>
          <cell r="G3078">
            <v>286.77999999999997</v>
          </cell>
          <cell r="H3078" t="str">
            <v>S-SINAPI</v>
          </cell>
          <cell r="I3078">
            <v>372.81</v>
          </cell>
        </row>
        <row r="3079">
          <cell r="D3079">
            <v>73472</v>
          </cell>
          <cell r="E3079" t="str">
            <v>CUSTO HORARIO IMPRODUTIVO DIURNO  - COMPRESSOR ATLAS COPCO  - XA80  170</v>
          </cell>
          <cell r="F3079" t="str">
            <v>CHI</v>
          </cell>
          <cell r="G3079">
            <v>16.48</v>
          </cell>
          <cell r="H3079" t="str">
            <v>S-SINAPI</v>
          </cell>
          <cell r="I3079">
            <v>21.42</v>
          </cell>
        </row>
        <row r="3080">
          <cell r="D3080">
            <v>73473</v>
          </cell>
          <cell r="E3080" t="str">
            <v>VASSOURA MEC REBOCAVEL LARG DE TRAB  2,44M  (CI) EXCL OPERADOR</v>
          </cell>
          <cell r="F3080" t="str">
            <v>H</v>
          </cell>
          <cell r="G3080">
            <v>7.44</v>
          </cell>
          <cell r="H3080" t="str">
            <v>S-SINAPI</v>
          </cell>
          <cell r="I3080">
            <v>9.67</v>
          </cell>
        </row>
        <row r="3081">
          <cell r="D3081">
            <v>73474</v>
          </cell>
          <cell r="E3081" t="str">
            <v xml:space="preserve">ALUGUEL CAMINHAO CARROC FIXA TOCO  7,5T MOTOR DIESEL  132CV  (CI) C/MOTO      </v>
          </cell>
          <cell r="F3081" t="str">
            <v>H</v>
          </cell>
          <cell r="G3081">
            <v>32.31</v>
          </cell>
          <cell r="H3081" t="str">
            <v>S-SINAPI</v>
          </cell>
          <cell r="I3081">
            <v>42</v>
          </cell>
        </row>
        <row r="3082">
          <cell r="D3082">
            <v>73475</v>
          </cell>
          <cell r="E3082" t="str">
            <v>TACO DE ALVENARIA  (2,5X10X20)CM</v>
          </cell>
          <cell r="F3082" t="str">
            <v>UN</v>
          </cell>
          <cell r="G3082">
            <v>0.39</v>
          </cell>
          <cell r="H3082" t="str">
            <v>S-SINAPI</v>
          </cell>
          <cell r="I3082">
            <v>0.5</v>
          </cell>
        </row>
        <row r="3083">
          <cell r="D3083">
            <v>73476</v>
          </cell>
          <cell r="E3083" t="str">
            <v>MOTONIVELADORA MOTOR DIESEL  125CV INCL OPERADOR  (CI)</v>
          </cell>
          <cell r="F3083" t="str">
            <v>H</v>
          </cell>
          <cell r="G3083">
            <v>81.13</v>
          </cell>
          <cell r="H3083" t="str">
            <v>S-SINAPI</v>
          </cell>
          <cell r="I3083">
            <v>105.46</v>
          </cell>
        </row>
        <row r="3084">
          <cell r="D3084">
            <v>73477</v>
          </cell>
          <cell r="E3084" t="str">
            <v>MAQUINA DE SOLDA A ARCO  375A DIESEL  33CV  (CP) EXCL OPERADOR</v>
          </cell>
          <cell r="F3084" t="str">
            <v>H</v>
          </cell>
          <cell r="G3084">
            <v>30.12</v>
          </cell>
          <cell r="H3084" t="str">
            <v>S-SINAPI</v>
          </cell>
          <cell r="I3084">
            <v>39.15</v>
          </cell>
        </row>
        <row r="3085">
          <cell r="D3085">
            <v>73478</v>
          </cell>
          <cell r="E3085" t="str">
            <v>MAQUINA DE JUNTAS GAS  8,25CV PART MANUAL  (CP) INCL OPERADOR</v>
          </cell>
          <cell r="F3085" t="str">
            <v>H</v>
          </cell>
          <cell r="G3085">
            <v>76.88</v>
          </cell>
          <cell r="H3085" t="str">
            <v>S-SINAPI</v>
          </cell>
          <cell r="I3085">
            <v>99.94</v>
          </cell>
        </row>
        <row r="3086">
          <cell r="D3086">
            <v>73479</v>
          </cell>
          <cell r="E3086" t="str">
            <v>DISTRIBUIDOR BETUME SOB PRESSAO GAS  (CP) SOBRE CHASSIS CAMINHAO  -</v>
          </cell>
          <cell r="F3086" t="str">
            <v>H</v>
          </cell>
          <cell r="G3086">
            <v>145.41999999999999</v>
          </cell>
          <cell r="H3086" t="str">
            <v>S-SINAPI</v>
          </cell>
          <cell r="I3086">
            <v>189.04</v>
          </cell>
        </row>
        <row r="3087">
          <cell r="D3087">
            <v>73480</v>
          </cell>
          <cell r="E3087" t="str">
            <v xml:space="preserve">CUSTO HORARIO PRODUTIVO  - GUINDASTE MUNK  640/18  -  8T S/CAMINHAO MERCE-    </v>
          </cell>
          <cell r="F3087" t="str">
            <v>H</v>
          </cell>
          <cell r="G3087">
            <v>87.23</v>
          </cell>
          <cell r="H3087" t="str">
            <v>S-SINAPI</v>
          </cell>
          <cell r="I3087">
            <v>113.39</v>
          </cell>
        </row>
        <row r="3088">
          <cell r="D3088">
            <v>73481</v>
          </cell>
          <cell r="E3088" t="str">
            <v>ESCAVACAO MANUAL DE VALAS EM TERRA COMPACTA, PROF. DE  0 M  &lt; H  &lt;=  1 M</v>
          </cell>
          <cell r="F3088" t="str">
            <v>M3</v>
          </cell>
          <cell r="G3088">
            <v>16.55</v>
          </cell>
          <cell r="H3088" t="str">
            <v>S-SINAPI</v>
          </cell>
          <cell r="I3088">
            <v>21.51</v>
          </cell>
        </row>
        <row r="3089">
          <cell r="D3089">
            <v>73482</v>
          </cell>
          <cell r="E3089" t="str">
            <v>ARGAMASSA DE CIMENTO E AREIA, NO TRACO  1:3</v>
          </cell>
          <cell r="F3089" t="str">
            <v>M3</v>
          </cell>
          <cell r="G3089">
            <v>265.88</v>
          </cell>
          <cell r="H3089" t="str">
            <v>S-SINAPI</v>
          </cell>
          <cell r="I3089">
            <v>345.64</v>
          </cell>
        </row>
        <row r="3090">
          <cell r="D3090">
            <v>73483</v>
          </cell>
          <cell r="E3090" t="str">
            <v xml:space="preserve">CUSTOS C/MAO-DE-OBRA NA OPERACAO/CAMINHAO CARROCERIA FIXA FORD F-12000    </v>
          </cell>
          <cell r="F3090" t="str">
            <v>H</v>
          </cell>
          <cell r="G3090">
            <v>12.35</v>
          </cell>
          <cell r="H3090" t="str">
            <v>S-SINAPI</v>
          </cell>
          <cell r="I3090">
            <v>16.05</v>
          </cell>
        </row>
        <row r="3091">
          <cell r="D3091">
            <v>73484</v>
          </cell>
          <cell r="E3091" t="str">
            <v>CUSTO HORARIO C/MAO-DE-OBRA NA OPERACAO  - MOTONIVELADORA CATERPILLAR</v>
          </cell>
          <cell r="F3091" t="str">
            <v>H</v>
          </cell>
          <cell r="G3091">
            <v>9.2899999999999991</v>
          </cell>
          <cell r="H3091" t="str">
            <v>S-SINAPI</v>
          </cell>
          <cell r="I3091">
            <v>12.07</v>
          </cell>
        </row>
        <row r="3092">
          <cell r="D3092">
            <v>73485</v>
          </cell>
          <cell r="E3092" t="str">
            <v xml:space="preserve">CUSTO HORARIO COM MAO-DE-OBRA NA OPERACAO DIURNA  - TRATOR DE ESTEIRAS      </v>
          </cell>
          <cell r="F3092" t="str">
            <v>H</v>
          </cell>
          <cell r="G3092">
            <v>6.86</v>
          </cell>
          <cell r="H3092" t="str">
            <v>S-SINAPI</v>
          </cell>
          <cell r="I3092">
            <v>8.91</v>
          </cell>
        </row>
        <row r="3093">
          <cell r="D3093">
            <v>73486</v>
          </cell>
          <cell r="E3093" t="str">
            <v>MARCO MADEIRA REGIONAL  1A  7X3,5CM  - P</v>
          </cell>
          <cell r="F3093" t="str">
            <v>M</v>
          </cell>
          <cell r="G3093">
            <v>15.76</v>
          </cell>
          <cell r="H3093" t="str">
            <v>S-SINAPI</v>
          </cell>
          <cell r="I3093">
            <v>20.48</v>
          </cell>
        </row>
        <row r="3094">
          <cell r="D3094">
            <v>73487</v>
          </cell>
          <cell r="E3094" t="str">
            <v>SERRA CIRCULAR MAKITA  5900B  7`  2,3HP  - CHI</v>
          </cell>
          <cell r="F3094" t="str">
            <v>H</v>
          </cell>
          <cell r="G3094">
            <v>8.68</v>
          </cell>
          <cell r="H3094" t="str">
            <v>S-SINAPI</v>
          </cell>
          <cell r="I3094">
            <v>11.28</v>
          </cell>
        </row>
        <row r="3095">
          <cell r="D3095">
            <v>73488</v>
          </cell>
          <cell r="E3095" t="str">
            <v>MACARANDUBA APARELHADA  3" X  6"</v>
          </cell>
          <cell r="F3095" t="str">
            <v>M</v>
          </cell>
          <cell r="G3095">
            <v>37.409999999999997</v>
          </cell>
          <cell r="H3095" t="str">
            <v>S-SINAPI</v>
          </cell>
          <cell r="I3095">
            <v>48.63</v>
          </cell>
        </row>
        <row r="3096">
          <cell r="D3096">
            <v>73489</v>
          </cell>
          <cell r="E3096" t="str">
            <v>MACARANDUBA APARELHADA DE  3" X  9"</v>
          </cell>
          <cell r="F3096" t="str">
            <v>M</v>
          </cell>
          <cell r="G3096">
            <v>57.33</v>
          </cell>
          <cell r="H3096" t="str">
            <v>S-SINAPI</v>
          </cell>
          <cell r="I3096">
            <v>74.52</v>
          </cell>
        </row>
        <row r="3097">
          <cell r="D3097">
            <v>73490</v>
          </cell>
          <cell r="E3097" t="str">
            <v>TUBO CA-1 CONCR ARMADO P/GALERIAS AGUAS PLUV DIAM=0,80M FORNEC MAT</v>
          </cell>
          <cell r="F3097" t="str">
            <v>M</v>
          </cell>
          <cell r="G3097">
            <v>192.69</v>
          </cell>
          <cell r="H3097" t="str">
            <v>S-SINAPI</v>
          </cell>
          <cell r="I3097">
            <v>250.49</v>
          </cell>
        </row>
        <row r="3098">
          <cell r="D3098">
            <v>73491</v>
          </cell>
          <cell r="E3098" t="str">
            <v>MAQUINA POLIDORA  4HP  12A  220V EXCL ESMERIL E OPERADOR  (CP)</v>
          </cell>
          <cell r="F3098" t="str">
            <v>H</v>
          </cell>
          <cell r="G3098">
            <v>2.93</v>
          </cell>
          <cell r="H3098" t="str">
            <v>S-SINAPI</v>
          </cell>
          <cell r="I3098">
            <v>3.8</v>
          </cell>
        </row>
        <row r="3099">
          <cell r="D3099">
            <v>73492</v>
          </cell>
          <cell r="E3099" t="str">
            <v xml:space="preserve">EXTRUSORA DE GUIAS E SARJETAS S/FORMAS DIESEL  14CV  (CP) EXCL OPERADOR      </v>
          </cell>
          <cell r="F3099" t="str">
            <v>UN</v>
          </cell>
          <cell r="G3099">
            <v>7.91</v>
          </cell>
          <cell r="H3099" t="str">
            <v>S-SINAPI</v>
          </cell>
          <cell r="I3099">
            <v>10.28</v>
          </cell>
        </row>
        <row r="3100">
          <cell r="D3100">
            <v>73493</v>
          </cell>
          <cell r="E3100" t="str">
            <v xml:space="preserve">TEODOLITO CONVENCIONAL DE MICROMETRO C/LEITURA NUMERICA  (CP) PRECISAO      </v>
          </cell>
          <cell r="F3100" t="str">
            <v>H</v>
          </cell>
          <cell r="G3100">
            <v>2.36</v>
          </cell>
          <cell r="H3100" t="str">
            <v>S-SINAPI</v>
          </cell>
          <cell r="I3100">
            <v>3.06</v>
          </cell>
        </row>
        <row r="3101">
          <cell r="D3101">
            <v>73494</v>
          </cell>
          <cell r="E3101" t="str">
            <v>PORTA DE UMA ALMOFADA DE CEDRO  60X210X3CM.</v>
          </cell>
          <cell r="F3101" t="str">
            <v>UN</v>
          </cell>
          <cell r="G3101">
            <v>250.38</v>
          </cell>
          <cell r="H3101" t="str">
            <v>S-SINAPI</v>
          </cell>
          <cell r="I3101">
            <v>325.49</v>
          </cell>
        </row>
        <row r="3102">
          <cell r="D3102">
            <v>73495</v>
          </cell>
          <cell r="E3102" t="str">
            <v xml:space="preserve">TRATOR ESTEIRAS DIESEL APROX  335CV C/LAMINA  5000KG  (CP) INCL OPERADOR      </v>
          </cell>
          <cell r="F3102" t="str">
            <v>H</v>
          </cell>
          <cell r="G3102">
            <v>513.88</v>
          </cell>
          <cell r="H3102" t="str">
            <v>S-SINAPI</v>
          </cell>
          <cell r="I3102">
            <v>668.04</v>
          </cell>
        </row>
        <row r="3103">
          <cell r="D3103">
            <v>73496</v>
          </cell>
          <cell r="E3103" t="str">
            <v>SOCADOR PNEUMATICO  18,5KG CONSUMO AR  0,82M3/M  (CP) INCL OPERADOR</v>
          </cell>
          <cell r="F3103" t="str">
            <v>H</v>
          </cell>
          <cell r="G3103">
            <v>3.17</v>
          </cell>
          <cell r="H3103" t="str">
            <v>S-SINAPI</v>
          </cell>
          <cell r="I3103">
            <v>4.12</v>
          </cell>
        </row>
        <row r="3104">
          <cell r="D3104">
            <v>73497</v>
          </cell>
          <cell r="E3104" t="str">
            <v xml:space="preserve">CHP  - COMPRESSOR DE  760PCM, MOTOR DIESEL  269HP, ATLAS COPCO, MOD XA360    </v>
          </cell>
          <cell r="F3104" t="str">
            <v>H</v>
          </cell>
          <cell r="G3104">
            <v>115.21</v>
          </cell>
          <cell r="H3104" t="str">
            <v>S-SINAPI</v>
          </cell>
          <cell r="I3104">
            <v>149.77000000000001</v>
          </cell>
        </row>
        <row r="3105">
          <cell r="D3105">
            <v>73498</v>
          </cell>
          <cell r="E3105" t="str">
            <v xml:space="preserve">PREPARO DE CONCRETO C/MISTURA E AMASSAMENTO, CONDICOES ESPECIAIS,  1 BE    </v>
          </cell>
          <cell r="F3105" t="str">
            <v>M3</v>
          </cell>
          <cell r="G3105">
            <v>45.68</v>
          </cell>
          <cell r="H3105" t="str">
            <v>S-SINAPI</v>
          </cell>
          <cell r="I3105">
            <v>59.38</v>
          </cell>
        </row>
        <row r="3106">
          <cell r="D3106">
            <v>73499</v>
          </cell>
          <cell r="E3106" t="str">
            <v xml:space="preserve">VERGAS DE CONCRETO ARMADO PARA ALVENARIA COM APROVEITAMENTO DA MADEIRA    </v>
          </cell>
          <cell r="F3106" t="str">
            <v>M3</v>
          </cell>
          <cell r="G3106">
            <v>947.84</v>
          </cell>
          <cell r="H3106" t="str">
            <v>S-SINAPI</v>
          </cell>
          <cell r="I3106">
            <v>1232.19</v>
          </cell>
        </row>
        <row r="3107">
          <cell r="D3107">
            <v>73500</v>
          </cell>
          <cell r="E3107" t="str">
            <v>ESCAV MANUAL VALA/CAVA MAT  1A CAT  1,5 A  3M EXCL ESG/ESCOR</v>
          </cell>
          <cell r="F3107" t="str">
            <v>M3</v>
          </cell>
          <cell r="G3107">
            <v>29.2</v>
          </cell>
          <cell r="H3107" t="str">
            <v>S-SINAPI</v>
          </cell>
          <cell r="I3107">
            <v>37.96</v>
          </cell>
        </row>
        <row r="3108">
          <cell r="D3108">
            <v>73501</v>
          </cell>
          <cell r="E3108" t="str">
            <v>CUSTO HORARIO PRODUTIVO DIURNO  - GUINCHO  8 T MUNCK  -  640/18 S/</v>
          </cell>
          <cell r="F3108" t="str">
            <v>CHP</v>
          </cell>
          <cell r="G3108">
            <v>78.3</v>
          </cell>
          <cell r="H3108" t="str">
            <v>S-SINAPI</v>
          </cell>
          <cell r="I3108">
            <v>101.79</v>
          </cell>
        </row>
        <row r="3109">
          <cell r="D3109">
            <v>73502</v>
          </cell>
          <cell r="E3109" t="str">
            <v>CUSTO HORARIO PRODUTIVO DIURNO  - GUINDASTE AUTOPROPELIDO MADAL  -</v>
          </cell>
          <cell r="F3109" t="str">
            <v>CHP</v>
          </cell>
          <cell r="G3109">
            <v>69.790000000000006</v>
          </cell>
          <cell r="H3109" t="str">
            <v>S-SINAPI</v>
          </cell>
          <cell r="I3109">
            <v>90.72</v>
          </cell>
        </row>
        <row r="3110">
          <cell r="D3110">
            <v>73503</v>
          </cell>
          <cell r="E3110" t="str">
            <v>TRANSPORTE DE TUBOS DE PVC DN  1000</v>
          </cell>
          <cell r="F3110" t="str">
            <v>M</v>
          </cell>
          <cell r="G3110">
            <v>3.98</v>
          </cell>
          <cell r="H3110" t="str">
            <v>S-SINAPI</v>
          </cell>
          <cell r="I3110">
            <v>5.17</v>
          </cell>
        </row>
        <row r="3111">
          <cell r="D3111">
            <v>73504</v>
          </cell>
          <cell r="E3111" t="str">
            <v>TRANSPORTE DE TUBOS DE PVC DN  900</v>
          </cell>
          <cell r="F3111" t="str">
            <v>M</v>
          </cell>
          <cell r="G3111">
            <v>3.36</v>
          </cell>
          <cell r="H3111" t="str">
            <v>S-SINAPI</v>
          </cell>
          <cell r="I3111">
            <v>4.3600000000000003</v>
          </cell>
        </row>
        <row r="3112">
          <cell r="D3112">
            <v>73505</v>
          </cell>
          <cell r="E3112" t="str">
            <v>TRANSPORTE DE TUBOS DE PVC DN  800</v>
          </cell>
          <cell r="F3112" t="str">
            <v>M</v>
          </cell>
          <cell r="G3112">
            <v>2.78</v>
          </cell>
          <cell r="H3112" t="str">
            <v>S-SINAPI</v>
          </cell>
          <cell r="I3112">
            <v>3.61</v>
          </cell>
        </row>
        <row r="3113">
          <cell r="D3113">
            <v>73506</v>
          </cell>
          <cell r="E3113" t="str">
            <v>TRANSPORTE DE TUBOS DE PVC DN  700</v>
          </cell>
          <cell r="F3113" t="str">
            <v>M</v>
          </cell>
          <cell r="G3113">
            <v>2.2599999999999998</v>
          </cell>
          <cell r="H3113" t="str">
            <v>S-SINAPI</v>
          </cell>
          <cell r="I3113">
            <v>2.93</v>
          </cell>
        </row>
        <row r="3114">
          <cell r="D3114">
            <v>73507</v>
          </cell>
          <cell r="E3114" t="str">
            <v>TRANSPORTE DE TUBOS DE PVC DN  600</v>
          </cell>
          <cell r="F3114" t="str">
            <v>M</v>
          </cell>
          <cell r="G3114">
            <v>1.76</v>
          </cell>
          <cell r="H3114" t="str">
            <v>S-SINAPI</v>
          </cell>
          <cell r="I3114">
            <v>2.2799999999999998</v>
          </cell>
        </row>
        <row r="3115">
          <cell r="D3115">
            <v>73508</v>
          </cell>
          <cell r="E3115" t="str">
            <v>TRANSPORTE DE TUBOS DE PVC DN  500</v>
          </cell>
          <cell r="F3115" t="str">
            <v>M</v>
          </cell>
          <cell r="G3115">
            <v>1.34</v>
          </cell>
          <cell r="H3115" t="str">
            <v>S-SINAPI</v>
          </cell>
          <cell r="I3115">
            <v>1.74</v>
          </cell>
        </row>
        <row r="3116">
          <cell r="D3116">
            <v>73509</v>
          </cell>
          <cell r="E3116" t="str">
            <v>TRANSPORTE DE TUBOS DE PVC DN  400</v>
          </cell>
          <cell r="F3116" t="str">
            <v>M</v>
          </cell>
          <cell r="G3116">
            <v>0.98</v>
          </cell>
          <cell r="H3116" t="str">
            <v>S-SINAPI</v>
          </cell>
          <cell r="I3116">
            <v>1.27</v>
          </cell>
        </row>
        <row r="3117">
          <cell r="D3117">
            <v>73510</v>
          </cell>
          <cell r="E3117" t="str">
            <v>TRANSPORTE DE TUBOS DE FERRO DUTIL DN 1200</v>
          </cell>
          <cell r="F3117" t="str">
            <v>M</v>
          </cell>
          <cell r="G3117">
            <v>10.25</v>
          </cell>
          <cell r="H3117" t="str">
            <v>S-SINAPI</v>
          </cell>
          <cell r="I3117">
            <v>13.32</v>
          </cell>
        </row>
        <row r="3118">
          <cell r="D3118">
            <v>73511</v>
          </cell>
          <cell r="E3118" t="str">
            <v>TRANSPORTE DE TUBOS DE FERRO DUTIL DN 1100</v>
          </cell>
          <cell r="F3118" t="str">
            <v>M</v>
          </cell>
          <cell r="G3118">
            <v>8.85</v>
          </cell>
          <cell r="H3118" t="str">
            <v>S-SINAPI</v>
          </cell>
          <cell r="I3118">
            <v>11.5</v>
          </cell>
        </row>
        <row r="3119">
          <cell r="D3119">
            <v>73512</v>
          </cell>
          <cell r="E3119" t="str">
            <v>TRANSPORTE DE TUBOS DE FERRO DUTIL DN 1000</v>
          </cell>
          <cell r="F3119" t="str">
            <v>M</v>
          </cell>
          <cell r="G3119">
            <v>7.67</v>
          </cell>
          <cell r="H3119" t="str">
            <v>S-SINAPI</v>
          </cell>
          <cell r="I3119">
            <v>9.9700000000000006</v>
          </cell>
        </row>
        <row r="3120">
          <cell r="D3120">
            <v>73513</v>
          </cell>
          <cell r="E3120" t="str">
            <v>TRANSPORTE DE TUBOS DE FERRO DUTIL DN 900</v>
          </cell>
          <cell r="F3120" t="str">
            <v>M</v>
          </cell>
          <cell r="G3120">
            <v>6.47</v>
          </cell>
          <cell r="H3120" t="str">
            <v>S-SINAPI</v>
          </cell>
          <cell r="I3120">
            <v>8.41</v>
          </cell>
        </row>
        <row r="3121">
          <cell r="D3121">
            <v>73514</v>
          </cell>
          <cell r="E3121" t="str">
            <v>TRANSPORTE DE TUBOS DE FERRO DUTIL DN 800</v>
          </cell>
          <cell r="F3121" t="str">
            <v>M</v>
          </cell>
          <cell r="G3121">
            <v>5.37</v>
          </cell>
          <cell r="H3121" t="str">
            <v>S-SINAPI</v>
          </cell>
          <cell r="I3121">
            <v>6.98</v>
          </cell>
        </row>
        <row r="3122">
          <cell r="D3122">
            <v>73515</v>
          </cell>
          <cell r="E3122" t="str">
            <v>TRANSPORTE DE TUBOS DE FERRO DUTIL DN 700</v>
          </cell>
          <cell r="F3122" t="str">
            <v>M</v>
          </cell>
          <cell r="G3122">
            <v>4.3499999999999996</v>
          </cell>
          <cell r="H3122" t="str">
            <v>S-SINAPI</v>
          </cell>
          <cell r="I3122">
            <v>5.65</v>
          </cell>
        </row>
        <row r="3123">
          <cell r="D3123">
            <v>73516</v>
          </cell>
          <cell r="E3123" t="str">
            <v>TRANSPORTE DE TUBOS DE FERRO DUTIL DN 600</v>
          </cell>
          <cell r="F3123" t="str">
            <v>M</v>
          </cell>
          <cell r="G3123">
            <v>3.42</v>
          </cell>
          <cell r="H3123" t="str">
            <v>S-SINAPI</v>
          </cell>
          <cell r="I3123">
            <v>4.4400000000000004</v>
          </cell>
        </row>
        <row r="3124">
          <cell r="D3124">
            <v>73517</v>
          </cell>
          <cell r="E3124" t="str">
            <v>TRANSPORTE DE TUBOS DE FERRO DUTIL DN 500</v>
          </cell>
          <cell r="F3124" t="str">
            <v>M</v>
          </cell>
          <cell r="G3124">
            <v>2.6</v>
          </cell>
          <cell r="H3124" t="str">
            <v>S-SINAPI</v>
          </cell>
          <cell r="I3124">
            <v>3.38</v>
          </cell>
        </row>
        <row r="3125">
          <cell r="D3125">
            <v>73518</v>
          </cell>
          <cell r="E3125" t="str">
            <v>TRANSPORTE DE TUBOS DE FERRO DUTIL DN 450</v>
          </cell>
          <cell r="F3125" t="str">
            <v>M</v>
          </cell>
          <cell r="G3125">
            <v>2.25</v>
          </cell>
          <cell r="H3125" t="str">
            <v>S-SINAPI</v>
          </cell>
          <cell r="I3125">
            <v>2.92</v>
          </cell>
        </row>
        <row r="3126">
          <cell r="D3126">
            <v>73519</v>
          </cell>
          <cell r="E3126" t="str">
            <v>TRANSPORTE DE TUBOS DE FERRO DUTIL DN 400</v>
          </cell>
          <cell r="F3126" t="str">
            <v>M</v>
          </cell>
          <cell r="G3126">
            <v>1.88</v>
          </cell>
          <cell r="H3126" t="str">
            <v>S-SINAPI</v>
          </cell>
          <cell r="I3126">
            <v>2.44</v>
          </cell>
        </row>
        <row r="3127">
          <cell r="D3127">
            <v>73520</v>
          </cell>
          <cell r="E3127" t="str">
            <v>TRANSPORTE DE TUBOS DE FERRO DUTIL DN 350</v>
          </cell>
          <cell r="F3127" t="str">
            <v>M</v>
          </cell>
          <cell r="G3127">
            <v>1.58</v>
          </cell>
          <cell r="H3127" t="str">
            <v>S-SINAPI</v>
          </cell>
          <cell r="I3127">
            <v>2.0499999999999998</v>
          </cell>
        </row>
        <row r="3128">
          <cell r="D3128">
            <v>73521</v>
          </cell>
          <cell r="E3128" t="str">
            <v>TRANSPORTE DE TUBOS DE FERRO DUTIL DN 300</v>
          </cell>
          <cell r="F3128" t="str">
            <v>M</v>
          </cell>
          <cell r="G3128">
            <v>1.27</v>
          </cell>
          <cell r="H3128" t="str">
            <v>S-SINAPI</v>
          </cell>
          <cell r="I3128">
            <v>1.65</v>
          </cell>
        </row>
        <row r="3129">
          <cell r="D3129">
            <v>73522</v>
          </cell>
          <cell r="E3129" t="str">
            <v>TRANSPORTE DE TUBOS DE FERRO DUTIL DN 250</v>
          </cell>
          <cell r="F3129" t="str">
            <v>M</v>
          </cell>
          <cell r="G3129">
            <v>1</v>
          </cell>
          <cell r="H3129" t="str">
            <v>S-SINAPI</v>
          </cell>
          <cell r="I3129">
            <v>1.3</v>
          </cell>
        </row>
        <row r="3130">
          <cell r="D3130">
            <v>73523</v>
          </cell>
          <cell r="E3130" t="str">
            <v>TRANSPORTE DE TUBOS DE FERRO DUTIL DN 200</v>
          </cell>
          <cell r="F3130" t="str">
            <v>M</v>
          </cell>
          <cell r="G3130">
            <v>0.75</v>
          </cell>
          <cell r="H3130" t="str">
            <v>S-SINAPI</v>
          </cell>
          <cell r="I3130">
            <v>0.97</v>
          </cell>
        </row>
        <row r="3131">
          <cell r="D3131">
            <v>73524</v>
          </cell>
          <cell r="E3131" t="str">
            <v>TRANSPORTE DE TUBOS DE FERRO DUTIL DN 150</v>
          </cell>
          <cell r="F3131" t="str">
            <v>M</v>
          </cell>
          <cell r="G3131">
            <v>0.59</v>
          </cell>
          <cell r="H3131" t="str">
            <v>S-SINAPI</v>
          </cell>
          <cell r="I3131">
            <v>0.76</v>
          </cell>
        </row>
        <row r="3132">
          <cell r="D3132">
            <v>73525</v>
          </cell>
          <cell r="E3132" t="str">
            <v>CORTE ACO CA-60 DIAM  6,4 A  8,0MM</v>
          </cell>
          <cell r="F3132" t="str">
            <v>KG</v>
          </cell>
          <cell r="G3132">
            <v>1.93</v>
          </cell>
          <cell r="H3132" t="str">
            <v>S-SINAPI</v>
          </cell>
          <cell r="I3132">
            <v>2.5</v>
          </cell>
        </row>
        <row r="3133">
          <cell r="D3133">
            <v>73526</v>
          </cell>
          <cell r="E3133" t="str">
            <v>ARGAMASSA TRACO  1:7  (CIMENTO E AREIA), PREPARO MANUAL</v>
          </cell>
          <cell r="F3133" t="str">
            <v>M3</v>
          </cell>
          <cell r="G3133">
            <v>188.4</v>
          </cell>
          <cell r="H3133" t="str">
            <v>S-SINAPI</v>
          </cell>
          <cell r="I3133">
            <v>244.92</v>
          </cell>
        </row>
        <row r="3134">
          <cell r="D3134">
            <v>73527</v>
          </cell>
          <cell r="E3134" t="str">
            <v>ARGAMASSA TRACO  1:2  (CIMENTO E AREIA), PREPARO MANUAL</v>
          </cell>
          <cell r="F3134" t="str">
            <v>M3</v>
          </cell>
          <cell r="G3134">
            <v>346.89</v>
          </cell>
          <cell r="H3134" t="str">
            <v>S-SINAPI</v>
          </cell>
          <cell r="I3134">
            <v>450.95</v>
          </cell>
        </row>
        <row r="3135">
          <cell r="D3135">
            <v>73528</v>
          </cell>
          <cell r="E3135" t="str">
            <v>LANCAMENTO CONCRETO P/PECAS ARMADAS PROD  2 M3/H INCL TRANSP</v>
          </cell>
          <cell r="F3135" t="str">
            <v>M3</v>
          </cell>
          <cell r="G3135">
            <v>50.37</v>
          </cell>
          <cell r="H3135" t="str">
            <v>S-SINAPI</v>
          </cell>
          <cell r="I3135">
            <v>65.48</v>
          </cell>
        </row>
        <row r="3136">
          <cell r="D3136">
            <v>73529</v>
          </cell>
          <cell r="E3136" t="str">
            <v xml:space="preserve">INSTALACAO DE AQUECIMENTO E ARMAZENAMENTO DE ASFALTO  (CP) EM  2 TANQUES    </v>
          </cell>
          <cell r="F3136" t="str">
            <v>H</v>
          </cell>
          <cell r="G3136">
            <v>50.59</v>
          </cell>
          <cell r="H3136" t="str">
            <v>S-SINAPI</v>
          </cell>
          <cell r="I3136">
            <v>65.760000000000005</v>
          </cell>
        </row>
        <row r="3137">
          <cell r="D3137">
            <v>73530</v>
          </cell>
          <cell r="E3137" t="str">
            <v>VASSOURA MEC REBOCAVEL LARG DE TRAB  2,44M  (CP) EXCL OPERADOR</v>
          </cell>
          <cell r="F3137" t="str">
            <v>H</v>
          </cell>
          <cell r="G3137">
            <v>9.7100000000000009</v>
          </cell>
          <cell r="H3137" t="str">
            <v>S-SINAPI</v>
          </cell>
          <cell r="I3137">
            <v>12.62</v>
          </cell>
        </row>
        <row r="3138">
          <cell r="D3138">
            <v>73531</v>
          </cell>
          <cell r="E3138" t="str">
            <v xml:space="preserve">ALUGUEL CAMINHAO BASCUL NO TOCO  4M3 MOTOR DIESEL  85CV  (CP) C/MOTORISTA    </v>
          </cell>
          <cell r="F3138" t="str">
            <v>H</v>
          </cell>
          <cell r="G3138">
            <v>67.84</v>
          </cell>
          <cell r="H3138" t="str">
            <v>S-SINAPI</v>
          </cell>
          <cell r="I3138">
            <v>88.19</v>
          </cell>
        </row>
        <row r="3139">
          <cell r="D3139">
            <v>73532</v>
          </cell>
          <cell r="E3139" t="str">
            <v>CUSTO HORARIO PRODUTIVO  - TALHA MANUAL</v>
          </cell>
          <cell r="F3139" t="str">
            <v>CHP</v>
          </cell>
          <cell r="G3139">
            <v>0.34</v>
          </cell>
          <cell r="H3139" t="str">
            <v>S-SINAPI</v>
          </cell>
          <cell r="I3139">
            <v>0.44</v>
          </cell>
        </row>
        <row r="3140">
          <cell r="D3140">
            <v>73533</v>
          </cell>
          <cell r="E3140" t="str">
            <v>CONCRETO P/CAMADAS PREPARATORIAS  180KG/M3 CIMENTO SOMENTE MATERIAIS</v>
          </cell>
          <cell r="F3140" t="str">
            <v>M3</v>
          </cell>
          <cell r="G3140">
            <v>132.28</v>
          </cell>
          <cell r="H3140" t="str">
            <v>S-SINAPI</v>
          </cell>
          <cell r="I3140">
            <v>171.96</v>
          </cell>
        </row>
        <row r="3141">
          <cell r="D3141">
            <v>73534</v>
          </cell>
          <cell r="E3141" t="str">
            <v xml:space="preserve">CUSTO HORARIO IMPRODUTIVO DIURNO-RETRO-ESCAVADEIRA SOBRE RODAS  - CASE      </v>
          </cell>
          <cell r="F3141" t="str">
            <v>CHI</v>
          </cell>
          <cell r="G3141">
            <v>40.57</v>
          </cell>
          <cell r="H3141" t="str">
            <v>S-SINAPI</v>
          </cell>
          <cell r="I3141">
            <v>52.74</v>
          </cell>
        </row>
        <row r="3142">
          <cell r="D3142">
            <v>73535</v>
          </cell>
          <cell r="E3142" t="str">
            <v>CHP  - CAMINHAO C/GUINCHO  6T, MOTOR DIESEL  136HP, M. BENZ MOD L1214,</v>
          </cell>
          <cell r="F3142" t="str">
            <v>H</v>
          </cell>
          <cell r="G3142">
            <v>108.59</v>
          </cell>
          <cell r="H3142" t="str">
            <v>S-SINAPI</v>
          </cell>
          <cell r="I3142">
            <v>141.16</v>
          </cell>
        </row>
        <row r="3143">
          <cell r="D3143">
            <v>73536</v>
          </cell>
          <cell r="E3143" t="str">
            <v>BOMBA C/MOTOR A GASOLINA AUTOESCORVANTE PARA AGUA SUJA  -  3/4HP</v>
          </cell>
          <cell r="F3143" t="str">
            <v>CHP</v>
          </cell>
          <cell r="G3143">
            <v>3.3</v>
          </cell>
          <cell r="H3143" t="str">
            <v>S-SINAPI</v>
          </cell>
          <cell r="I3143">
            <v>4.29</v>
          </cell>
        </row>
        <row r="3144">
          <cell r="D3144">
            <v>73537</v>
          </cell>
          <cell r="E3144" t="str">
            <v>ESCAV MANUAL VALA/CAVA MAT  1A CAT  4,5 A  6M EXCL ESG/ESCOR</v>
          </cell>
          <cell r="F3144" t="str">
            <v>M3</v>
          </cell>
          <cell r="G3144">
            <v>51.91</v>
          </cell>
          <cell r="H3144" t="str">
            <v>S-SINAPI</v>
          </cell>
          <cell r="I3144">
            <v>67.48</v>
          </cell>
        </row>
        <row r="3145">
          <cell r="D3145">
            <v>73538</v>
          </cell>
          <cell r="E3145" t="str">
            <v>MAQUINA DE DEMARCAR FAIXAS AUTOPROP.  - CHP</v>
          </cell>
          <cell r="F3145" t="str">
            <v>CHP</v>
          </cell>
          <cell r="G3145">
            <v>42.86</v>
          </cell>
          <cell r="H3145" t="str">
            <v>S-SINAPI</v>
          </cell>
          <cell r="I3145">
            <v>55.71</v>
          </cell>
        </row>
        <row r="3146">
          <cell r="D3146">
            <v>73539</v>
          </cell>
          <cell r="E3146" t="str">
            <v>DOBRADICA LATAO CROMADO  3X3" C/ANEL  - P</v>
          </cell>
          <cell r="F3146" t="str">
            <v>UN</v>
          </cell>
          <cell r="G3146">
            <v>22.21</v>
          </cell>
          <cell r="H3146" t="str">
            <v>S-SINAPI</v>
          </cell>
          <cell r="I3146">
            <v>28.87</v>
          </cell>
        </row>
        <row r="3147">
          <cell r="D3147">
            <v>73540</v>
          </cell>
          <cell r="E3147" t="str">
            <v>COLOCACAO CUBA LOUCA/ACO INOX EXCLUSIVE CUBA/COMPLEMENTO  - P</v>
          </cell>
          <cell r="F3147" t="str">
            <v>UN</v>
          </cell>
          <cell r="G3147">
            <v>16.71</v>
          </cell>
          <cell r="H3147" t="str">
            <v>S-SINAPI</v>
          </cell>
          <cell r="I3147">
            <v>21.72</v>
          </cell>
        </row>
        <row r="3148">
          <cell r="D3148">
            <v>73541</v>
          </cell>
          <cell r="E3148" t="str">
            <v>COLOCACAO BANCA MARMORE/GRANITO/ACO INOX EXCLUSIVE BANCA  - P</v>
          </cell>
          <cell r="F3148" t="str">
            <v>M</v>
          </cell>
          <cell r="G3148">
            <v>33.369999999999997</v>
          </cell>
          <cell r="H3148" t="str">
            <v>S-SINAPI</v>
          </cell>
          <cell r="I3148">
            <v>43.38</v>
          </cell>
        </row>
        <row r="3149">
          <cell r="D3149">
            <v>73542</v>
          </cell>
          <cell r="E3149" t="str">
            <v>BUCHA/ARRUELA ALUMINIO  3/4"  - P</v>
          </cell>
          <cell r="F3149" t="str">
            <v>CJ</v>
          </cell>
          <cell r="G3149">
            <v>0.67</v>
          </cell>
          <cell r="H3149" t="str">
            <v>S-SINAPI</v>
          </cell>
          <cell r="I3149">
            <v>0.87</v>
          </cell>
        </row>
        <row r="3150">
          <cell r="D3150">
            <v>73543</v>
          </cell>
          <cell r="E3150" t="str">
            <v>BUCHA/ARRUELA ALUMINIO  1/2"  - P</v>
          </cell>
          <cell r="F3150" t="str">
            <v>CJ</v>
          </cell>
          <cell r="G3150">
            <v>0.56000000000000005</v>
          </cell>
          <cell r="H3150" t="str">
            <v>S-SINAPI</v>
          </cell>
          <cell r="I3150">
            <v>0.72</v>
          </cell>
        </row>
        <row r="3151">
          <cell r="D3151">
            <v>73544</v>
          </cell>
          <cell r="E3151" t="str">
            <v xml:space="preserve">ARGAMASSA CIMENTO/CAL HIDRATADA/AREIA PENEIRADA  1:3:10  - PREPARO MANUA    </v>
          </cell>
          <cell r="F3151" t="str">
            <v>M3</v>
          </cell>
          <cell r="G3151">
            <v>459.94</v>
          </cell>
          <cell r="H3151" t="str">
            <v>S-SINAPI</v>
          </cell>
          <cell r="I3151">
            <v>597.91999999999996</v>
          </cell>
        </row>
        <row r="3152">
          <cell r="D3152">
            <v>73545</v>
          </cell>
          <cell r="E3152" t="str">
            <v>ARGAMASSA TRACO  1:2:9  (CIMENTO, CAL E AREIA), PREPARO MANUAL</v>
          </cell>
          <cell r="F3152" t="str">
            <v>M3</v>
          </cell>
          <cell r="G3152">
            <v>239.11</v>
          </cell>
          <cell r="H3152" t="str">
            <v>S-SINAPI</v>
          </cell>
          <cell r="I3152">
            <v>310.83999999999997</v>
          </cell>
        </row>
        <row r="3153">
          <cell r="D3153">
            <v>73546</v>
          </cell>
          <cell r="E3153" t="str">
            <v>ARGAMASSA TRACO  1:2:8  (CIMENTO, CAL E AREIA), PREPARO MANUAL</v>
          </cell>
          <cell r="F3153" t="str">
            <v>M3</v>
          </cell>
          <cell r="G3153">
            <v>255.04</v>
          </cell>
          <cell r="H3153" t="str">
            <v>S-SINAPI</v>
          </cell>
          <cell r="I3153">
            <v>331.55</v>
          </cell>
        </row>
        <row r="3154">
          <cell r="D3154">
            <v>73547</v>
          </cell>
          <cell r="E3154" t="str">
            <v>ARGAMASSA TRACO  1:2:6  (CIMENTO, CAL E AREIA), PREPARO MANUAL</v>
          </cell>
          <cell r="F3154" t="str">
            <v>M3</v>
          </cell>
          <cell r="G3154">
            <v>303.64</v>
          </cell>
          <cell r="H3154" t="str">
            <v>S-SINAPI</v>
          </cell>
          <cell r="I3154">
            <v>394.73</v>
          </cell>
        </row>
        <row r="3155">
          <cell r="D3155">
            <v>73548</v>
          </cell>
          <cell r="E3155" t="str">
            <v xml:space="preserve">ARGAMASSA TRACO  1:3  (CIMENTO E AREIA), PREPARO MANUAL, INCLUSO ADITIVO    </v>
          </cell>
          <cell r="F3155" t="str">
            <v>M3</v>
          </cell>
          <cell r="G3155">
            <v>335.74</v>
          </cell>
          <cell r="H3155" t="str">
            <v>S-SINAPI</v>
          </cell>
          <cell r="I3155">
            <v>436.46</v>
          </cell>
        </row>
        <row r="3156">
          <cell r="D3156">
            <v>73549</v>
          </cell>
          <cell r="E3156" t="str">
            <v xml:space="preserve">ARGAMASSA TRACO  1:4  (CIMENTO E AREIA), PREPARO MANUAL, INCLUSO ADITIVO    </v>
          </cell>
          <cell r="F3156" t="str">
            <v>M3</v>
          </cell>
          <cell r="G3156">
            <v>343.48</v>
          </cell>
          <cell r="H3156" t="str">
            <v>S-SINAPI</v>
          </cell>
          <cell r="I3156">
            <v>446.52</v>
          </cell>
        </row>
        <row r="3157">
          <cell r="D3157">
            <v>73550</v>
          </cell>
          <cell r="E3157" t="str">
            <v>ARGAMASSA TRACO  1:1:6  (CIMENTO, CAL E AREIA), PREPARO MANUAL</v>
          </cell>
          <cell r="F3157" t="str">
            <v>M3</v>
          </cell>
          <cell r="G3157">
            <v>252.82</v>
          </cell>
          <cell r="H3157" t="str">
            <v>S-SINAPI</v>
          </cell>
          <cell r="I3157">
            <v>328.66</v>
          </cell>
        </row>
        <row r="3158">
          <cell r="D3158">
            <v>73551</v>
          </cell>
          <cell r="E3158" t="str">
            <v>ARGAMASSA TRACO  1:4  (CIMENTO E PEDRISCO), PREPARO MANUAL</v>
          </cell>
          <cell r="F3158" t="str">
            <v>M3</v>
          </cell>
          <cell r="G3158">
            <v>227.09</v>
          </cell>
          <cell r="H3158" t="str">
            <v>S-SINAPI</v>
          </cell>
          <cell r="I3158">
            <v>295.20999999999998</v>
          </cell>
        </row>
        <row r="3159">
          <cell r="D3159">
            <v>73552</v>
          </cell>
          <cell r="E3159" t="str">
            <v>ARGAMASSA TRACO  1:6  (CIMENTO E AREIA), PREPARO MANUAL</v>
          </cell>
          <cell r="F3159" t="str">
            <v>M3</v>
          </cell>
          <cell r="G3159">
            <v>201.58</v>
          </cell>
          <cell r="H3159" t="str">
            <v>S-SINAPI</v>
          </cell>
          <cell r="I3159">
            <v>262.05</v>
          </cell>
        </row>
        <row r="3160">
          <cell r="D3160">
            <v>73553</v>
          </cell>
          <cell r="E3160" t="str">
            <v>MAQUINA DE PINTAR FAIXA CONSMAQ FX24  14HP  - CHP</v>
          </cell>
          <cell r="F3160" t="str">
            <v>H</v>
          </cell>
          <cell r="G3160">
            <v>61.09</v>
          </cell>
          <cell r="H3160" t="str">
            <v>S-SINAPI</v>
          </cell>
          <cell r="I3160">
            <v>79.41</v>
          </cell>
        </row>
        <row r="3161">
          <cell r="D3161">
            <v>73554</v>
          </cell>
          <cell r="E3161" t="str">
            <v>MACARANDUBA APARELHADA  3" X  3"</v>
          </cell>
          <cell r="F3161" t="str">
            <v>M</v>
          </cell>
          <cell r="G3161">
            <v>18.690000000000001</v>
          </cell>
          <cell r="H3161" t="str">
            <v>S-SINAPI</v>
          </cell>
          <cell r="I3161">
            <v>24.29</v>
          </cell>
        </row>
        <row r="3162">
          <cell r="D3162">
            <v>73555</v>
          </cell>
          <cell r="E3162" t="str">
            <v>TACO DE CANELA  2,5X10X10CM</v>
          </cell>
          <cell r="F3162" t="str">
            <v>UN</v>
          </cell>
          <cell r="G3162">
            <v>0.2</v>
          </cell>
          <cell r="H3162" t="str">
            <v>S-SINAPI</v>
          </cell>
          <cell r="I3162">
            <v>0.26</v>
          </cell>
        </row>
        <row r="3163">
          <cell r="D3163">
            <v>73556</v>
          </cell>
          <cell r="E3163" t="str">
            <v>ACO CA50 B DIAM DE  1/4" E  1/2"  (MEDIA)</v>
          </cell>
          <cell r="F3163" t="str">
            <v>KG</v>
          </cell>
          <cell r="G3163">
            <v>3.93</v>
          </cell>
          <cell r="H3163" t="str">
            <v>S-SINAPI</v>
          </cell>
          <cell r="I3163">
            <v>5.0999999999999996</v>
          </cell>
        </row>
        <row r="3164">
          <cell r="D3164">
            <v>73557</v>
          </cell>
          <cell r="E3164" t="str">
            <v>MAQUINA POLIDORA  4HP  12AMP  220V EXCL ESMERIL E OPERADOR  (CI)</v>
          </cell>
          <cell r="F3164" t="str">
            <v>H</v>
          </cell>
          <cell r="G3164">
            <v>1.1599999999999999</v>
          </cell>
          <cell r="H3164" t="str">
            <v>S-SINAPI</v>
          </cell>
          <cell r="I3164">
            <v>1.5</v>
          </cell>
        </row>
        <row r="3165">
          <cell r="D3165">
            <v>73558</v>
          </cell>
          <cell r="E3165" t="str">
            <v xml:space="preserve">EXTRUSORA DE GUIAS E SARJETAS S/FORMAS DIESEL  14CV  (CI) EXCL OPERADOR      </v>
          </cell>
          <cell r="F3165" t="str">
            <v>H</v>
          </cell>
          <cell r="G3165">
            <v>2.16</v>
          </cell>
          <cell r="H3165" t="str">
            <v>S-SINAPI</v>
          </cell>
          <cell r="I3165">
            <v>2.8</v>
          </cell>
        </row>
        <row r="3166">
          <cell r="D3166">
            <v>73559</v>
          </cell>
          <cell r="E3166" t="str">
            <v>USINA PRE-MISTURADORA DE SOLOS CAPAC  350/600T/H  (CI) INCL EQUIPE</v>
          </cell>
          <cell r="F3166" t="str">
            <v>H</v>
          </cell>
          <cell r="G3166">
            <v>137.76</v>
          </cell>
          <cell r="H3166" t="str">
            <v>S-SINAPI</v>
          </cell>
          <cell r="I3166">
            <v>179.08</v>
          </cell>
        </row>
        <row r="3167">
          <cell r="D3167">
            <v>73560</v>
          </cell>
          <cell r="E3167" t="str">
            <v>SOCADOR PNEUMATICO  18.5KG CONSUMO AR  0,82M3/M  (CI) INCL OPERADOR</v>
          </cell>
          <cell r="F3167" t="str">
            <v>H</v>
          </cell>
          <cell r="G3167">
            <v>2.4500000000000002</v>
          </cell>
          <cell r="H3167" t="str">
            <v>S-SINAPI</v>
          </cell>
          <cell r="I3167">
            <v>3.18</v>
          </cell>
        </row>
        <row r="3168">
          <cell r="D3168">
            <v>73561</v>
          </cell>
          <cell r="E3168" t="str">
            <v>POSTE CONCRETO CIRCULAR  11,0M  -  600KG</v>
          </cell>
          <cell r="F3168" t="str">
            <v>UN</v>
          </cell>
          <cell r="G3168">
            <v>995.19</v>
          </cell>
          <cell r="H3168" t="str">
            <v>S-SINAPI</v>
          </cell>
          <cell r="I3168">
            <v>1293.74</v>
          </cell>
        </row>
        <row r="3169">
          <cell r="D3169">
            <v>73562</v>
          </cell>
          <cell r="E3169" t="str">
            <v>NIVEL WILD-NA-Z</v>
          </cell>
          <cell r="F3169" t="str">
            <v>H</v>
          </cell>
          <cell r="G3169">
            <v>0.78</v>
          </cell>
          <cell r="H3169" t="str">
            <v>S-SINAPI</v>
          </cell>
          <cell r="I3169">
            <v>1.01</v>
          </cell>
        </row>
        <row r="3170">
          <cell r="D3170">
            <v>73563</v>
          </cell>
          <cell r="E3170" t="str">
            <v xml:space="preserve">TRATOR ESTEIRAS DIESEL APROX  335CV C/LAMINA  5000KG  (CI) INCL OPERADOR      </v>
          </cell>
          <cell r="F3170" t="str">
            <v>H</v>
          </cell>
          <cell r="G3170">
            <v>229.02</v>
          </cell>
          <cell r="H3170" t="str">
            <v>S-SINAPI</v>
          </cell>
          <cell r="I3170">
            <v>297.72000000000003</v>
          </cell>
        </row>
        <row r="3171">
          <cell r="D3171">
            <v>73564</v>
          </cell>
          <cell r="E3171" t="str">
            <v xml:space="preserve">CORTE REMOCAO DO PAVIMENTO APICOAMENTO LAJE FORMAS E CONCRETAGEM BER-      </v>
          </cell>
          <cell r="F3171" t="str">
            <v>M</v>
          </cell>
          <cell r="G3171">
            <v>244.3</v>
          </cell>
          <cell r="H3171" t="str">
            <v>S-SINAPI</v>
          </cell>
          <cell r="I3171">
            <v>317.58999999999997</v>
          </cell>
        </row>
        <row r="3172">
          <cell r="D3172">
            <v>73565</v>
          </cell>
          <cell r="E3172" t="str">
            <v>LANCAMENTO CONCRETO P/PECAS ARMADAS PROD  2 M3/H INCL APENAS</v>
          </cell>
          <cell r="F3172" t="str">
            <v>M3</v>
          </cell>
          <cell r="G3172">
            <v>34.67</v>
          </cell>
          <cell r="H3172" t="str">
            <v>S-SINAPI</v>
          </cell>
          <cell r="I3172">
            <v>45.07</v>
          </cell>
        </row>
        <row r="3173">
          <cell r="D3173">
            <v>73566</v>
          </cell>
          <cell r="E3173" t="str">
            <v>ESCAV.MEC  (ESCAV HIDR)VALA ESCOR PROF=4,5 A  6M MAT  1A CAT EXCL ES</v>
          </cell>
          <cell r="F3173" t="str">
            <v>M3</v>
          </cell>
          <cell r="G3173">
            <v>11.3</v>
          </cell>
          <cell r="H3173" t="str">
            <v>S-SINAPI</v>
          </cell>
          <cell r="I3173">
            <v>14.69</v>
          </cell>
        </row>
        <row r="3174">
          <cell r="D3174">
            <v>73567</v>
          </cell>
          <cell r="E3174" t="str">
            <v>ESCAV.MEC  (ESCAV HIDR)VALA ESCOR PROF=3 A  4,5M MAT  1A CAT EXCL</v>
          </cell>
          <cell r="F3174" t="str">
            <v>M3</v>
          </cell>
          <cell r="G3174">
            <v>7.74</v>
          </cell>
          <cell r="H3174" t="str">
            <v>S-SINAPI</v>
          </cell>
          <cell r="I3174">
            <v>10.06</v>
          </cell>
        </row>
        <row r="3175">
          <cell r="D3175">
            <v>73568</v>
          </cell>
          <cell r="E3175" t="str">
            <v>ESCAV.MEC  (ESCAV HIDR)VALA ESCOR PROF=1,5 A  3M MAT  1A CAT EXCL</v>
          </cell>
          <cell r="F3175" t="str">
            <v>M3</v>
          </cell>
          <cell r="G3175">
            <v>5.25</v>
          </cell>
          <cell r="H3175" t="str">
            <v>S-SINAPI</v>
          </cell>
          <cell r="I3175">
            <v>6.82</v>
          </cell>
        </row>
        <row r="3176">
          <cell r="D3176">
            <v>73569</v>
          </cell>
          <cell r="E3176" t="str">
            <v>ESCAV.MEC  (ESCAV HIDR)VALA ESCOR PROF&gt;1,5M MAT  1A CAT EXCL ESG/ES</v>
          </cell>
          <cell r="F3176" t="str">
            <v>M3</v>
          </cell>
          <cell r="G3176">
            <v>4.59</v>
          </cell>
          <cell r="H3176" t="str">
            <v>S-SINAPI</v>
          </cell>
          <cell r="I3176">
            <v>5.96</v>
          </cell>
        </row>
        <row r="3177">
          <cell r="D3177">
            <v>73570</v>
          </cell>
          <cell r="E3177" t="str">
            <v>ESCAV.MEC  (ESCAV HIDR)VALA ESCOR PROF=4,5 A  6M MAT  1A C/REDUTORES</v>
          </cell>
          <cell r="F3177" t="str">
            <v>M3</v>
          </cell>
          <cell r="G3177">
            <v>29.44</v>
          </cell>
          <cell r="H3177" t="str">
            <v>S-SINAPI</v>
          </cell>
          <cell r="I3177">
            <v>38.270000000000003</v>
          </cell>
        </row>
        <row r="3178">
          <cell r="D3178">
            <v>73571</v>
          </cell>
          <cell r="E3178" t="str">
            <v>ESCAV.MEC.  (ESCAV HIDR)VALA ESCOR DE  3 A  4,5M MAT  1A C/REDUTORES</v>
          </cell>
          <cell r="F3178" t="str">
            <v>M3</v>
          </cell>
          <cell r="G3178">
            <v>18.45</v>
          </cell>
          <cell r="H3178" t="str">
            <v>S-SINAPI</v>
          </cell>
          <cell r="I3178">
            <v>23.98</v>
          </cell>
        </row>
        <row r="3179">
          <cell r="D3179">
            <v>73572</v>
          </cell>
          <cell r="E3179" t="str">
            <v>ESCAV.MEC.  (ESCAV HIDR)VALA ESCOR DE  1,5 A  3MMAT  1A C/REDUTOR PRO</v>
          </cell>
          <cell r="F3179" t="str">
            <v>M3</v>
          </cell>
          <cell r="G3179">
            <v>12.75</v>
          </cell>
          <cell r="H3179" t="str">
            <v>S-SINAPI</v>
          </cell>
          <cell r="I3179">
            <v>16.57</v>
          </cell>
        </row>
        <row r="3180">
          <cell r="D3180">
            <v>73573</v>
          </cell>
          <cell r="E3180" t="str">
            <v xml:space="preserve">ESCAV MEC.VALA(ESCAV HIDR)ESCOR ATE  1,5MMAT  1A C/REDUTOR PRODUT  (CAVA      </v>
          </cell>
          <cell r="F3180" t="str">
            <v>M3</v>
          </cell>
          <cell r="G3180">
            <v>12.07</v>
          </cell>
          <cell r="H3180" t="str">
            <v>S-SINAPI</v>
          </cell>
          <cell r="I3180">
            <v>15.69</v>
          </cell>
        </row>
        <row r="3181">
          <cell r="D3181">
            <v>73574</v>
          </cell>
          <cell r="E3181" t="str">
            <v xml:space="preserve">ESCAV.MEC. VALA N ESCOR DE  4,5 A  6M(ESCAV HIDRAUL  0,78M3)MAT1ACAT EXCL    </v>
          </cell>
          <cell r="F3181" t="str">
            <v>M3</v>
          </cell>
          <cell r="G3181">
            <v>6.62</v>
          </cell>
          <cell r="H3181" t="str">
            <v>S-SINAPI</v>
          </cell>
          <cell r="I3181">
            <v>8.6</v>
          </cell>
        </row>
        <row r="3182">
          <cell r="D3182">
            <v>73575</v>
          </cell>
          <cell r="E3182" t="str">
            <v xml:space="preserve">ESCAV MEC VALA N ESCOR DE  3 A  4,5M(ESCAV HIDRAUL O,78M3)MAT  1A CAT EXC    </v>
          </cell>
          <cell r="F3182" t="str">
            <v>M3</v>
          </cell>
          <cell r="G3182">
            <v>5.41</v>
          </cell>
          <cell r="H3182" t="str">
            <v>S-SINAPI</v>
          </cell>
          <cell r="I3182">
            <v>7.03</v>
          </cell>
        </row>
        <row r="3183">
          <cell r="D3183">
            <v>73576</v>
          </cell>
          <cell r="E3183" t="str">
            <v xml:space="preserve">ESCAV MEC VALA N ESCOR DE1,5 A  3M(ESCAV HIDRAUL  0,78M3)MAT  1A CAT EXCL    </v>
          </cell>
          <cell r="F3183" t="str">
            <v>M3</v>
          </cell>
          <cell r="G3183">
            <v>4.3099999999999996</v>
          </cell>
          <cell r="H3183" t="str">
            <v>S-SINAPI</v>
          </cell>
          <cell r="I3183">
            <v>5.6</v>
          </cell>
        </row>
        <row r="3184">
          <cell r="D3184">
            <v>73577</v>
          </cell>
          <cell r="E3184" t="str">
            <v xml:space="preserve">ESCAV MEC VALA N ESCOR DE  4,5 A  6M PROF  (C/ESCAV HIDR  0,78M3) MAT  1A C    </v>
          </cell>
          <cell r="F3184" t="str">
            <v>M3</v>
          </cell>
          <cell r="G3184">
            <v>16.23</v>
          </cell>
          <cell r="H3184" t="str">
            <v>S-SINAPI</v>
          </cell>
          <cell r="I3184">
            <v>21.09</v>
          </cell>
        </row>
        <row r="3185">
          <cell r="D3185">
            <v>73578</v>
          </cell>
          <cell r="E3185" t="str">
            <v xml:space="preserve">ESCAV MEC VALA N ESCOR DE  3 A  4,5M PROF(C/ESCAV HIDR0,78M3) MAT  1A CAT    </v>
          </cell>
          <cell r="F3185" t="str">
            <v>M3</v>
          </cell>
          <cell r="G3185">
            <v>13.03</v>
          </cell>
          <cell r="H3185" t="str">
            <v>S-SINAPI</v>
          </cell>
          <cell r="I3185">
            <v>16.93</v>
          </cell>
        </row>
        <row r="3186">
          <cell r="D3186">
            <v>73579</v>
          </cell>
          <cell r="E3186" t="str">
            <v xml:space="preserve">ESCAV MEC VALA N ESCOR DE  1,5 A  3M PROF(C/ESCAV HIDRAUL  0,78M3) MAT  1A    </v>
          </cell>
          <cell r="F3186" t="str">
            <v>M3</v>
          </cell>
          <cell r="G3186">
            <v>11.26</v>
          </cell>
          <cell r="H3186" t="str">
            <v>S-SINAPI</v>
          </cell>
          <cell r="I3186">
            <v>14.63</v>
          </cell>
        </row>
        <row r="3187">
          <cell r="D3187">
            <v>73580</v>
          </cell>
          <cell r="E3187" t="str">
            <v xml:space="preserve">ESCAV MEC.VALA N ESCORADA(C/ESCAV HIDRAUL  0,78M3) ATE  1,5M PROF MAT  1A    </v>
          </cell>
          <cell r="F3187" t="str">
            <v>M3</v>
          </cell>
          <cell r="G3187">
            <v>9.81</v>
          </cell>
          <cell r="H3187" t="str">
            <v>S-SINAPI</v>
          </cell>
          <cell r="I3187">
            <v>12.75</v>
          </cell>
        </row>
        <row r="3188">
          <cell r="D3188">
            <v>73581</v>
          </cell>
          <cell r="E3188" t="str">
            <v>POSTE CONCRETO CIRC  7M/CARGA TOPO  300KG C/ESCAV-EXCL TRANSP</v>
          </cell>
          <cell r="F3188" t="str">
            <v>UN</v>
          </cell>
          <cell r="G3188">
            <v>505.59</v>
          </cell>
          <cell r="H3188" t="str">
            <v>S-SINAPI</v>
          </cell>
          <cell r="I3188">
            <v>657.26</v>
          </cell>
        </row>
        <row r="3189">
          <cell r="D3189">
            <v>73582</v>
          </cell>
          <cell r="E3189" t="str">
            <v xml:space="preserve">TRATOR ESTEIRAS DIESEL APROX  200CV C/LAMINA  2500KG  (CF) INCL OPERADOR      </v>
          </cell>
          <cell r="F3189" t="str">
            <v>H</v>
          </cell>
          <cell r="G3189">
            <v>122.86</v>
          </cell>
          <cell r="H3189" t="str">
            <v>S-SINAPI</v>
          </cell>
          <cell r="I3189">
            <v>159.71</v>
          </cell>
        </row>
        <row r="3190">
          <cell r="D3190">
            <v>73583</v>
          </cell>
          <cell r="E3190" t="str">
            <v>CUSTO HORARIO PRODUTIVO  - MOTONIVELADORA CATERPILLAR  120G  -  125 HP</v>
          </cell>
          <cell r="F3190" t="str">
            <v>H</v>
          </cell>
          <cell r="G3190">
            <v>141.63</v>
          </cell>
          <cell r="H3190" t="str">
            <v>S-SINAPI</v>
          </cell>
          <cell r="I3190">
            <v>184.11</v>
          </cell>
        </row>
        <row r="3191">
          <cell r="D3191">
            <v>73584</v>
          </cell>
          <cell r="E3191" t="str">
            <v>PEROBA ROSA  3" X  3"</v>
          </cell>
          <cell r="F3191" t="str">
            <v>M</v>
          </cell>
          <cell r="G3191">
            <v>18.690000000000001</v>
          </cell>
          <cell r="H3191" t="str">
            <v>S-SINAPI</v>
          </cell>
          <cell r="I3191">
            <v>24.29</v>
          </cell>
        </row>
        <row r="3192">
          <cell r="D3192">
            <v>73585</v>
          </cell>
          <cell r="E3192" t="str">
            <v>CAMINHAO CARROCERIA FIXA FORD F-12000  12T  /  142CV</v>
          </cell>
          <cell r="F3192" t="str">
            <v>CHP</v>
          </cell>
          <cell r="G3192">
            <v>93.84</v>
          </cell>
          <cell r="H3192" t="str">
            <v>S-SINAPI</v>
          </cell>
          <cell r="I3192">
            <v>121.99</v>
          </cell>
        </row>
        <row r="3193">
          <cell r="D3193">
            <v>73586</v>
          </cell>
          <cell r="E3193" t="str">
            <v>CUSTO HORARIO PRODUTIVO DIURNO  - TRATOR DE ESTEIRAS CATERPILLAR</v>
          </cell>
          <cell r="F3193" t="str">
            <v>CHP</v>
          </cell>
          <cell r="G3193">
            <v>159.49</v>
          </cell>
          <cell r="H3193" t="str">
            <v>S-SINAPI</v>
          </cell>
          <cell r="I3193">
            <v>207.33</v>
          </cell>
        </row>
        <row r="3194">
          <cell r="D3194">
            <v>73587</v>
          </cell>
          <cell r="E3194" t="str">
            <v>TRANSPORTE DE TUBOS DE PVC DN  350</v>
          </cell>
          <cell r="F3194" t="str">
            <v>M</v>
          </cell>
          <cell r="G3194">
            <v>0.68</v>
          </cell>
          <cell r="H3194" t="str">
            <v>S-SINAPI</v>
          </cell>
          <cell r="I3194">
            <v>0.88</v>
          </cell>
        </row>
        <row r="3195">
          <cell r="D3195">
            <v>73588</v>
          </cell>
          <cell r="E3195" t="str">
            <v>TRANSPORTE DE TUBOS DE PVC DN  300</v>
          </cell>
          <cell r="F3195" t="str">
            <v>M</v>
          </cell>
          <cell r="G3195">
            <v>0.46</v>
          </cell>
          <cell r="H3195" t="str">
            <v>S-SINAPI</v>
          </cell>
          <cell r="I3195">
            <v>0.59</v>
          </cell>
        </row>
        <row r="3196">
          <cell r="D3196">
            <v>73589</v>
          </cell>
          <cell r="E3196" t="str">
            <v>TRANSPORTE DE TUBOS DE PVC DN  250</v>
          </cell>
          <cell r="F3196" t="str">
            <v>M</v>
          </cell>
          <cell r="G3196">
            <v>0.32</v>
          </cell>
          <cell r="H3196" t="str">
            <v>S-SINAPI</v>
          </cell>
          <cell r="I3196">
            <v>0.41</v>
          </cell>
        </row>
        <row r="3197">
          <cell r="D3197">
            <v>73590</v>
          </cell>
          <cell r="E3197" t="str">
            <v>TRANSPORTE DE TUBOS DE PVC DN  200</v>
          </cell>
          <cell r="F3197" t="str">
            <v>M</v>
          </cell>
          <cell r="G3197">
            <v>0.2</v>
          </cell>
          <cell r="H3197" t="str">
            <v>S-SINAPI</v>
          </cell>
          <cell r="I3197">
            <v>0.26</v>
          </cell>
        </row>
        <row r="3198">
          <cell r="D3198">
            <v>73591</v>
          </cell>
          <cell r="E3198" t="str">
            <v>TRANSPORTE DE TUBOS DE PVC DN  150</v>
          </cell>
          <cell r="F3198" t="str">
            <v>M</v>
          </cell>
          <cell r="G3198">
            <v>0.12</v>
          </cell>
          <cell r="H3198" t="str">
            <v>S-SINAPI</v>
          </cell>
          <cell r="I3198">
            <v>0.15</v>
          </cell>
        </row>
        <row r="3199">
          <cell r="D3199">
            <v>73592</v>
          </cell>
          <cell r="E3199" t="str">
            <v>TRANSPORTE DE TUBOS DE PVC DN  125</v>
          </cell>
          <cell r="F3199" t="str">
            <v>M</v>
          </cell>
          <cell r="G3199">
            <v>0.1</v>
          </cell>
          <cell r="H3199" t="str">
            <v>S-SINAPI</v>
          </cell>
          <cell r="I3199">
            <v>0.13</v>
          </cell>
        </row>
        <row r="3200">
          <cell r="D3200">
            <v>73593</v>
          </cell>
          <cell r="E3200" t="str">
            <v>TRANSPORTE DE TUBOS DE PVC DN  100</v>
          </cell>
          <cell r="F3200" t="str">
            <v>M</v>
          </cell>
          <cell r="G3200">
            <v>0.18</v>
          </cell>
          <cell r="H3200" t="str">
            <v>S-SINAPI</v>
          </cell>
          <cell r="I3200">
            <v>0.23</v>
          </cell>
        </row>
        <row r="3201">
          <cell r="D3201">
            <v>73594</v>
          </cell>
          <cell r="E3201" t="str">
            <v>TRANSPORTE DE TUBOS DE PVC DN  75</v>
          </cell>
          <cell r="F3201" t="str">
            <v>M</v>
          </cell>
          <cell r="G3201">
            <v>0.14000000000000001</v>
          </cell>
          <cell r="H3201" t="str">
            <v>S-SINAPI</v>
          </cell>
          <cell r="I3201">
            <v>0.18</v>
          </cell>
        </row>
        <row r="3202">
          <cell r="D3202">
            <v>73595</v>
          </cell>
          <cell r="E3202" t="str">
            <v>TRANSPORTE DE TUBOS DE PVC DN  50</v>
          </cell>
          <cell r="F3202" t="str">
            <v>M</v>
          </cell>
          <cell r="G3202">
            <v>0.09</v>
          </cell>
          <cell r="H3202" t="str">
            <v>S-SINAPI</v>
          </cell>
          <cell r="I3202">
            <v>0.11</v>
          </cell>
        </row>
        <row r="3203">
          <cell r="D3203">
            <v>73596</v>
          </cell>
          <cell r="E3203" t="str">
            <v>TRANSPORTE DE TUBOS DE PVC DN  25</v>
          </cell>
          <cell r="F3203" t="str">
            <v>M</v>
          </cell>
          <cell r="G3203">
            <v>0.02</v>
          </cell>
          <cell r="H3203" t="str">
            <v>S-SINAPI</v>
          </cell>
          <cell r="I3203">
            <v>0.02</v>
          </cell>
        </row>
        <row r="3204">
          <cell r="D3204">
            <v>73597</v>
          </cell>
          <cell r="E3204" t="str">
            <v>TRANSPORTE DE TUBOS DE FERRO DUTIL DN  100</v>
          </cell>
          <cell r="F3204" t="str">
            <v>M</v>
          </cell>
          <cell r="G3204">
            <v>0.45</v>
          </cell>
          <cell r="H3204" t="str">
            <v>S-SINAPI</v>
          </cell>
          <cell r="I3204">
            <v>0.57999999999999996</v>
          </cell>
        </row>
        <row r="3205">
          <cell r="D3205">
            <v>73598</v>
          </cell>
          <cell r="E3205" t="str">
            <v>TRANSPORTE DE TUBOS DE FERRO DUTIL DN  75</v>
          </cell>
          <cell r="F3205" t="str">
            <v>M</v>
          </cell>
          <cell r="G3205">
            <v>0.3</v>
          </cell>
          <cell r="H3205" t="str">
            <v>S-SINAPI</v>
          </cell>
          <cell r="I3205">
            <v>0.39</v>
          </cell>
        </row>
        <row r="3206">
          <cell r="D3206">
            <v>73599</v>
          </cell>
          <cell r="E3206" t="str">
            <v xml:space="preserve">ESCAVACAO MECANICA VALAS EM QUALQUER TIPO DE SOLO EXCETO ROCHA,PROF.  0    </v>
          </cell>
          <cell r="F3206" t="str">
            <v>M3</v>
          </cell>
          <cell r="G3206">
            <v>6.33</v>
          </cell>
          <cell r="H3206" t="str">
            <v>S-SINAPI</v>
          </cell>
          <cell r="I3206">
            <v>8.2200000000000006</v>
          </cell>
        </row>
        <row r="3207">
          <cell r="D3207">
            <v>73601</v>
          </cell>
          <cell r="E3207" t="str">
            <v>GRUPO GERADOR TRANSPORTAVEL SOBRE RODAS  60/66KVA  (CF) DIESEL  85CV</v>
          </cell>
          <cell r="F3207" t="str">
            <v>H</v>
          </cell>
          <cell r="G3207">
            <v>4.32</v>
          </cell>
          <cell r="H3207" t="str">
            <v>S-SINAPI</v>
          </cell>
          <cell r="I3207">
            <v>5.61</v>
          </cell>
        </row>
        <row r="3208">
          <cell r="D3208">
            <v>73602</v>
          </cell>
          <cell r="E3208" t="str">
            <v>EQUIPAMENTO P/LIMP E DESOBSTRUCAO GALERIAS ESG/AGUAS PLUV-CP- TIPO</v>
          </cell>
          <cell r="F3208" t="str">
            <v>H</v>
          </cell>
          <cell r="G3208">
            <v>22.17</v>
          </cell>
          <cell r="H3208" t="str">
            <v>S-SINAPI</v>
          </cell>
          <cell r="I3208">
            <v>28.82</v>
          </cell>
        </row>
        <row r="3209">
          <cell r="D3209">
            <v>73617</v>
          </cell>
          <cell r="E3209" t="str">
            <v>ESCAVACAO MANUAL MAT  1A CAT A CEU ABERTO PROF ATE  0,50M C/RE</v>
          </cell>
          <cell r="F3209" t="str">
            <v>M2</v>
          </cell>
          <cell r="G3209">
            <v>15.57</v>
          </cell>
          <cell r="H3209" t="str">
            <v>S-SINAPI</v>
          </cell>
          <cell r="I3209">
            <v>20.239999999999998</v>
          </cell>
        </row>
        <row r="3210">
          <cell r="D3210">
            <v>73699</v>
          </cell>
          <cell r="E3210" t="str">
            <v xml:space="preserve">ESCAVACAO DE BASE ALARGADA DE TUBULAO PLANO, BASE ENTRE  4,50M E  7,50M      </v>
          </cell>
          <cell r="F3210" t="str">
            <v>M3</v>
          </cell>
          <cell r="G3210">
            <v>18.649999999999999</v>
          </cell>
          <cell r="H3210" t="str">
            <v>S-SINAPI</v>
          </cell>
          <cell r="I3210">
            <v>24.24</v>
          </cell>
        </row>
        <row r="3211">
          <cell r="D3211">
            <v>73700</v>
          </cell>
          <cell r="E3211" t="str">
            <v xml:space="preserve">ESCAVACAO DE BASE ALARGADA DE TUBULAO PLANO, BASE ATE  4,50M DA COTA DE    </v>
          </cell>
          <cell r="F3211" t="str">
            <v>M3</v>
          </cell>
          <cell r="G3211">
            <v>54.17</v>
          </cell>
          <cell r="H3211" t="str">
            <v>S-SINAPI</v>
          </cell>
          <cell r="I3211">
            <v>70.42</v>
          </cell>
        </row>
        <row r="3212">
          <cell r="D3212">
            <v>73701</v>
          </cell>
          <cell r="E3212" t="str">
            <v xml:space="preserve">ESCAVACAO DE FUSTE DE TUBULAO D=2,00M PLANO, BASE ENTRE  4,50M E  7,50M      </v>
          </cell>
          <cell r="F3212" t="str">
            <v>M</v>
          </cell>
          <cell r="G3212">
            <v>260.42</v>
          </cell>
          <cell r="H3212" t="str">
            <v>S-SINAPI</v>
          </cell>
          <cell r="I3212">
            <v>338.54</v>
          </cell>
        </row>
        <row r="3213">
          <cell r="D3213">
            <v>73702</v>
          </cell>
          <cell r="E3213" t="str">
            <v xml:space="preserve">ESCAVACAO DE FUSTE DE TUBULAO D=2,00M PLANO, BASE ATE  4,50M DA COTA DE    </v>
          </cell>
          <cell r="F3213" t="str">
            <v>M</v>
          </cell>
          <cell r="G3213">
            <v>171.04</v>
          </cell>
          <cell r="H3213" t="str">
            <v>S-SINAPI</v>
          </cell>
          <cell r="I3213">
            <v>222.35</v>
          </cell>
        </row>
        <row r="3214">
          <cell r="D3214">
            <v>73703</v>
          </cell>
          <cell r="E3214" t="str">
            <v xml:space="preserve">ESCAVACAO DE FUSTE DE TUBULAO D=1,80M PLANO, BASE ENTRE  4,50M E  7,50M      </v>
          </cell>
          <cell r="F3214" t="str">
            <v>M</v>
          </cell>
          <cell r="G3214">
            <v>211.04</v>
          </cell>
          <cell r="H3214" t="str">
            <v>S-SINAPI</v>
          </cell>
          <cell r="I3214">
            <v>274.35000000000002</v>
          </cell>
        </row>
        <row r="3215">
          <cell r="D3215">
            <v>73704</v>
          </cell>
          <cell r="E3215" t="str">
            <v xml:space="preserve">ESCAVACAO DE FUSTE DE TUBULAO D=1,80M PLANO, BASE ATE  4,50M DA COTA DE    </v>
          </cell>
          <cell r="F3215" t="str">
            <v>M</v>
          </cell>
          <cell r="G3215">
            <v>138.66999999999999</v>
          </cell>
          <cell r="H3215" t="str">
            <v>S-SINAPI</v>
          </cell>
          <cell r="I3215">
            <v>180.27</v>
          </cell>
        </row>
        <row r="3216">
          <cell r="D3216">
            <v>73705</v>
          </cell>
          <cell r="E3216" t="str">
            <v xml:space="preserve">ESCAVACAO DE FUSTE DE TUBULAO D=1,60M PLANO, BASE ATE  4,50M DA COTA DE    </v>
          </cell>
          <cell r="F3216" t="str">
            <v>M</v>
          </cell>
          <cell r="G3216">
            <v>109.4</v>
          </cell>
          <cell r="H3216" t="str">
            <v>S-SINAPI</v>
          </cell>
          <cell r="I3216">
            <v>142.22</v>
          </cell>
        </row>
        <row r="3217">
          <cell r="D3217">
            <v>73706</v>
          </cell>
          <cell r="E3217" t="str">
            <v xml:space="preserve">ESCAVACAO DE FUSTE DE TUBULAO D=1,50M PLANO, BASE ENTRE  4,50M E  7,50M      </v>
          </cell>
          <cell r="F3217" t="str">
            <v>M</v>
          </cell>
          <cell r="G3217">
            <v>146.41999999999999</v>
          </cell>
          <cell r="H3217" t="str">
            <v>S-SINAPI</v>
          </cell>
          <cell r="I3217">
            <v>190.34</v>
          </cell>
        </row>
        <row r="3218">
          <cell r="D3218">
            <v>73707</v>
          </cell>
          <cell r="E3218" t="str">
            <v xml:space="preserve">ESCAVACAO DE FUSTE DE TUBULAO D=1,40M PLANO, BASE ENTRE  4,50M E  7,50M      </v>
          </cell>
          <cell r="F3218" t="str">
            <v>M</v>
          </cell>
          <cell r="G3218">
            <v>127.73</v>
          </cell>
          <cell r="H3218" t="str">
            <v>S-SINAPI</v>
          </cell>
          <cell r="I3218">
            <v>166.04</v>
          </cell>
        </row>
        <row r="3219">
          <cell r="D3219">
            <v>73708</v>
          </cell>
          <cell r="E3219" t="str">
            <v xml:space="preserve">ESCAVACAO DE FUSTE DE TUBULAO D=1,40M PLANO, BASE ATE  4,50M DA COTA DE    </v>
          </cell>
          <cell r="F3219" t="str">
            <v>M</v>
          </cell>
          <cell r="G3219">
            <v>83.4</v>
          </cell>
          <cell r="H3219" t="str">
            <v>S-SINAPI</v>
          </cell>
          <cell r="I3219">
            <v>108.42</v>
          </cell>
        </row>
        <row r="3220">
          <cell r="D3220">
            <v>73709</v>
          </cell>
          <cell r="E3220" t="str">
            <v>GRUPO GERADOR ESTACIONARIO C/ALTERNADOR  125/145KVA  (CI) DIESEL  165CV</v>
          </cell>
          <cell r="F3220" t="str">
            <v>H</v>
          </cell>
          <cell r="G3220">
            <v>6.41</v>
          </cell>
          <cell r="H3220" t="str">
            <v>S-SINAPI</v>
          </cell>
          <cell r="I3220">
            <v>8.33</v>
          </cell>
        </row>
        <row r="3221">
          <cell r="D3221">
            <v>73710</v>
          </cell>
          <cell r="E3221" t="str">
            <v>BASE PARA PAVIMENTACAO COM BRITA GRADUADA, INCLUSIVE COMPACTACAO</v>
          </cell>
          <cell r="F3221" t="str">
            <v>M3</v>
          </cell>
          <cell r="G3221">
            <v>78.62</v>
          </cell>
          <cell r="H3221" t="str">
            <v>S-SINAPI</v>
          </cell>
          <cell r="I3221">
            <v>102.2</v>
          </cell>
        </row>
        <row r="3222">
          <cell r="D3222">
            <v>73711</v>
          </cell>
          <cell r="E3222" t="str">
            <v>BASE PARA PAVIMENTACAO COM BRITA CORRIDA, INCLUSIVE COMPACTACAO</v>
          </cell>
          <cell r="F3222" t="str">
            <v>M3</v>
          </cell>
          <cell r="G3222">
            <v>59.93</v>
          </cell>
          <cell r="H3222" t="str">
            <v>S-SINAPI</v>
          </cell>
          <cell r="I3222">
            <v>77.900000000000006</v>
          </cell>
        </row>
        <row r="3223">
          <cell r="D3223">
            <v>73712</v>
          </cell>
          <cell r="E3223" t="str">
            <v xml:space="preserve">EQUIPAMENTO ROTATIVO PARA DESOBSTRUCAO E LIMPEZA DE GALERIAS TP BUCKE      </v>
          </cell>
          <cell r="F3223" t="str">
            <v>H</v>
          </cell>
          <cell r="G3223">
            <v>12.59</v>
          </cell>
          <cell r="H3223" t="str">
            <v>S-SINAPI</v>
          </cell>
          <cell r="I3223">
            <v>16.36</v>
          </cell>
        </row>
        <row r="3224">
          <cell r="D3224">
            <v>73713</v>
          </cell>
          <cell r="E3224" t="str">
            <v xml:space="preserve">ARRASAMENTO DE TUBULAO DE CONCRETO D=1,00 A  1,20M.  (INCLUI ENCARREGADO    </v>
          </cell>
          <cell r="F3224" t="str">
            <v>UN</v>
          </cell>
          <cell r="G3224">
            <v>262.27999999999997</v>
          </cell>
          <cell r="H3224" t="str">
            <v>S-SINAPI</v>
          </cell>
          <cell r="I3224">
            <v>340.96</v>
          </cell>
        </row>
        <row r="3225">
          <cell r="D3225">
            <v>73714</v>
          </cell>
          <cell r="E3225" t="str">
            <v xml:space="preserve">CAIXA PARA RALO C OM GRELHA FOFO  135 KG DE ALV TIJOLO MACICO  (7X10X20)    </v>
          </cell>
          <cell r="F3225" t="str">
            <v>UN</v>
          </cell>
          <cell r="G3225">
            <v>868.8</v>
          </cell>
          <cell r="H3225" t="str">
            <v>S-SINAPI</v>
          </cell>
          <cell r="I3225">
            <v>1129.44</v>
          </cell>
        </row>
        <row r="3226">
          <cell r="D3226">
            <v>73715</v>
          </cell>
          <cell r="E3226" t="str">
            <v>PINTURA VERNIZ TIPO GOMA LACA DISSOLVIDO EM ALCOOL</v>
          </cell>
          <cell r="F3226" t="str">
            <v>M2</v>
          </cell>
          <cell r="G3226">
            <v>30.45</v>
          </cell>
          <cell r="H3226" t="str">
            <v>S-SINAPI</v>
          </cell>
          <cell r="I3226">
            <v>39.58</v>
          </cell>
        </row>
        <row r="3227">
          <cell r="D3227">
            <v>73716</v>
          </cell>
          <cell r="E3227" t="str">
            <v xml:space="preserve">ESCORAMENTO DE PONTILHOES, PONTES VIADUTO CONC.ARMADO C/MAD LEI, PINHO    </v>
          </cell>
          <cell r="F3227" t="str">
            <v>M3</v>
          </cell>
          <cell r="G3227">
            <v>68.709999999999994</v>
          </cell>
          <cell r="H3227" t="str">
            <v>S-SINAPI</v>
          </cell>
          <cell r="I3227">
            <v>89.32</v>
          </cell>
        </row>
        <row r="3228">
          <cell r="D3228">
            <v>73717</v>
          </cell>
          <cell r="E3228" t="str">
            <v>ESCORAMENTO FORMAS  4,00 A  5,00M</v>
          </cell>
          <cell r="F3228" t="str">
            <v>M3</v>
          </cell>
          <cell r="G3228">
            <v>9.77</v>
          </cell>
          <cell r="H3228" t="str">
            <v>S-SINAPI</v>
          </cell>
          <cell r="I3228">
            <v>12.7</v>
          </cell>
        </row>
        <row r="3229">
          <cell r="D3229">
            <v>73718</v>
          </cell>
          <cell r="E3229" t="str">
            <v xml:space="preserve">ASSENTAMENTO DE TUBOS DE CONCRETO DIAMETRO  =  1500MM, SIMPLES OU ARMADO    </v>
          </cell>
          <cell r="F3229" t="str">
            <v>M</v>
          </cell>
          <cell r="G3229">
            <v>153.6</v>
          </cell>
          <cell r="H3229" t="str">
            <v>S-SINAPI</v>
          </cell>
          <cell r="I3229">
            <v>199.68</v>
          </cell>
        </row>
        <row r="3230">
          <cell r="D3230">
            <v>73719</v>
          </cell>
          <cell r="E3230" t="str">
            <v xml:space="preserve">ASSENTAMENTO DE TUBOS DE CONCRETO DIAMETRO  =  1200MM, SIMPLES OU ARMADO    </v>
          </cell>
          <cell r="F3230" t="str">
            <v>M</v>
          </cell>
          <cell r="G3230">
            <v>98.27</v>
          </cell>
          <cell r="H3230" t="str">
            <v>S-SINAPI</v>
          </cell>
          <cell r="I3230">
            <v>127.75</v>
          </cell>
        </row>
        <row r="3231">
          <cell r="D3231">
            <v>73720</v>
          </cell>
          <cell r="E3231" t="str">
            <v xml:space="preserve">ASSENTAMENTO DE TUBOS DE CONCRETO DIAMETRO  =  800MM, SIMPLES OU ARMADO,    </v>
          </cell>
          <cell r="F3231" t="str">
            <v>M</v>
          </cell>
          <cell r="G3231">
            <v>52.89</v>
          </cell>
          <cell r="H3231" t="str">
            <v>S-SINAPI</v>
          </cell>
          <cell r="I3231">
            <v>68.75</v>
          </cell>
        </row>
        <row r="3232">
          <cell r="D3232">
            <v>73721</v>
          </cell>
          <cell r="E3232" t="str">
            <v xml:space="preserve">ASSENTAMENTO DE TUBOS DE CONCRETO DIAMETRO  =  1000MM, SIMPLES OU ARMADO    </v>
          </cell>
          <cell r="F3232" t="str">
            <v>M</v>
          </cell>
          <cell r="G3232">
            <v>79.11</v>
          </cell>
          <cell r="H3232" t="str">
            <v>S-SINAPI</v>
          </cell>
          <cell r="I3232">
            <v>102.84</v>
          </cell>
        </row>
        <row r="3233">
          <cell r="D3233">
            <v>73722</v>
          </cell>
          <cell r="E3233" t="str">
            <v xml:space="preserve">ASSENTAMENTO DE TUBOS DE CONCRETO DIAMETRO  =  600MM, SIMPLES OU ARMADO,    </v>
          </cell>
          <cell r="F3233" t="str">
            <v>M</v>
          </cell>
          <cell r="G3233">
            <v>25.55</v>
          </cell>
          <cell r="H3233" t="str">
            <v>S-SINAPI</v>
          </cell>
          <cell r="I3233">
            <v>33.21</v>
          </cell>
        </row>
        <row r="3234">
          <cell r="D3234">
            <v>73723</v>
          </cell>
          <cell r="E3234" t="str">
            <v xml:space="preserve">ASSENTAMENTO DE TUBOS DE CONCRETO DIAMETRO  =  500MM, SIMPLES OU ARMADO,    </v>
          </cell>
          <cell r="F3234" t="str">
            <v>M</v>
          </cell>
          <cell r="G3234">
            <v>19.940000000000001</v>
          </cell>
          <cell r="H3234" t="str">
            <v>S-SINAPI</v>
          </cell>
          <cell r="I3234">
            <v>25.92</v>
          </cell>
        </row>
        <row r="3235">
          <cell r="D3235">
            <v>73724</v>
          </cell>
          <cell r="E3235" t="str">
            <v xml:space="preserve">ASSENTAMENTO DE TUBOS DE CONCRETO DIAMETRO  =  400MM, SIMPLES OU ARMADO,    </v>
          </cell>
          <cell r="F3235" t="str">
            <v>M</v>
          </cell>
          <cell r="G3235">
            <v>13.14</v>
          </cell>
          <cell r="H3235" t="str">
            <v>S-SINAPI</v>
          </cell>
          <cell r="I3235">
            <v>17.079999999999998</v>
          </cell>
        </row>
        <row r="3236">
          <cell r="D3236">
            <v>73725</v>
          </cell>
          <cell r="E3236" t="str">
            <v xml:space="preserve">ASSENTAMENTO SIMPLES DE TUBOS DE CERÂMICA COM JUNTA ARGAMASSADA  - DN  4    </v>
          </cell>
          <cell r="F3236" t="str">
            <v>M</v>
          </cell>
          <cell r="G3236">
            <v>13.77</v>
          </cell>
          <cell r="H3236" t="str">
            <v>S-SINAPI</v>
          </cell>
          <cell r="I3236">
            <v>17.899999999999999</v>
          </cell>
        </row>
        <row r="3237">
          <cell r="D3237">
            <v>73726</v>
          </cell>
          <cell r="E3237" t="str">
            <v xml:space="preserve">ASSENTAMENTO SIMPLES DE TUBOS DE CERÂMICA COM JUNTA ARGAMASSADA  - DN  3    </v>
          </cell>
          <cell r="F3237" t="str">
            <v>M</v>
          </cell>
          <cell r="G3237">
            <v>11.49</v>
          </cell>
          <cell r="H3237" t="str">
            <v>S-SINAPI</v>
          </cell>
          <cell r="I3237">
            <v>14.93</v>
          </cell>
        </row>
        <row r="3238">
          <cell r="D3238">
            <v>73727</v>
          </cell>
          <cell r="E3238" t="str">
            <v xml:space="preserve">ASSENTAMENTO DE MANILHAS E CONEXOES CERAMICAS DIAMETRO  =  300MM, JUNTA      </v>
          </cell>
          <cell r="F3238" t="str">
            <v>M</v>
          </cell>
          <cell r="G3238">
            <v>8.42</v>
          </cell>
          <cell r="H3238" t="str">
            <v>S-SINAPI</v>
          </cell>
          <cell r="I3238">
            <v>10.94</v>
          </cell>
        </row>
        <row r="3239">
          <cell r="D3239">
            <v>73728</v>
          </cell>
          <cell r="E3239" t="str">
            <v xml:space="preserve">ASSENTAMENTO DE MANILHAS E CONEXOES CERAMICAS DIAMETRO  =  250MM, JUNTA      </v>
          </cell>
          <cell r="F3239" t="str">
            <v>M</v>
          </cell>
          <cell r="G3239">
            <v>7.65</v>
          </cell>
          <cell r="H3239" t="str">
            <v>S-SINAPI</v>
          </cell>
          <cell r="I3239">
            <v>9.94</v>
          </cell>
        </row>
        <row r="3240">
          <cell r="D3240">
            <v>73729</v>
          </cell>
          <cell r="E3240" t="str">
            <v xml:space="preserve">ASSENTAMENTO DE MANILHAS E CONEXOES CERAMICAS DIAMETRO  =  200MM, JUNTA      </v>
          </cell>
          <cell r="F3240" t="str">
            <v>M</v>
          </cell>
          <cell r="G3240">
            <v>5.61</v>
          </cell>
          <cell r="H3240" t="str">
            <v>S-SINAPI</v>
          </cell>
          <cell r="I3240">
            <v>7.29</v>
          </cell>
        </row>
        <row r="3241">
          <cell r="D3241">
            <v>73730</v>
          </cell>
          <cell r="E3241" t="str">
            <v xml:space="preserve">ASSENTAMENTO DE TUBOS DE CONCRETO DIAMETRO  =  300MM, SIMPLES OU ARMADO,    </v>
          </cell>
          <cell r="F3241" t="str">
            <v>M</v>
          </cell>
          <cell r="G3241">
            <v>9.24</v>
          </cell>
          <cell r="H3241" t="str">
            <v>S-SINAPI</v>
          </cell>
          <cell r="I3241">
            <v>12.01</v>
          </cell>
        </row>
        <row r="3242">
          <cell r="D3242">
            <v>73731</v>
          </cell>
          <cell r="E3242" t="str">
            <v xml:space="preserve">ASSENTAMENTO DE MANILHAS E CONEXOES CERAMICAS, DIAMETRO  =  100MM, JUNTA    </v>
          </cell>
          <cell r="F3242" t="str">
            <v>M</v>
          </cell>
          <cell r="G3242">
            <v>3.24</v>
          </cell>
          <cell r="H3242" t="str">
            <v>S-SINAPI</v>
          </cell>
          <cell r="I3242">
            <v>4.21</v>
          </cell>
        </row>
        <row r="3243">
          <cell r="D3243">
            <v>73732</v>
          </cell>
          <cell r="E3243" t="str">
            <v>DESFORMA DE ESTRUTURAS, ALT. OU PROFUND. MAIOR QUE  1,50M</v>
          </cell>
          <cell r="F3243" t="str">
            <v>M2</v>
          </cell>
          <cell r="G3243">
            <v>14.8</v>
          </cell>
          <cell r="H3243" t="str">
            <v>S-SINAPI</v>
          </cell>
          <cell r="I3243">
            <v>19.239999999999998</v>
          </cell>
        </row>
        <row r="3244">
          <cell r="D3244" t="str">
            <v>SERP</v>
          </cell>
          <cell r="E3244" t="str">
            <v>SERVICOS PRELIMINARES</v>
          </cell>
          <cell r="H3244" t="str">
            <v>S-SINAPI</v>
          </cell>
          <cell r="I3244">
            <v>0</v>
          </cell>
        </row>
        <row r="3245">
          <cell r="D3245" t="str">
            <v>0010</v>
          </cell>
          <cell r="E3245" t="str">
            <v>PREPARO DO TERRENO</v>
          </cell>
          <cell r="H3245" t="str">
            <v>S-SINAPI</v>
          </cell>
          <cell r="I3245">
            <v>0</v>
          </cell>
        </row>
        <row r="3246">
          <cell r="D3246">
            <v>73671</v>
          </cell>
          <cell r="E3246" t="str">
            <v>DESMATAMENTO DE ARVORES ENTRE  0,15M E  0,30M DE DIAMETRO INCLUSIVE</v>
          </cell>
          <cell r="F3246" t="str">
            <v>UN</v>
          </cell>
          <cell r="G3246">
            <v>3.12</v>
          </cell>
          <cell r="H3246" t="str">
            <v>S-SINAPI</v>
          </cell>
          <cell r="I3246">
            <v>4.05</v>
          </cell>
        </row>
        <row r="3247">
          <cell r="D3247">
            <v>73672</v>
          </cell>
          <cell r="E3247" t="str">
            <v xml:space="preserve">LIMPEZA MECANIZADA DE TERRENO, INCLUSIVE RETIRADA DE ARVORE ENTRE  0,05    </v>
          </cell>
          <cell r="F3247" t="str">
            <v>M2</v>
          </cell>
          <cell r="G3247">
            <v>0.33</v>
          </cell>
          <cell r="H3247" t="str">
            <v>S-SINAPI</v>
          </cell>
          <cell r="I3247">
            <v>0.42</v>
          </cell>
        </row>
        <row r="3248">
          <cell r="D3248" t="str">
            <v>73822/001</v>
          </cell>
          <cell r="E3248" t="str">
            <v>LIMPEZA DE TERRENO  - ROÇADA DENSA  (COM PEQUENOS ARBUSTOS)</v>
          </cell>
          <cell r="F3248" t="str">
            <v>M2</v>
          </cell>
          <cell r="G3248">
            <v>1.95</v>
          </cell>
          <cell r="H3248" t="str">
            <v>S-SINAPI</v>
          </cell>
          <cell r="I3248">
            <v>2.5299999999999998</v>
          </cell>
        </row>
        <row r="3249">
          <cell r="D3249" t="str">
            <v>73822/002</v>
          </cell>
          <cell r="E3249" t="str">
            <v xml:space="preserve">LIMPEZA DE TERRENO  - RASPAGEM MECANIZADA  (MOTONIVELADORA) DE CAMADA VE    </v>
          </cell>
          <cell r="F3249" t="str">
            <v>M2</v>
          </cell>
          <cell r="G3249">
            <v>0.44</v>
          </cell>
          <cell r="H3249" t="str">
            <v>S-SINAPI</v>
          </cell>
          <cell r="I3249">
            <v>0.56999999999999995</v>
          </cell>
        </row>
        <row r="3250">
          <cell r="D3250" t="str">
            <v>73859/001</v>
          </cell>
          <cell r="E3250" t="str">
            <v>DESMATAMENTO/LIMPEZA TERRENOS C/EQUIP MECAN(TRATOR:1000M2/H)</v>
          </cell>
          <cell r="F3250" t="str">
            <v>M2</v>
          </cell>
          <cell r="G3250">
            <v>0.21</v>
          </cell>
          <cell r="H3250" t="str">
            <v>S-SINAPI</v>
          </cell>
          <cell r="I3250">
            <v>0.27</v>
          </cell>
        </row>
        <row r="3251">
          <cell r="D3251" t="str">
            <v>73859/002</v>
          </cell>
          <cell r="E3251" t="str">
            <v>CAPINA MANUAL EM SERVICOS RODOVIARIOS</v>
          </cell>
          <cell r="F3251" t="str">
            <v>M2</v>
          </cell>
          <cell r="G3251">
            <v>0.52</v>
          </cell>
          <cell r="H3251" t="str">
            <v>S-SINAPI</v>
          </cell>
          <cell r="I3251">
            <v>0.67</v>
          </cell>
        </row>
        <row r="3252">
          <cell r="D3252" t="str">
            <v>73871/001</v>
          </cell>
          <cell r="E3252" t="str">
            <v>DESTOCA ARVORE PORTE MEDIO/RAIZ PROFUNDA S/REMOCAO/AUX MECAN</v>
          </cell>
          <cell r="F3252" t="str">
            <v>UN</v>
          </cell>
          <cell r="G3252">
            <v>80.459999999999994</v>
          </cell>
          <cell r="H3252" t="str">
            <v>S-SINAPI</v>
          </cell>
          <cell r="I3252">
            <v>104.59</v>
          </cell>
        </row>
        <row r="3253">
          <cell r="D3253" t="str">
            <v>73871/002</v>
          </cell>
          <cell r="E3253" t="str">
            <v>DESTOCAMENTO MECANICO DE TOCOS D&lt;=30CM</v>
          </cell>
          <cell r="F3253" t="str">
            <v>UN</v>
          </cell>
          <cell r="G3253">
            <v>26.26</v>
          </cell>
          <cell r="H3253" t="str">
            <v>S-SINAPI</v>
          </cell>
          <cell r="I3253">
            <v>34.130000000000003</v>
          </cell>
        </row>
        <row r="3254">
          <cell r="D3254" t="str">
            <v>73871/003</v>
          </cell>
          <cell r="E3254" t="str">
            <v>DESTOCAMENTO MECANICO DE TOCOS D=30 A  50CM</v>
          </cell>
          <cell r="F3254" t="str">
            <v>UN</v>
          </cell>
          <cell r="G3254">
            <v>46.99</v>
          </cell>
          <cell r="H3254" t="str">
            <v>S-SINAPI</v>
          </cell>
          <cell r="I3254">
            <v>61.08</v>
          </cell>
        </row>
        <row r="3255">
          <cell r="D3255" t="str">
            <v>73871/004</v>
          </cell>
          <cell r="E3255" t="str">
            <v>DESTOCAMENTO MECANICO DE TOCOS D&gt;50CM</v>
          </cell>
          <cell r="F3255" t="str">
            <v>UN</v>
          </cell>
          <cell r="G3255">
            <v>78.67</v>
          </cell>
          <cell r="H3255" t="str">
            <v>S-SINAPI</v>
          </cell>
          <cell r="I3255">
            <v>102.27</v>
          </cell>
        </row>
        <row r="3256">
          <cell r="D3256" t="str">
            <v>0011</v>
          </cell>
          <cell r="E3256" t="str">
            <v>TRANSITO E SEGURANCA</v>
          </cell>
          <cell r="H3256" t="str">
            <v>S-SINAPI</v>
          </cell>
          <cell r="I3256">
            <v>0</v>
          </cell>
        </row>
        <row r="3257">
          <cell r="D3257" t="str">
            <v>74220/001</v>
          </cell>
          <cell r="E3257" t="str">
            <v xml:space="preserve">TAPUME DE CHAPA DE MADEIRA COMPENSADA  (6MM)  - PINTURA A CAL- APROVEITA    </v>
          </cell>
          <cell r="F3257" t="str">
            <v>M2</v>
          </cell>
          <cell r="G3257">
            <v>25.87</v>
          </cell>
          <cell r="H3257" t="str">
            <v>S-SINAPI</v>
          </cell>
          <cell r="I3257">
            <v>33.630000000000003</v>
          </cell>
        </row>
        <row r="3258">
          <cell r="D3258" t="str">
            <v>74221/001</v>
          </cell>
          <cell r="E3258" t="str">
            <v>SINALIZACAO DE TRANSITO  - NOTURNA</v>
          </cell>
          <cell r="F3258" t="str">
            <v>M</v>
          </cell>
          <cell r="G3258">
            <v>1.17</v>
          </cell>
          <cell r="H3258" t="str">
            <v>S-SINAPI</v>
          </cell>
          <cell r="I3258">
            <v>1.52</v>
          </cell>
        </row>
        <row r="3259">
          <cell r="D3259" t="str">
            <v>0012</v>
          </cell>
          <cell r="E3259" t="str">
            <v>ACESSOS/PASSADICOS</v>
          </cell>
          <cell r="H3259" t="str">
            <v>S-SINAPI</v>
          </cell>
          <cell r="I3259">
            <v>0</v>
          </cell>
        </row>
        <row r="3260">
          <cell r="D3260" t="str">
            <v>74219/001</v>
          </cell>
          <cell r="E3260" t="str">
            <v>PASSADICOS DE MADEIRA PARA PEDESTRES</v>
          </cell>
          <cell r="F3260" t="str">
            <v>M2</v>
          </cell>
          <cell r="G3260">
            <v>33.68</v>
          </cell>
          <cell r="H3260" t="str">
            <v>S-SINAPI</v>
          </cell>
          <cell r="I3260">
            <v>43.78</v>
          </cell>
        </row>
        <row r="3261">
          <cell r="D3261" t="str">
            <v>74219/002</v>
          </cell>
          <cell r="E3261" t="str">
            <v>TRAVESSIA DE MADEIRA PARA VEICULOS</v>
          </cell>
          <cell r="F3261" t="str">
            <v>M2</v>
          </cell>
          <cell r="G3261">
            <v>26.92</v>
          </cell>
          <cell r="H3261" t="str">
            <v>S-SINAPI</v>
          </cell>
          <cell r="I3261">
            <v>34.99</v>
          </cell>
        </row>
        <row r="3262">
          <cell r="D3262" t="str">
            <v>0013</v>
          </cell>
          <cell r="E3262" t="str">
            <v>SUSTENTACOES DIVERSAS</v>
          </cell>
          <cell r="H3262" t="str">
            <v>S-SINAPI</v>
          </cell>
          <cell r="I3262">
            <v>0</v>
          </cell>
        </row>
        <row r="3263">
          <cell r="D3263" t="str">
            <v>73875/001</v>
          </cell>
          <cell r="E3263" t="str">
            <v>LOCACAO DE ANDAIME METALICO TUBULAR TIPO TORRE</v>
          </cell>
          <cell r="F3263" t="str">
            <v>M/MES</v>
          </cell>
          <cell r="G3263">
            <v>15.24</v>
          </cell>
          <cell r="H3263" t="str">
            <v>S-SINAPI</v>
          </cell>
          <cell r="I3263">
            <v>19.809999999999999</v>
          </cell>
        </row>
        <row r="3264">
          <cell r="D3264" t="str">
            <v>0014</v>
          </cell>
          <cell r="E3264" t="str">
            <v>DEMOLICOES/RETIRADAS</v>
          </cell>
          <cell r="H3264" t="str">
            <v>S-SINAPI</v>
          </cell>
          <cell r="I3264">
            <v>0</v>
          </cell>
        </row>
        <row r="3265">
          <cell r="D3265">
            <v>72208</v>
          </cell>
          <cell r="E3265" t="str">
            <v>CARGA MECANIZADA E REMOCAO E ENTULHO COM TRANSPORTE ATE  1KM</v>
          </cell>
          <cell r="F3265" t="str">
            <v>M3</v>
          </cell>
          <cell r="G3265">
            <v>3.8</v>
          </cell>
          <cell r="H3265" t="str">
            <v>S-SINAPI</v>
          </cell>
          <cell r="I3265">
            <v>4.9400000000000004</v>
          </cell>
        </row>
        <row r="3266">
          <cell r="D3266">
            <v>72209</v>
          </cell>
          <cell r="E3266" t="str">
            <v>CARGA MANUAL E REMOCAO E ENTULHO COM TRANSPORTE ATE  1KM</v>
          </cell>
          <cell r="F3266" t="str">
            <v>M3</v>
          </cell>
          <cell r="G3266">
            <v>9.6999999999999993</v>
          </cell>
          <cell r="H3266" t="str">
            <v>S-SINAPI</v>
          </cell>
          <cell r="I3266">
            <v>12.61</v>
          </cell>
        </row>
        <row r="3267">
          <cell r="D3267">
            <v>72210</v>
          </cell>
          <cell r="E3267" t="str">
            <v xml:space="preserve">DESTOCAMENTO DE TRONCOS COM DIAMETRO DE  10CM ATE  30CM, INCLUSIVE REMOC    </v>
          </cell>
          <cell r="F3267" t="str">
            <v>UN</v>
          </cell>
          <cell r="G3267">
            <v>21.82</v>
          </cell>
          <cell r="H3267" t="str">
            <v>S-SINAPI</v>
          </cell>
          <cell r="I3267">
            <v>28.36</v>
          </cell>
        </row>
        <row r="3268">
          <cell r="D3268">
            <v>72211</v>
          </cell>
          <cell r="E3268" t="str">
            <v xml:space="preserve">DESTOCAMENTO DE TRONCOS COM DIAMETRO DE  30CM ATE  50CM, INCLUSIVE REMOC    </v>
          </cell>
          <cell r="F3268" t="str">
            <v>UN</v>
          </cell>
          <cell r="G3268">
            <v>60.66</v>
          </cell>
          <cell r="H3268" t="str">
            <v>S-SINAPI</v>
          </cell>
          <cell r="I3268">
            <v>78.849999999999994</v>
          </cell>
        </row>
        <row r="3269">
          <cell r="D3269">
            <v>72212</v>
          </cell>
          <cell r="E3269" t="str">
            <v xml:space="preserve">DESTOCAMENTO DE TRONCOS COM DIAMETRO MAIOR DO QUE  50CM, INCLUSIVE REMO    </v>
          </cell>
          <cell r="F3269" t="str">
            <v>UN</v>
          </cell>
          <cell r="G3269">
            <v>72.27</v>
          </cell>
          <cell r="H3269" t="str">
            <v>S-SINAPI</v>
          </cell>
          <cell r="I3269">
            <v>93.95</v>
          </cell>
        </row>
        <row r="3270">
          <cell r="D3270">
            <v>72214</v>
          </cell>
          <cell r="E3270" t="str">
            <v>DEMOLICAO DE ALVENARIA ESTRUTURAL DE BLOCOS VAZADOS DE CONCRETO</v>
          </cell>
          <cell r="F3270" t="str">
            <v>M3</v>
          </cell>
          <cell r="G3270">
            <v>25.96</v>
          </cell>
          <cell r="H3270" t="str">
            <v>S-SINAPI</v>
          </cell>
          <cell r="I3270">
            <v>33.74</v>
          </cell>
        </row>
        <row r="3271">
          <cell r="D3271">
            <v>72215</v>
          </cell>
          <cell r="E3271" t="str">
            <v>DEMOLICAO DE ALVENARIA DE ELEMENTOS CERAMICOS VAZADOS</v>
          </cell>
          <cell r="F3271" t="str">
            <v>M3</v>
          </cell>
          <cell r="G3271">
            <v>16.22</v>
          </cell>
          <cell r="H3271" t="str">
            <v>S-SINAPI</v>
          </cell>
          <cell r="I3271">
            <v>21.08</v>
          </cell>
        </row>
        <row r="3272">
          <cell r="D3272">
            <v>72216</v>
          </cell>
          <cell r="E3272" t="str">
            <v>DEMOLICAO DE VERGAS, CINTAS E PILARETES DE CONCRETO</v>
          </cell>
          <cell r="F3272" t="str">
            <v>M3</v>
          </cell>
          <cell r="G3272">
            <v>84.36</v>
          </cell>
          <cell r="H3272" t="str">
            <v>S-SINAPI</v>
          </cell>
          <cell r="I3272">
            <v>109.66</v>
          </cell>
        </row>
        <row r="3273">
          <cell r="D3273">
            <v>72217</v>
          </cell>
          <cell r="E3273" t="str">
            <v>DEMOLICAO DE PLACAS DIVISORIAS DE GRANILITE</v>
          </cell>
          <cell r="F3273" t="str">
            <v>M2</v>
          </cell>
          <cell r="G3273">
            <v>3.24</v>
          </cell>
          <cell r="H3273" t="str">
            <v>S-SINAPI</v>
          </cell>
          <cell r="I3273">
            <v>4.21</v>
          </cell>
        </row>
        <row r="3274">
          <cell r="D3274">
            <v>72218</v>
          </cell>
          <cell r="E3274" t="str">
            <v xml:space="preserve">DEMOLICAO DE DIVISORIAS EM CHAPAS OU TABUAS, INCLUSIVE DEMOLICAO DE EN    </v>
          </cell>
          <cell r="F3274" t="str">
            <v>M2</v>
          </cell>
          <cell r="G3274">
            <v>2.6</v>
          </cell>
          <cell r="H3274" t="str">
            <v>S-SINAPI</v>
          </cell>
          <cell r="I3274">
            <v>3.38</v>
          </cell>
        </row>
        <row r="3275">
          <cell r="D3275">
            <v>72219</v>
          </cell>
          <cell r="E3275" t="str">
            <v>DEMOLICAO DE ALVENARIA DE BLOCOS DE PEDRA NATURAL</v>
          </cell>
          <cell r="F3275" t="str">
            <v>M3</v>
          </cell>
          <cell r="G3275">
            <v>42.18</v>
          </cell>
          <cell r="H3275" t="str">
            <v>S-SINAPI</v>
          </cell>
          <cell r="I3275">
            <v>54.83</v>
          </cell>
        </row>
        <row r="3276">
          <cell r="D3276">
            <v>72220</v>
          </cell>
          <cell r="E3276" t="str">
            <v>RETIRADA DE ALVENARIA DE TIJOLOS DE VIDRO</v>
          </cell>
          <cell r="F3276" t="str">
            <v>M2</v>
          </cell>
          <cell r="G3276">
            <v>6.49</v>
          </cell>
          <cell r="H3276" t="str">
            <v>S-SINAPI</v>
          </cell>
          <cell r="I3276">
            <v>8.43</v>
          </cell>
        </row>
        <row r="3277">
          <cell r="D3277">
            <v>72221</v>
          </cell>
          <cell r="E3277" t="str">
            <v>RETIRADA DE PLACAS DIVISORIAS DE GRANILITE</v>
          </cell>
          <cell r="F3277" t="str">
            <v>M2</v>
          </cell>
          <cell r="G3277">
            <v>6.49</v>
          </cell>
          <cell r="H3277" t="str">
            <v>S-SINAPI</v>
          </cell>
          <cell r="I3277">
            <v>8.43</v>
          </cell>
        </row>
        <row r="3278">
          <cell r="D3278">
            <v>72222</v>
          </cell>
          <cell r="E3278" t="str">
            <v xml:space="preserve">RETIRADAS DE DIVISORIAS EM CHAPAS OU TABUAS, SEM RETIRADA DO ENTARUGAM    </v>
          </cell>
          <cell r="F3278" t="str">
            <v>M2</v>
          </cell>
          <cell r="G3278">
            <v>3.82</v>
          </cell>
          <cell r="H3278" t="str">
            <v>S-SINAPI</v>
          </cell>
          <cell r="I3278">
            <v>4.96</v>
          </cell>
        </row>
        <row r="3279">
          <cell r="D3279">
            <v>72223</v>
          </cell>
          <cell r="E3279" t="str">
            <v xml:space="preserve">RETIRADAS DE DIVISORIAS EM CHAPAS OU TABUAS, COM RETIRADA DO ENTARUGAM    </v>
          </cell>
          <cell r="F3279" t="str">
            <v>M2</v>
          </cell>
          <cell r="G3279">
            <v>7.64</v>
          </cell>
          <cell r="H3279" t="str">
            <v>S-SINAPI</v>
          </cell>
          <cell r="I3279">
            <v>9.93</v>
          </cell>
        </row>
        <row r="3280">
          <cell r="D3280">
            <v>72224</v>
          </cell>
          <cell r="E3280" t="str">
            <v>DEMOLICAO DE TELHAS CERAMICAS OU DE VIDRO</v>
          </cell>
          <cell r="F3280" t="str">
            <v>M2</v>
          </cell>
          <cell r="G3280">
            <v>3.89</v>
          </cell>
          <cell r="H3280" t="str">
            <v>S-SINAPI</v>
          </cell>
          <cell r="I3280">
            <v>5.05</v>
          </cell>
        </row>
        <row r="3281">
          <cell r="D3281">
            <v>72225</v>
          </cell>
          <cell r="E3281" t="str">
            <v>DEMOLICAO DE TELHAS ONDULADAS</v>
          </cell>
          <cell r="F3281" t="str">
            <v>M2</v>
          </cell>
          <cell r="G3281">
            <v>1.62</v>
          </cell>
          <cell r="H3281" t="str">
            <v>S-SINAPI</v>
          </cell>
          <cell r="I3281">
            <v>2.1</v>
          </cell>
        </row>
        <row r="3282">
          <cell r="D3282">
            <v>72226</v>
          </cell>
          <cell r="E3282" t="str">
            <v xml:space="preserve">RETIRADA DE ESTRUTURA DE MADEIRA PONTALETEADA PARA TELHAS CERAMICAS OU    </v>
          </cell>
          <cell r="F3282" t="str">
            <v>M2</v>
          </cell>
          <cell r="G3282">
            <v>4.8099999999999996</v>
          </cell>
          <cell r="H3282" t="str">
            <v>S-SINAPI</v>
          </cell>
          <cell r="I3282">
            <v>6.25</v>
          </cell>
        </row>
        <row r="3283">
          <cell r="D3283">
            <v>72227</v>
          </cell>
          <cell r="E3283" t="str">
            <v>RETIRADA DE ESTRUTURA DE MADEIRA PONTALETEADA PARA TELHAS ONDULADAS</v>
          </cell>
          <cell r="F3283" t="str">
            <v>M2</v>
          </cell>
          <cell r="G3283">
            <v>3.21</v>
          </cell>
          <cell r="H3283" t="str">
            <v>S-SINAPI</v>
          </cell>
          <cell r="I3283">
            <v>4.17</v>
          </cell>
        </row>
        <row r="3284">
          <cell r="D3284">
            <v>72228</v>
          </cell>
          <cell r="E3284" t="str">
            <v xml:space="preserve">RETIRADA DE ESTRUTURA DE MADEIRA COM TESOURAS PARA TELHAS CERAMICAS OU    </v>
          </cell>
          <cell r="F3284" t="str">
            <v>M2</v>
          </cell>
          <cell r="G3284">
            <v>8.02</v>
          </cell>
          <cell r="H3284" t="str">
            <v>S-SINAPI</v>
          </cell>
          <cell r="I3284">
            <v>10.42</v>
          </cell>
        </row>
        <row r="3285">
          <cell r="D3285">
            <v>72229</v>
          </cell>
          <cell r="E3285" t="str">
            <v>RETIRADA DE ESTRUTURA DE MADEIRA COM TESOURAS PARA TELHAS ONDULADAS</v>
          </cell>
          <cell r="F3285" t="str">
            <v>M2</v>
          </cell>
          <cell r="G3285">
            <v>6.42</v>
          </cell>
          <cell r="H3285" t="str">
            <v>S-SINAPI</v>
          </cell>
          <cell r="I3285">
            <v>8.34</v>
          </cell>
        </row>
        <row r="3286">
          <cell r="D3286">
            <v>72230</v>
          </cell>
          <cell r="E3286" t="str">
            <v>RETIRADA DE TELHAS DE CERAMICAS OU DE VIDRO</v>
          </cell>
          <cell r="F3286" t="str">
            <v>M2</v>
          </cell>
          <cell r="G3286">
            <v>3.24</v>
          </cell>
          <cell r="H3286" t="str">
            <v>S-SINAPI</v>
          </cell>
          <cell r="I3286">
            <v>4.21</v>
          </cell>
        </row>
        <row r="3287">
          <cell r="D3287">
            <v>72231</v>
          </cell>
          <cell r="E3287" t="str">
            <v>RETIRADA DE TELHAS ONDULADAS</v>
          </cell>
          <cell r="F3287" t="str">
            <v>M2</v>
          </cell>
          <cell r="G3287">
            <v>2.27</v>
          </cell>
          <cell r="H3287" t="str">
            <v>S-SINAPI</v>
          </cell>
          <cell r="I3287">
            <v>2.95</v>
          </cell>
        </row>
        <row r="3288">
          <cell r="D3288">
            <v>72232</v>
          </cell>
          <cell r="E3288" t="str">
            <v>RETIRADA DE CUMEEIRAS CERAMICAS</v>
          </cell>
          <cell r="F3288" t="str">
            <v>M</v>
          </cell>
          <cell r="G3288">
            <v>1.95</v>
          </cell>
          <cell r="H3288" t="str">
            <v>S-SINAPI</v>
          </cell>
          <cell r="I3288">
            <v>2.5299999999999998</v>
          </cell>
        </row>
        <row r="3289">
          <cell r="D3289">
            <v>72233</v>
          </cell>
          <cell r="E3289" t="str">
            <v>RETIRADA DE CUMEEIRAS EM ALUMINIO</v>
          </cell>
          <cell r="F3289" t="str">
            <v>M</v>
          </cell>
          <cell r="G3289">
            <v>1.3</v>
          </cell>
          <cell r="H3289" t="str">
            <v>S-SINAPI</v>
          </cell>
          <cell r="I3289">
            <v>1.69</v>
          </cell>
        </row>
        <row r="3290">
          <cell r="D3290">
            <v>72234</v>
          </cell>
          <cell r="E3290" t="str">
            <v>DEMOLICAO DE FORRO DE GESSO</v>
          </cell>
          <cell r="F3290" t="str">
            <v>M2</v>
          </cell>
          <cell r="G3290">
            <v>1.95</v>
          </cell>
          <cell r="H3290" t="str">
            <v>S-SINAPI</v>
          </cell>
          <cell r="I3290">
            <v>2.5299999999999998</v>
          </cell>
        </row>
        <row r="3291">
          <cell r="D3291">
            <v>72235</v>
          </cell>
          <cell r="E3291" t="str">
            <v>DEMOLICAO DE ENTARUGAMENTO DE FORRO</v>
          </cell>
          <cell r="F3291" t="str">
            <v>M2</v>
          </cell>
          <cell r="G3291">
            <v>2.6</v>
          </cell>
          <cell r="H3291" t="str">
            <v>S-SINAPI</v>
          </cell>
          <cell r="I3291">
            <v>3.38</v>
          </cell>
        </row>
        <row r="3292">
          <cell r="D3292">
            <v>72236</v>
          </cell>
          <cell r="E3292" t="str">
            <v>RETIRADA DE FORRO DE MADEIRA EM TABUAS</v>
          </cell>
          <cell r="F3292" t="str">
            <v>M2</v>
          </cell>
          <cell r="G3292">
            <v>5.16</v>
          </cell>
          <cell r="H3292" t="str">
            <v>S-SINAPI</v>
          </cell>
          <cell r="I3292">
            <v>6.7</v>
          </cell>
        </row>
        <row r="3293">
          <cell r="D3293">
            <v>72237</v>
          </cell>
          <cell r="E3293" t="str">
            <v>RETIRADA DE ENTARUGAMENTO DE FORRO</v>
          </cell>
          <cell r="F3293" t="str">
            <v>M2</v>
          </cell>
          <cell r="G3293">
            <v>6.42</v>
          </cell>
          <cell r="H3293" t="str">
            <v>S-SINAPI</v>
          </cell>
          <cell r="I3293">
            <v>8.34</v>
          </cell>
        </row>
        <row r="3294">
          <cell r="D3294">
            <v>72238</v>
          </cell>
          <cell r="E3294" t="str">
            <v>RETIRADA DE FORRO EM REGUAS DE PVC, INCLUSIVE RETIRADA DE PERFIS</v>
          </cell>
          <cell r="F3294" t="str">
            <v>M2</v>
          </cell>
          <cell r="G3294">
            <v>3.21</v>
          </cell>
          <cell r="H3294" t="str">
            <v>S-SINAPI</v>
          </cell>
          <cell r="I3294">
            <v>4.17</v>
          </cell>
        </row>
        <row r="3295">
          <cell r="D3295">
            <v>72239</v>
          </cell>
          <cell r="E3295" t="str">
            <v>RETIRADA DE TACOS DE MADEIRA</v>
          </cell>
          <cell r="F3295" t="str">
            <v>M2</v>
          </cell>
          <cell r="G3295">
            <v>2.41</v>
          </cell>
          <cell r="H3295" t="str">
            <v>S-SINAPI</v>
          </cell>
          <cell r="I3295">
            <v>3.13</v>
          </cell>
        </row>
        <row r="3296">
          <cell r="D3296">
            <v>72240</v>
          </cell>
          <cell r="E3296" t="str">
            <v>RETIRADA DE ASSOALHO DE MADEIRA, EXCLUSIVE RETIRADA DE VIGAMENTO</v>
          </cell>
          <cell r="F3296" t="str">
            <v>M2</v>
          </cell>
          <cell r="G3296">
            <v>11.27</v>
          </cell>
          <cell r="H3296" t="str">
            <v>S-SINAPI</v>
          </cell>
          <cell r="I3296">
            <v>14.65</v>
          </cell>
        </row>
        <row r="3297">
          <cell r="D3297">
            <v>72241</v>
          </cell>
          <cell r="E3297" t="str">
            <v>RETIRADA DE ASSOALHO DE MADEIRA, INCLUSIVE RETIRADA DE VIGAMENTO</v>
          </cell>
          <cell r="F3297" t="str">
            <v>M2</v>
          </cell>
          <cell r="G3297">
            <v>13.52</v>
          </cell>
          <cell r="H3297" t="str">
            <v>S-SINAPI</v>
          </cell>
          <cell r="I3297">
            <v>17.57</v>
          </cell>
        </row>
        <row r="3298">
          <cell r="D3298">
            <v>72242</v>
          </cell>
          <cell r="E3298" t="str">
            <v>RETIRADA DE RODAPES DE MADEIRA, INCLUSIVE RETIRADA DE CORDAO</v>
          </cell>
          <cell r="F3298" t="str">
            <v>M2</v>
          </cell>
          <cell r="G3298">
            <v>2.5499999999999998</v>
          </cell>
          <cell r="H3298" t="str">
            <v>S-SINAPI</v>
          </cell>
          <cell r="I3298">
            <v>3.31</v>
          </cell>
        </row>
        <row r="3299">
          <cell r="D3299">
            <v>73616</v>
          </cell>
          <cell r="E3299" t="str">
            <v>DEMOLICAO DE CONCRETO SIMPLES</v>
          </cell>
          <cell r="F3299" t="str">
            <v>M3</v>
          </cell>
          <cell r="G3299">
            <v>96.78</v>
          </cell>
          <cell r="H3299" t="str">
            <v>S-SINAPI</v>
          </cell>
          <cell r="I3299">
            <v>125.81</v>
          </cell>
        </row>
        <row r="3300">
          <cell r="D3300" t="str">
            <v>73801/001</v>
          </cell>
          <cell r="E3300" t="str">
            <v>DEMOLICAO DE PISO DE ALTA RESISTENCIA</v>
          </cell>
          <cell r="F3300" t="str">
            <v>M2</v>
          </cell>
          <cell r="G3300">
            <v>9.73</v>
          </cell>
          <cell r="H3300" t="str">
            <v>S-SINAPI</v>
          </cell>
          <cell r="I3300">
            <v>12.64</v>
          </cell>
        </row>
        <row r="3301">
          <cell r="D3301" t="str">
            <v>73801/002</v>
          </cell>
          <cell r="E3301" t="str">
            <v xml:space="preserve">DEMOLICAO DE CAMADA DE ASSENTAMENTO/CONTRAPISO COM USO DE PONTEIRO, ES    </v>
          </cell>
          <cell r="F3301" t="str">
            <v>M2</v>
          </cell>
          <cell r="G3301">
            <v>9.73</v>
          </cell>
          <cell r="H3301" t="str">
            <v>S-SINAPI</v>
          </cell>
          <cell r="I3301">
            <v>12.64</v>
          </cell>
        </row>
        <row r="3302">
          <cell r="D3302" t="str">
            <v>73802/001</v>
          </cell>
          <cell r="E3302" t="str">
            <v>DEMOLICAO DE REVESTIMENTO DE ARGAMASSA DE CAL E AREIA</v>
          </cell>
          <cell r="F3302" t="str">
            <v>M2</v>
          </cell>
          <cell r="G3302">
            <v>3.24</v>
          </cell>
          <cell r="H3302" t="str">
            <v>S-SINAPI</v>
          </cell>
          <cell r="I3302">
            <v>4.21</v>
          </cell>
        </row>
        <row r="3303">
          <cell r="D3303" t="str">
            <v>73874/001</v>
          </cell>
          <cell r="E3303" t="str">
            <v xml:space="preserve">REMOCAO DE PINTURAS COM JATEAMENTO DE AREIA, EM SUPERFICIES METALICAS      </v>
          </cell>
          <cell r="F3303" t="str">
            <v>M2</v>
          </cell>
          <cell r="G3303">
            <v>9.51</v>
          </cell>
          <cell r="H3303" t="str">
            <v>S-SINAPI</v>
          </cell>
          <cell r="I3303">
            <v>12.36</v>
          </cell>
        </row>
        <row r="3304">
          <cell r="D3304" t="str">
            <v>73895/001</v>
          </cell>
          <cell r="E3304" t="str">
            <v>DEMOLICAO DE PISO DE MARMORE E ARGAMASSA DE ASSENTAMENTO</v>
          </cell>
          <cell r="F3304" t="str">
            <v>M2</v>
          </cell>
          <cell r="G3304">
            <v>4.01</v>
          </cell>
          <cell r="H3304" t="str">
            <v>S-SINAPI</v>
          </cell>
          <cell r="I3304">
            <v>5.21</v>
          </cell>
        </row>
        <row r="3305">
          <cell r="D3305" t="str">
            <v>73896/001</v>
          </cell>
          <cell r="E3305" t="str">
            <v>RETIRADA CUIDADOSA DE AZULEJOS/LADRILHOS E ARGAMASSA DE ASSENTAMENTO</v>
          </cell>
          <cell r="F3305" t="str">
            <v>M2</v>
          </cell>
          <cell r="G3305">
            <v>24.06</v>
          </cell>
          <cell r="H3305" t="str">
            <v>S-SINAPI</v>
          </cell>
          <cell r="I3305">
            <v>31.27</v>
          </cell>
        </row>
        <row r="3306">
          <cell r="D3306" t="str">
            <v>73899/001</v>
          </cell>
          <cell r="E3306" t="str">
            <v>DEMOLICAO DE ALVENARIA DE TIJOLOS MACICOS S/REAPROVEITAMENTO</v>
          </cell>
          <cell r="F3306" t="str">
            <v>M3</v>
          </cell>
          <cell r="G3306">
            <v>29.78</v>
          </cell>
          <cell r="H3306" t="str">
            <v>S-SINAPI</v>
          </cell>
          <cell r="I3306">
            <v>38.71</v>
          </cell>
        </row>
        <row r="3307">
          <cell r="D3307" t="str">
            <v>73899/002</v>
          </cell>
          <cell r="E3307" t="str">
            <v>DEMOLICAO DE ALVENARIA DE TIJOLOS FURADOS S/REAPROVEITAMENTO</v>
          </cell>
          <cell r="F3307" t="str">
            <v>M3</v>
          </cell>
          <cell r="G3307">
            <v>37.22</v>
          </cell>
          <cell r="H3307" t="str">
            <v>S-SINAPI</v>
          </cell>
          <cell r="I3307">
            <v>48.38</v>
          </cell>
        </row>
        <row r="3308">
          <cell r="D3308" t="str">
            <v>0016</v>
          </cell>
          <cell r="E3308" t="str">
            <v>LIGACOES PROVISORIAS</v>
          </cell>
          <cell r="H3308" t="str">
            <v>S-SINAPI</v>
          </cell>
          <cell r="I3308">
            <v>0</v>
          </cell>
        </row>
        <row r="3309">
          <cell r="D3309" t="str">
            <v>73960/001</v>
          </cell>
          <cell r="E3309" t="str">
            <v>INSTAL/LIGACAO PROVISORIA ELETRICA BAIXA TENSAO P/CANT OBRA</v>
          </cell>
          <cell r="F3309" t="str">
            <v>UN</v>
          </cell>
          <cell r="G3309">
            <v>859.86</v>
          </cell>
          <cell r="H3309" t="str">
            <v>S-SINAPI</v>
          </cell>
          <cell r="I3309">
            <v>1117.81</v>
          </cell>
        </row>
        <row r="3310">
          <cell r="D3310" t="str">
            <v>0233</v>
          </cell>
          <cell r="E3310" t="str">
            <v>SINALIZACAO DO CANTEIRO DE OBRAS</v>
          </cell>
          <cell r="H3310" t="str">
            <v>S-SINAPI</v>
          </cell>
          <cell r="I3310">
            <v>0</v>
          </cell>
        </row>
        <row r="3311">
          <cell r="D3311">
            <v>73683</v>
          </cell>
          <cell r="E3311" t="str">
            <v xml:space="preserve">INSTALACAO DE GAMBIARRA PARA SINALIZACAO, COM  20 M, INCLUINDO LAMPADA,    </v>
          </cell>
          <cell r="F3311" t="str">
            <v>UN</v>
          </cell>
          <cell r="G3311">
            <v>22.54</v>
          </cell>
          <cell r="H3311" t="str">
            <v>S-SINAPI</v>
          </cell>
          <cell r="I3311">
            <v>29.3</v>
          </cell>
        </row>
        <row r="3312">
          <cell r="D3312" t="str">
            <v>SERT</v>
          </cell>
          <cell r="E3312" t="str">
            <v>SERVICOS TECNICOS</v>
          </cell>
          <cell r="H3312" t="str">
            <v>S-SINAPI</v>
          </cell>
          <cell r="I3312">
            <v>0</v>
          </cell>
        </row>
        <row r="3313">
          <cell r="D3313" t="str">
            <v>0006</v>
          </cell>
          <cell r="E3313" t="str">
            <v>CONTROLE TECNOLOGICO</v>
          </cell>
          <cell r="H3313" t="str">
            <v>S-SINAPI</v>
          </cell>
          <cell r="I3313">
            <v>0</v>
          </cell>
        </row>
        <row r="3314">
          <cell r="D3314">
            <v>72742</v>
          </cell>
          <cell r="E3314" t="str">
            <v>ENSAIO DE RECEBIMENTO E ACEITACAO DE CIMENTO PORTLAND</v>
          </cell>
          <cell r="F3314" t="str">
            <v>UN</v>
          </cell>
          <cell r="G3314">
            <v>221.06</v>
          </cell>
          <cell r="H3314" t="str">
            <v>S-SINAPI</v>
          </cell>
          <cell r="I3314">
            <v>287.37</v>
          </cell>
        </row>
        <row r="3315">
          <cell r="D3315">
            <v>72743</v>
          </cell>
          <cell r="E3315" t="str">
            <v>ENSAIO DE RECEBIMENTO E ACEITACAO DE AGREGADO GRAUDO</v>
          </cell>
          <cell r="F3315" t="str">
            <v>UN</v>
          </cell>
          <cell r="G3315">
            <v>110.53</v>
          </cell>
          <cell r="H3315" t="str">
            <v>S-SINAPI</v>
          </cell>
          <cell r="I3315">
            <v>143.68</v>
          </cell>
        </row>
        <row r="3316">
          <cell r="D3316" t="str">
            <v>73900/001</v>
          </cell>
          <cell r="E3316" t="str">
            <v>ENSAIOS DE IMPRIMACAO  - ASFALTO DILUIDO</v>
          </cell>
          <cell r="F3316" t="str">
            <v>M2</v>
          </cell>
          <cell r="G3316">
            <v>0.02</v>
          </cell>
          <cell r="H3316" t="str">
            <v>S-SINAPI</v>
          </cell>
          <cell r="I3316">
            <v>0.02</v>
          </cell>
        </row>
        <row r="3317">
          <cell r="D3317" t="str">
            <v>73900/002</v>
          </cell>
          <cell r="E3317" t="str">
            <v>ENSAIOS DE TRATAMENTO SUPERFICIAL SIMPLES  - COM CAP</v>
          </cell>
          <cell r="F3317" t="str">
            <v>M2</v>
          </cell>
          <cell r="G3317">
            <v>0.06</v>
          </cell>
          <cell r="H3317" t="str">
            <v>S-SINAPI</v>
          </cell>
          <cell r="I3317">
            <v>7.0000000000000007E-2</v>
          </cell>
        </row>
        <row r="3318">
          <cell r="D3318" t="str">
            <v>73900/003</v>
          </cell>
          <cell r="E3318" t="str">
            <v>ENSAIOS DE TRATAMENTO SUPERFICIAL SIMPLES  - COM EMULSAO ASFALTICA</v>
          </cell>
          <cell r="F3318" t="str">
            <v>M2</v>
          </cell>
          <cell r="G3318">
            <v>0.06</v>
          </cell>
          <cell r="H3318" t="str">
            <v>S-SINAPI</v>
          </cell>
          <cell r="I3318">
            <v>7.0000000000000007E-2</v>
          </cell>
        </row>
        <row r="3319">
          <cell r="D3319" t="str">
            <v>73900/004</v>
          </cell>
          <cell r="E3319" t="str">
            <v>ENSAIOS DE TRATAMENTO SUPERFICIAL DUPLO  - COM CAP</v>
          </cell>
          <cell r="F3319" t="str">
            <v>M2</v>
          </cell>
          <cell r="G3319">
            <v>7.0000000000000007E-2</v>
          </cell>
          <cell r="H3319" t="str">
            <v>S-SINAPI</v>
          </cell>
          <cell r="I3319">
            <v>0.09</v>
          </cell>
        </row>
        <row r="3320">
          <cell r="D3320" t="str">
            <v>73900/005</v>
          </cell>
          <cell r="E3320" t="str">
            <v>ENSAIOS DE TRATAMENTO SUPERFICIAL DUPLO  - COM EMULSAO ASFALTICA</v>
          </cell>
          <cell r="F3320" t="str">
            <v>M2</v>
          </cell>
          <cell r="G3320">
            <v>0.1</v>
          </cell>
          <cell r="H3320" t="str">
            <v>S-SINAPI</v>
          </cell>
          <cell r="I3320">
            <v>0.13</v>
          </cell>
        </row>
        <row r="3321">
          <cell r="D3321" t="str">
            <v>73900/006</v>
          </cell>
          <cell r="E3321" t="str">
            <v>ENSAIOS DE TRATAMENTO SUPERFICIAL TRIPLO  - COM CAP</v>
          </cell>
          <cell r="F3321" t="str">
            <v>M2</v>
          </cell>
          <cell r="G3321">
            <v>0.1</v>
          </cell>
          <cell r="H3321" t="str">
            <v>S-SINAPI</v>
          </cell>
          <cell r="I3321">
            <v>0.13</v>
          </cell>
        </row>
        <row r="3322">
          <cell r="D3322" t="str">
            <v>73900/007</v>
          </cell>
          <cell r="E3322" t="str">
            <v>ENSAIOS DE TRATAMENTO SUPERFICIAL TRIPLO  - COM EMULSAO ASFALTICA</v>
          </cell>
          <cell r="F3322" t="str">
            <v>M2</v>
          </cell>
          <cell r="G3322">
            <v>0.11</v>
          </cell>
          <cell r="H3322" t="str">
            <v>S-SINAPI</v>
          </cell>
          <cell r="I3322">
            <v>0.14000000000000001</v>
          </cell>
        </row>
        <row r="3323">
          <cell r="D3323" t="str">
            <v>73900/008</v>
          </cell>
          <cell r="E3323" t="str">
            <v>ENSAIOS DE MACADAME BETUMINOSO POR PENETRACAO  - COM CAP</v>
          </cell>
          <cell r="F3323" t="str">
            <v>M3</v>
          </cell>
          <cell r="G3323">
            <v>0.49</v>
          </cell>
          <cell r="H3323" t="str">
            <v>S-SINAPI</v>
          </cell>
          <cell r="I3323">
            <v>0.63</v>
          </cell>
        </row>
        <row r="3324">
          <cell r="D3324" t="str">
            <v>73900/009</v>
          </cell>
          <cell r="E3324" t="str">
            <v xml:space="preserve">ENSAIOS DE MACADAME BETUMINOSO POR PENETRACAO  - COM EMULSAO ASFALTICA      </v>
          </cell>
          <cell r="F3324" t="str">
            <v>M3</v>
          </cell>
          <cell r="G3324">
            <v>0.49</v>
          </cell>
          <cell r="H3324" t="str">
            <v>S-SINAPI</v>
          </cell>
          <cell r="I3324">
            <v>0.63</v>
          </cell>
        </row>
        <row r="3325">
          <cell r="D3325" t="str">
            <v>73900/010</v>
          </cell>
          <cell r="E3325" t="str">
            <v>ENSAIOS DE PRE MISTURADO A FRIO</v>
          </cell>
          <cell r="F3325" t="str">
            <v>M3</v>
          </cell>
          <cell r="G3325">
            <v>0.38</v>
          </cell>
          <cell r="H3325" t="str">
            <v>S-SINAPI</v>
          </cell>
          <cell r="I3325">
            <v>0.49</v>
          </cell>
        </row>
        <row r="3326">
          <cell r="D3326" t="str">
            <v>73900/011</v>
          </cell>
          <cell r="E3326" t="str">
            <v>ENSAIOS DE AREIA ASFALTO A QUENTE</v>
          </cell>
          <cell r="F3326" t="str">
            <v>T</v>
          </cell>
          <cell r="G3326">
            <v>12.47</v>
          </cell>
          <cell r="H3326" t="str">
            <v>S-SINAPI</v>
          </cell>
          <cell r="I3326">
            <v>16.21</v>
          </cell>
        </row>
        <row r="3327">
          <cell r="D3327" t="str">
            <v>73900/012</v>
          </cell>
          <cell r="E3327" t="str">
            <v>ENSAIOS DE CONCRETO ASFALTICO</v>
          </cell>
          <cell r="F3327" t="str">
            <v>T</v>
          </cell>
          <cell r="G3327">
            <v>17.37</v>
          </cell>
          <cell r="H3327" t="str">
            <v>S-SINAPI</v>
          </cell>
          <cell r="I3327">
            <v>22.58</v>
          </cell>
        </row>
        <row r="3328">
          <cell r="D3328" t="str">
            <v>74020/001</v>
          </cell>
          <cell r="E3328" t="str">
            <v>ENSAIO DE PAVIMENTO DE CONCRETO</v>
          </cell>
          <cell r="F3328" t="str">
            <v>M3</v>
          </cell>
          <cell r="G3328">
            <v>8.44</v>
          </cell>
          <cell r="H3328" t="str">
            <v>S-SINAPI</v>
          </cell>
          <cell r="I3328">
            <v>10.97</v>
          </cell>
        </row>
        <row r="3329">
          <cell r="D3329" t="str">
            <v>74020/002</v>
          </cell>
          <cell r="E3329" t="str">
            <v>ENSAIOS DE PAVIMENTO DE CONCRETO COMPACTADO COM ROLO</v>
          </cell>
          <cell r="F3329" t="str">
            <v>M3</v>
          </cell>
          <cell r="G3329">
            <v>7.57</v>
          </cell>
          <cell r="H3329" t="str">
            <v>S-SINAPI</v>
          </cell>
          <cell r="I3329">
            <v>9.84</v>
          </cell>
        </row>
        <row r="3330">
          <cell r="D3330" t="str">
            <v>74021/001</v>
          </cell>
          <cell r="E3330" t="str">
            <v>ENSAIOS DE TERRAPLENAGEM  - CORPO DO ATERRO</v>
          </cell>
          <cell r="F3330" t="str">
            <v>M3</v>
          </cell>
          <cell r="G3330">
            <v>0.21</v>
          </cell>
          <cell r="H3330" t="str">
            <v>S-SINAPI</v>
          </cell>
          <cell r="I3330">
            <v>0.27</v>
          </cell>
        </row>
        <row r="3331">
          <cell r="D3331" t="str">
            <v>74021/002</v>
          </cell>
          <cell r="E3331" t="str">
            <v>ENSAIO DE TERRAPLENAGEM  - CAMADA FINAL DO ATERRO</v>
          </cell>
          <cell r="F3331" t="str">
            <v>M3</v>
          </cell>
          <cell r="G3331">
            <v>0.66</v>
          </cell>
          <cell r="H3331" t="str">
            <v>S-SINAPI</v>
          </cell>
          <cell r="I3331">
            <v>0.85</v>
          </cell>
        </row>
        <row r="3332">
          <cell r="D3332" t="str">
            <v>74021/003</v>
          </cell>
          <cell r="E3332" t="str">
            <v>ENSAIOS DE REGULARIZACAO DO SUBLEITO</v>
          </cell>
          <cell r="F3332" t="str">
            <v>M2</v>
          </cell>
          <cell r="G3332">
            <v>0.31</v>
          </cell>
          <cell r="H3332" t="str">
            <v>S-SINAPI</v>
          </cell>
          <cell r="I3332">
            <v>0.4</v>
          </cell>
        </row>
        <row r="3333">
          <cell r="D3333" t="str">
            <v>74021/004</v>
          </cell>
          <cell r="E3333" t="str">
            <v>ENSAIOS DE REFORCO DO SUBLEITO</v>
          </cell>
          <cell r="F3333" t="str">
            <v>M3</v>
          </cell>
          <cell r="G3333">
            <v>0.56000000000000005</v>
          </cell>
          <cell r="H3333" t="str">
            <v>S-SINAPI</v>
          </cell>
          <cell r="I3333">
            <v>0.72</v>
          </cell>
        </row>
        <row r="3334">
          <cell r="D3334" t="str">
            <v>74021/005</v>
          </cell>
          <cell r="E3334" t="str">
            <v>ENSAIOS DE SUB BASE DE SOLO MELHORADO COM CIMENTO</v>
          </cell>
          <cell r="F3334" t="str">
            <v>M3</v>
          </cell>
          <cell r="G3334">
            <v>0.56000000000000005</v>
          </cell>
          <cell r="H3334" t="str">
            <v>S-SINAPI</v>
          </cell>
          <cell r="I3334">
            <v>0.72</v>
          </cell>
        </row>
        <row r="3335">
          <cell r="D3335" t="str">
            <v>74021/006</v>
          </cell>
          <cell r="E3335" t="str">
            <v>ENSAIOS DE BASE ESTABILIZADA GRANULOMETRICAMENTE</v>
          </cell>
          <cell r="F3335" t="str">
            <v>M3</v>
          </cell>
          <cell r="G3335">
            <v>0.6</v>
          </cell>
          <cell r="H3335" t="str">
            <v>S-SINAPI</v>
          </cell>
          <cell r="I3335">
            <v>0.78</v>
          </cell>
        </row>
        <row r="3336">
          <cell r="D3336" t="str">
            <v>74021/007</v>
          </cell>
          <cell r="E3336" t="str">
            <v>ENSAIO DE BASE DE SOLO MELHORADO COM CIMENTO</v>
          </cell>
          <cell r="F3336" t="str">
            <v>M3</v>
          </cell>
          <cell r="G3336">
            <v>0.56000000000000005</v>
          </cell>
          <cell r="H3336" t="str">
            <v>S-SINAPI</v>
          </cell>
          <cell r="I3336">
            <v>0.72</v>
          </cell>
        </row>
        <row r="3337">
          <cell r="D3337" t="str">
            <v>74021/008</v>
          </cell>
          <cell r="E3337" t="str">
            <v>ENSAIOS DE BASE DE SOLO CIMENTO</v>
          </cell>
          <cell r="F3337" t="str">
            <v>M3</v>
          </cell>
          <cell r="G3337">
            <v>0.61</v>
          </cell>
          <cell r="H3337" t="str">
            <v>S-SINAPI</v>
          </cell>
          <cell r="I3337">
            <v>0.79</v>
          </cell>
        </row>
        <row r="3338">
          <cell r="D3338" t="str">
            <v>74022/001</v>
          </cell>
          <cell r="E3338" t="str">
            <v>ENSAIO DE PENETRACAO  - MATERIAL BETUMINOSO</v>
          </cell>
          <cell r="F3338" t="str">
            <v>UN</v>
          </cell>
          <cell r="G3338">
            <v>46.98</v>
          </cell>
          <cell r="H3338" t="str">
            <v>S-SINAPI</v>
          </cell>
          <cell r="I3338">
            <v>61.07</v>
          </cell>
        </row>
        <row r="3339">
          <cell r="D3339" t="str">
            <v>74022/002</v>
          </cell>
          <cell r="E3339" t="str">
            <v>ENSAIO DE VISCOSIDADE SAYBOLT  - FUROL  - MATERIAL BETUMINOSO</v>
          </cell>
          <cell r="F3339" t="str">
            <v>UN</v>
          </cell>
          <cell r="G3339">
            <v>60.79</v>
          </cell>
          <cell r="H3339" t="str">
            <v>S-SINAPI</v>
          </cell>
          <cell r="I3339">
            <v>79.02</v>
          </cell>
        </row>
        <row r="3340">
          <cell r="D3340" t="str">
            <v>74022/003</v>
          </cell>
          <cell r="E3340" t="str">
            <v>ENSAIO DE DETERMINACAO DA PENEIRACAO  - EMULSAO ASFALTICA</v>
          </cell>
          <cell r="F3340" t="str">
            <v>UN</v>
          </cell>
          <cell r="G3340">
            <v>55.26</v>
          </cell>
          <cell r="H3340" t="str">
            <v>S-SINAPI</v>
          </cell>
          <cell r="I3340">
            <v>71.83</v>
          </cell>
        </row>
        <row r="3341">
          <cell r="D3341" t="str">
            <v>74022/004</v>
          </cell>
          <cell r="E3341" t="str">
            <v>ENSAIO DE DETERMINACAO DA SEDIMENTACAO  - EMULSAO ASFALTICA</v>
          </cell>
          <cell r="F3341" t="str">
            <v>UN</v>
          </cell>
          <cell r="G3341">
            <v>60.79</v>
          </cell>
          <cell r="H3341" t="str">
            <v>S-SINAPI</v>
          </cell>
          <cell r="I3341">
            <v>79.02</v>
          </cell>
        </row>
        <row r="3342">
          <cell r="D3342" t="str">
            <v>74022/005</v>
          </cell>
          <cell r="E3342" t="str">
            <v xml:space="preserve">ENSAIO DE DETERMINACAO DO TEOR DE BETUME  - CIMENTO ASFALTICO DE PETROL    </v>
          </cell>
          <cell r="F3342" t="str">
            <v>UN</v>
          </cell>
          <cell r="G3342">
            <v>48.36</v>
          </cell>
          <cell r="H3342" t="str">
            <v>S-SINAPI</v>
          </cell>
          <cell r="I3342">
            <v>62.86</v>
          </cell>
        </row>
        <row r="3343">
          <cell r="D3343" t="str">
            <v>74022/006</v>
          </cell>
          <cell r="E3343" t="str">
            <v>ENSAIO DE GRANULOMETRIA POR PENEIRAMENTO  - SOLOS</v>
          </cell>
          <cell r="F3343" t="str">
            <v>UN</v>
          </cell>
          <cell r="G3343">
            <v>44.21</v>
          </cell>
          <cell r="H3343" t="str">
            <v>S-SINAPI</v>
          </cell>
          <cell r="I3343">
            <v>57.47</v>
          </cell>
        </row>
        <row r="3344">
          <cell r="D3344" t="str">
            <v>74022/007</v>
          </cell>
          <cell r="E3344" t="str">
            <v>ENSAIO DE GRANULOMETRIA POR PENEIRAMENTO E SEDIMENTACAO  - SOLOS</v>
          </cell>
          <cell r="F3344" t="str">
            <v>UN</v>
          </cell>
          <cell r="G3344">
            <v>52.5</v>
          </cell>
          <cell r="H3344" t="str">
            <v>S-SINAPI</v>
          </cell>
          <cell r="I3344">
            <v>68.25</v>
          </cell>
        </row>
        <row r="3345">
          <cell r="D3345" t="str">
            <v>74022/008</v>
          </cell>
          <cell r="E3345" t="str">
            <v>ENSAIO DE LIMITE DE LIQUIDEZ  - SOLOS</v>
          </cell>
          <cell r="F3345" t="str">
            <v>UN</v>
          </cell>
          <cell r="G3345">
            <v>27.63</v>
          </cell>
          <cell r="H3345" t="str">
            <v>S-SINAPI</v>
          </cell>
          <cell r="I3345">
            <v>35.909999999999997</v>
          </cell>
        </row>
        <row r="3346">
          <cell r="D3346" t="str">
            <v>74022/009</v>
          </cell>
          <cell r="E3346" t="str">
            <v>ENSAIO DE LIMITE DE PLASTICIDADE  - SOLOS</v>
          </cell>
          <cell r="F3346" t="str">
            <v>UN</v>
          </cell>
          <cell r="G3346">
            <v>24.87</v>
          </cell>
          <cell r="H3346" t="str">
            <v>S-SINAPI</v>
          </cell>
          <cell r="I3346">
            <v>32.33</v>
          </cell>
        </row>
        <row r="3347">
          <cell r="D3347" t="str">
            <v>74022/010</v>
          </cell>
          <cell r="E3347" t="str">
            <v xml:space="preserve">ENSAIO DE COMPACTACAO  - AMOSTRAS NAO TRABALHADAS  - ENERGIA NORMAL  - SO    </v>
          </cell>
          <cell r="F3347" t="str">
            <v>UN</v>
          </cell>
          <cell r="G3347">
            <v>52.5</v>
          </cell>
          <cell r="H3347" t="str">
            <v>S-SINAPI</v>
          </cell>
          <cell r="I3347">
            <v>68.25</v>
          </cell>
        </row>
        <row r="3348">
          <cell r="D3348" t="str">
            <v>74022/011</v>
          </cell>
          <cell r="E3348" t="str">
            <v xml:space="preserve">ENSAIO DE COMPACTACAO  - AMOSTRAS NAO TRABALHADAS  - ENERGIA INTERMEDIAR    </v>
          </cell>
          <cell r="F3348" t="str">
            <v>UN</v>
          </cell>
          <cell r="G3348">
            <v>80.13</v>
          </cell>
          <cell r="H3348" t="str">
            <v>S-SINAPI</v>
          </cell>
          <cell r="I3348">
            <v>104.16</v>
          </cell>
        </row>
        <row r="3349">
          <cell r="D3349" t="str">
            <v>74022/012</v>
          </cell>
          <cell r="E3349" t="str">
            <v xml:space="preserve">ENSAIO DE COMPACTACAO  - AMOSTRAS NAO TRABALHADAS  - ENERGIA MODIFICADA      </v>
          </cell>
          <cell r="F3349" t="str">
            <v>UN</v>
          </cell>
          <cell r="G3349">
            <v>105</v>
          </cell>
          <cell r="H3349" t="str">
            <v>S-SINAPI</v>
          </cell>
          <cell r="I3349">
            <v>136.5</v>
          </cell>
        </row>
        <row r="3350">
          <cell r="D3350" t="str">
            <v>74022/013</v>
          </cell>
          <cell r="E3350" t="str">
            <v>ENSAIO DE COMPACTACAO  - AMOSTRAS TRABALHADAS  - SOLOS</v>
          </cell>
          <cell r="F3350" t="str">
            <v>UN</v>
          </cell>
          <cell r="G3350">
            <v>55.26</v>
          </cell>
          <cell r="H3350" t="str">
            <v>S-SINAPI</v>
          </cell>
          <cell r="I3350">
            <v>71.83</v>
          </cell>
        </row>
        <row r="3351">
          <cell r="D3351" t="str">
            <v>74022/014</v>
          </cell>
          <cell r="E3351" t="str">
            <v xml:space="preserve">ENSAIO DE MASSA ESPECIFICA  - IN SITU  - METODO FRASCO DE AREIA  - SOLOS      </v>
          </cell>
          <cell r="F3351" t="str">
            <v>UN</v>
          </cell>
          <cell r="G3351">
            <v>19.34</v>
          </cell>
          <cell r="H3351" t="str">
            <v>S-SINAPI</v>
          </cell>
          <cell r="I3351">
            <v>25.14</v>
          </cell>
        </row>
        <row r="3352">
          <cell r="D3352" t="str">
            <v>74022/015</v>
          </cell>
          <cell r="E3352" t="str">
            <v xml:space="preserve">ENSAIO DE MASSA ESPECIFICA  - IN SITU  - METODO BALAO DE BORRACHA  - SOLO    </v>
          </cell>
          <cell r="F3352" t="str">
            <v>UN</v>
          </cell>
          <cell r="G3352">
            <v>22.11</v>
          </cell>
          <cell r="H3352" t="str">
            <v>S-SINAPI</v>
          </cell>
          <cell r="I3352">
            <v>28.74</v>
          </cell>
        </row>
        <row r="3353">
          <cell r="D3353" t="str">
            <v>74022/016</v>
          </cell>
          <cell r="E3353" t="str">
            <v>ENSAIO DE DENSIDADE REAL  - SOLOS</v>
          </cell>
          <cell r="F3353" t="str">
            <v>UN</v>
          </cell>
          <cell r="G3353">
            <v>24.87</v>
          </cell>
          <cell r="H3353" t="str">
            <v>S-SINAPI</v>
          </cell>
          <cell r="I3353">
            <v>32.33</v>
          </cell>
        </row>
        <row r="3354">
          <cell r="D3354" t="str">
            <v>74022/017</v>
          </cell>
          <cell r="E3354" t="str">
            <v>ENSAIO DE ABRASAO LOS ANGELES  - AGREGADOS</v>
          </cell>
          <cell r="F3354" t="str">
            <v>UN</v>
          </cell>
          <cell r="G3354">
            <v>116.06</v>
          </cell>
          <cell r="H3354" t="str">
            <v>S-SINAPI</v>
          </cell>
          <cell r="I3354">
            <v>150.87</v>
          </cell>
        </row>
        <row r="3355">
          <cell r="D3355" t="str">
            <v>74022/018</v>
          </cell>
          <cell r="E3355" t="str">
            <v>ENSAIO DE MASSA ESPECIFICA  - IN SITU  - EMPREGO DO OLEO  - SOLOS</v>
          </cell>
          <cell r="F3355" t="str">
            <v>UN</v>
          </cell>
          <cell r="G3355">
            <v>30.4</v>
          </cell>
          <cell r="H3355" t="str">
            <v>S-SINAPI</v>
          </cell>
          <cell r="I3355">
            <v>39.520000000000003</v>
          </cell>
        </row>
        <row r="3356">
          <cell r="D3356" t="str">
            <v>74022/019</v>
          </cell>
          <cell r="E3356" t="str">
            <v xml:space="preserve">ENSAIO DE INDICE DE SUPORTE CALIFORNIA  - AMOSTRAS NAO TRABALHADAS  - EN    </v>
          </cell>
          <cell r="F3356" t="str">
            <v>UN</v>
          </cell>
          <cell r="G3356">
            <v>63.55</v>
          </cell>
          <cell r="H3356" t="str">
            <v>S-SINAPI</v>
          </cell>
          <cell r="I3356">
            <v>82.61</v>
          </cell>
        </row>
        <row r="3357">
          <cell r="D3357" t="str">
            <v>74022/020</v>
          </cell>
          <cell r="E3357" t="str">
            <v xml:space="preserve">ENSAIO DE INDICE DE SUPORTE CALIFORNIA  - AMOSTRAS NAO TRABALHADAS  - EN    </v>
          </cell>
          <cell r="F3357" t="str">
            <v>UN</v>
          </cell>
          <cell r="G3357">
            <v>71.84</v>
          </cell>
          <cell r="H3357" t="str">
            <v>S-SINAPI</v>
          </cell>
          <cell r="I3357">
            <v>93.39</v>
          </cell>
        </row>
        <row r="3358">
          <cell r="D3358" t="str">
            <v>74022/021</v>
          </cell>
          <cell r="E3358" t="str">
            <v xml:space="preserve">ENSAIO DE INDICE DE SUPORTE CALIFORNIA- AMOSTRAS NAO TRABALHADAS  - ENE    </v>
          </cell>
          <cell r="F3358" t="str">
            <v>UN</v>
          </cell>
          <cell r="G3358">
            <v>77.37</v>
          </cell>
          <cell r="H3358" t="str">
            <v>S-SINAPI</v>
          </cell>
          <cell r="I3358">
            <v>100.58</v>
          </cell>
        </row>
        <row r="3359">
          <cell r="D3359" t="str">
            <v>74022/022</v>
          </cell>
          <cell r="E3359" t="str">
            <v>ENSAIO DE TEOR DE UMIDADE  - METODO EXPEDITO DO ALCOOL  - SOLOS</v>
          </cell>
          <cell r="F3359" t="str">
            <v>UN</v>
          </cell>
          <cell r="G3359">
            <v>16.579999999999998</v>
          </cell>
          <cell r="H3359" t="str">
            <v>S-SINAPI</v>
          </cell>
          <cell r="I3359">
            <v>21.55</v>
          </cell>
        </row>
        <row r="3360">
          <cell r="D3360" t="str">
            <v>74022/023</v>
          </cell>
          <cell r="E3360" t="str">
            <v xml:space="preserve">ENSAIO DE TEOR DE UMIDADE  - PROCESSO SPEEDY  - SOLOS E AGREGADOS MIUDOS    </v>
          </cell>
          <cell r="F3360" t="str">
            <v>UN</v>
          </cell>
          <cell r="G3360">
            <v>16.579999999999998</v>
          </cell>
          <cell r="H3360" t="str">
            <v>S-SINAPI</v>
          </cell>
          <cell r="I3360">
            <v>21.55</v>
          </cell>
        </row>
        <row r="3361">
          <cell r="D3361" t="str">
            <v>74022/024</v>
          </cell>
          <cell r="E3361" t="str">
            <v>ENSAIO DE TEOR DE UMIDADE  - EM LABORATORIO  - SOLOS</v>
          </cell>
          <cell r="F3361" t="str">
            <v>UN</v>
          </cell>
          <cell r="G3361">
            <v>22.11</v>
          </cell>
          <cell r="H3361" t="str">
            <v>S-SINAPI</v>
          </cell>
          <cell r="I3361">
            <v>28.74</v>
          </cell>
        </row>
        <row r="3362">
          <cell r="D3362" t="str">
            <v>74022/025</v>
          </cell>
          <cell r="E3362" t="str">
            <v>ENSAIO DE PONTO DE FULGOR  - MATERIAL BETUMINOSO</v>
          </cell>
          <cell r="F3362" t="str">
            <v>UN</v>
          </cell>
          <cell r="G3362">
            <v>44.21</v>
          </cell>
          <cell r="H3362" t="str">
            <v>S-SINAPI</v>
          </cell>
          <cell r="I3362">
            <v>57.47</v>
          </cell>
        </row>
        <row r="3363">
          <cell r="D3363" t="str">
            <v>74022/026</v>
          </cell>
          <cell r="E3363" t="str">
            <v>ENSAIO DE DESTILACAO  - ASFALTO DILUIDO</v>
          </cell>
          <cell r="F3363" t="str">
            <v>UN</v>
          </cell>
          <cell r="G3363">
            <v>71.84</v>
          </cell>
          <cell r="H3363" t="str">
            <v>S-SINAPI</v>
          </cell>
          <cell r="I3363">
            <v>93.39</v>
          </cell>
        </row>
        <row r="3364">
          <cell r="D3364" t="str">
            <v>74022/027</v>
          </cell>
          <cell r="E3364" t="str">
            <v>ENSAIO DE CONTROLE DE TAXA DE APLICACAO DE LIGANTE BETUMINOSO</v>
          </cell>
          <cell r="F3364" t="str">
            <v>UN</v>
          </cell>
          <cell r="G3364">
            <v>19.34</v>
          </cell>
          <cell r="H3364" t="str">
            <v>S-SINAPI</v>
          </cell>
          <cell r="I3364">
            <v>25.14</v>
          </cell>
        </row>
        <row r="3365">
          <cell r="D3365" t="str">
            <v>74022/028</v>
          </cell>
          <cell r="E3365" t="str">
            <v xml:space="preserve">ENSAIO DE SUSCEPTIBILIDADE TERMICA  - INDICE PFEIFFER  - MATERIAL ASFALT    </v>
          </cell>
          <cell r="F3365" t="str">
            <v>UN</v>
          </cell>
          <cell r="G3365">
            <v>69.08</v>
          </cell>
          <cell r="H3365" t="str">
            <v>S-SINAPI</v>
          </cell>
          <cell r="I3365">
            <v>89.8</v>
          </cell>
        </row>
        <row r="3366">
          <cell r="D3366" t="str">
            <v>74022/029</v>
          </cell>
          <cell r="E3366" t="str">
            <v>ENSAIO DE ESPUMA  - MATERIAL ASFALTICO</v>
          </cell>
          <cell r="F3366" t="str">
            <v>UN</v>
          </cell>
          <cell r="G3366">
            <v>49.74</v>
          </cell>
          <cell r="H3366" t="str">
            <v>S-SINAPI</v>
          </cell>
          <cell r="I3366">
            <v>64.66</v>
          </cell>
        </row>
        <row r="3367">
          <cell r="D3367" t="str">
            <v>74022/030</v>
          </cell>
          <cell r="E3367" t="str">
            <v>ENSAIO DE RESISTENCIA A COMPRESSAO SIMPLES  - CONCRETO</v>
          </cell>
          <cell r="F3367" t="str">
            <v>UN</v>
          </cell>
          <cell r="G3367">
            <v>49.74</v>
          </cell>
          <cell r="H3367" t="str">
            <v>S-SINAPI</v>
          </cell>
          <cell r="I3367">
            <v>64.66</v>
          </cell>
        </row>
        <row r="3368">
          <cell r="D3368" t="str">
            <v>74022/031</v>
          </cell>
          <cell r="E3368" t="str">
            <v>ENSAIO DE RESISTENCIA A TRACAO POR COMPRESSAO DIAMETRAL  - CONCRETO</v>
          </cell>
          <cell r="F3368" t="str">
            <v>UN</v>
          </cell>
          <cell r="G3368">
            <v>49.74</v>
          </cell>
          <cell r="H3368" t="str">
            <v>S-SINAPI</v>
          </cell>
          <cell r="I3368">
            <v>64.66</v>
          </cell>
        </row>
        <row r="3369">
          <cell r="D3369" t="str">
            <v>74022/032</v>
          </cell>
          <cell r="E3369" t="str">
            <v>ENSAIO DE RESISTENCIA A TRACAO NA FLEXAO DE CONCRETO</v>
          </cell>
          <cell r="F3369" t="str">
            <v>UN</v>
          </cell>
          <cell r="G3369">
            <v>55.26</v>
          </cell>
          <cell r="H3369" t="str">
            <v>S-SINAPI</v>
          </cell>
          <cell r="I3369">
            <v>71.83</v>
          </cell>
        </row>
        <row r="3370">
          <cell r="D3370" t="str">
            <v>74022/033</v>
          </cell>
          <cell r="E3370" t="str">
            <v>ENSAIO DE RESILIENCIA  - SOLOS</v>
          </cell>
          <cell r="F3370" t="str">
            <v>UN</v>
          </cell>
          <cell r="G3370">
            <v>356.46</v>
          </cell>
          <cell r="H3370" t="str">
            <v>S-SINAPI</v>
          </cell>
          <cell r="I3370">
            <v>463.39</v>
          </cell>
        </row>
        <row r="3371">
          <cell r="D3371" t="str">
            <v>74022/034</v>
          </cell>
          <cell r="E3371" t="str">
            <v>ENSAIO DE RESILIENCIA  - MISTURAS BETUMINOSAS</v>
          </cell>
          <cell r="F3371" t="str">
            <v>UN</v>
          </cell>
          <cell r="G3371">
            <v>74.61</v>
          </cell>
          <cell r="H3371" t="str">
            <v>S-SINAPI</v>
          </cell>
          <cell r="I3371">
            <v>96.99</v>
          </cell>
        </row>
        <row r="3372">
          <cell r="D3372" t="str">
            <v>74022/035</v>
          </cell>
          <cell r="E3372" t="str">
            <v>ENSAIO DE PERCENTAGEM DE BETUME  - MISTURAS BETUMINOSAS</v>
          </cell>
          <cell r="F3372" t="str">
            <v>UN</v>
          </cell>
          <cell r="G3372">
            <v>41.45</v>
          </cell>
          <cell r="H3372" t="str">
            <v>S-SINAPI</v>
          </cell>
          <cell r="I3372">
            <v>53.88</v>
          </cell>
        </row>
        <row r="3373">
          <cell r="D3373" t="str">
            <v>74022/036</v>
          </cell>
          <cell r="E3373" t="str">
            <v>ENSAIO DE ADESIVIDADE  - RESISTENCIA A AGUA  - EMULSAO ASFALTICA</v>
          </cell>
          <cell r="F3373" t="str">
            <v>UN</v>
          </cell>
          <cell r="G3373">
            <v>33.159999999999997</v>
          </cell>
          <cell r="H3373" t="str">
            <v>S-SINAPI</v>
          </cell>
          <cell r="I3373">
            <v>43.1</v>
          </cell>
        </row>
        <row r="3374">
          <cell r="D3374" t="str">
            <v>74022/037</v>
          </cell>
          <cell r="E3374" t="str">
            <v>ENSAIO DE ADESIVIDADE A LIGANTE BETUMINOSO  - AGREGADO GRAUDO</v>
          </cell>
          <cell r="F3374" t="str">
            <v>UN</v>
          </cell>
          <cell r="G3374">
            <v>27.63</v>
          </cell>
          <cell r="H3374" t="str">
            <v>S-SINAPI</v>
          </cell>
          <cell r="I3374">
            <v>35.909999999999997</v>
          </cell>
        </row>
        <row r="3375">
          <cell r="D3375" t="str">
            <v>74022/038</v>
          </cell>
          <cell r="E3375" t="str">
            <v>ENSAIO DE EXPANSIBILIDADE  - SOLOS</v>
          </cell>
          <cell r="F3375" t="str">
            <v>UN</v>
          </cell>
          <cell r="G3375">
            <v>40.07</v>
          </cell>
          <cell r="H3375" t="str">
            <v>S-SINAPI</v>
          </cell>
          <cell r="I3375">
            <v>52.09</v>
          </cell>
        </row>
        <row r="3376">
          <cell r="D3376" t="str">
            <v>74022/039</v>
          </cell>
          <cell r="E3376" t="str">
            <v>PREPARACAO DE AMOSTRAS PARA ENSAIO DE CARACTERIZACAO  - SOLOS</v>
          </cell>
          <cell r="F3376" t="str">
            <v>UN</v>
          </cell>
          <cell r="G3376">
            <v>30.4</v>
          </cell>
          <cell r="H3376" t="str">
            <v>S-SINAPI</v>
          </cell>
          <cell r="I3376">
            <v>39.520000000000003</v>
          </cell>
        </row>
        <row r="3377">
          <cell r="D3377" t="str">
            <v>74022/040</v>
          </cell>
          <cell r="E3377" t="str">
            <v>ENSAIO MARSHALL  - MISTURA BETUMINOSA A QUENTE</v>
          </cell>
          <cell r="F3377" t="str">
            <v>UN</v>
          </cell>
          <cell r="G3377">
            <v>96.71</v>
          </cell>
          <cell r="H3377" t="str">
            <v>S-SINAPI</v>
          </cell>
          <cell r="I3377">
            <v>125.72</v>
          </cell>
        </row>
        <row r="3378">
          <cell r="D3378" t="str">
            <v>74022/041</v>
          </cell>
          <cell r="E3378" t="str">
            <v>ENSAIO DE DETERMINACAO DO INDICE DE FORMA  - AGREGADOS</v>
          </cell>
          <cell r="F3378" t="str">
            <v>UN</v>
          </cell>
          <cell r="G3378">
            <v>27.63</v>
          </cell>
          <cell r="H3378" t="str">
            <v>S-SINAPI</v>
          </cell>
          <cell r="I3378">
            <v>35.909999999999997</v>
          </cell>
        </row>
        <row r="3379">
          <cell r="D3379" t="str">
            <v>74022/042</v>
          </cell>
          <cell r="E3379" t="str">
            <v>ENSAIO DE EQUIVALENTE EM AREIA  - SOLOS</v>
          </cell>
          <cell r="F3379" t="str">
            <v>UN</v>
          </cell>
          <cell r="G3379">
            <v>24.87</v>
          </cell>
          <cell r="H3379" t="str">
            <v>S-SINAPI</v>
          </cell>
          <cell r="I3379">
            <v>32.33</v>
          </cell>
        </row>
        <row r="3380">
          <cell r="D3380" t="str">
            <v>74022/043</v>
          </cell>
          <cell r="E3380" t="str">
            <v>ENSAIO DE MOLDAGEM E CURA DE SOLO CIMENTO</v>
          </cell>
          <cell r="F3380" t="str">
            <v>UN</v>
          </cell>
          <cell r="G3380">
            <v>27.63</v>
          </cell>
          <cell r="H3380" t="str">
            <v>S-SINAPI</v>
          </cell>
          <cell r="I3380">
            <v>35.909999999999997</v>
          </cell>
        </row>
        <row r="3381">
          <cell r="D3381" t="str">
            <v>74022/044</v>
          </cell>
          <cell r="E3381" t="str">
            <v>ENSAIO DE COMPRESSAO AXIAL DE SOLO CIMENTO</v>
          </cell>
          <cell r="F3381" t="str">
            <v>UN</v>
          </cell>
          <cell r="G3381">
            <v>22.11</v>
          </cell>
          <cell r="H3381" t="str">
            <v>S-SINAPI</v>
          </cell>
          <cell r="I3381">
            <v>28.74</v>
          </cell>
        </row>
        <row r="3382">
          <cell r="D3382" t="str">
            <v>74022/045</v>
          </cell>
          <cell r="E3382" t="str">
            <v>ENSAIO DE VISCOSIDADE CINEMATICA  - ASFALTO</v>
          </cell>
          <cell r="F3382" t="str">
            <v>UN</v>
          </cell>
          <cell r="G3382">
            <v>55.26</v>
          </cell>
          <cell r="H3382" t="str">
            <v>S-SINAPI</v>
          </cell>
          <cell r="I3382">
            <v>71.83</v>
          </cell>
        </row>
        <row r="3383">
          <cell r="D3383" t="str">
            <v>74022/047</v>
          </cell>
          <cell r="E3383" t="str">
            <v>ENSAIO DE RESIDUO POR EVAPORACAO  - EMULSAO ASFALTICA</v>
          </cell>
          <cell r="F3383" t="str">
            <v>UN</v>
          </cell>
          <cell r="G3383">
            <v>27.63</v>
          </cell>
          <cell r="H3383" t="str">
            <v>S-SINAPI</v>
          </cell>
          <cell r="I3383">
            <v>35.909999999999997</v>
          </cell>
        </row>
        <row r="3384">
          <cell r="D3384" t="str">
            <v>74022/048</v>
          </cell>
          <cell r="E3384" t="str">
            <v>ENSAIO DE CARGA DA PARTICULA  - EMULSAO ASFALTICA</v>
          </cell>
          <cell r="F3384" t="str">
            <v>UN</v>
          </cell>
          <cell r="G3384">
            <v>20.72</v>
          </cell>
          <cell r="H3384" t="str">
            <v>S-SINAPI</v>
          </cell>
          <cell r="I3384">
            <v>26.93</v>
          </cell>
        </row>
        <row r="3385">
          <cell r="D3385" t="str">
            <v>74022/049</v>
          </cell>
          <cell r="E3385" t="str">
            <v>ENSAIO DE DESEMULSIBILIDADE  - EMULSAO ASFALTICA</v>
          </cell>
          <cell r="F3385" t="str">
            <v>UN</v>
          </cell>
          <cell r="G3385">
            <v>55.26</v>
          </cell>
          <cell r="H3385" t="str">
            <v>S-SINAPI</v>
          </cell>
          <cell r="I3385">
            <v>71.83</v>
          </cell>
        </row>
        <row r="3386">
          <cell r="D3386" t="str">
            <v>74022/050</v>
          </cell>
          <cell r="E3386" t="str">
            <v>ENSAIO DE DETERMINACAO DA TAXA DE ESPALHAMENTO DO AGREGADO</v>
          </cell>
          <cell r="F3386" t="str">
            <v>UN</v>
          </cell>
          <cell r="G3386">
            <v>13.82</v>
          </cell>
          <cell r="H3386" t="str">
            <v>S-SINAPI</v>
          </cell>
          <cell r="I3386">
            <v>17.96</v>
          </cell>
        </row>
        <row r="3387">
          <cell r="D3387" t="str">
            <v>74022/051</v>
          </cell>
          <cell r="E3387" t="str">
            <v>ENSAIO DE ADESIVIDADE A LIGANTE BETUMINOSO  - AGREGADO</v>
          </cell>
          <cell r="F3387" t="str">
            <v>UN</v>
          </cell>
          <cell r="G3387">
            <v>30.4</v>
          </cell>
          <cell r="H3387" t="str">
            <v>S-SINAPI</v>
          </cell>
          <cell r="I3387">
            <v>39.520000000000003</v>
          </cell>
        </row>
        <row r="3388">
          <cell r="D3388" t="str">
            <v>74022/052</v>
          </cell>
          <cell r="E3388" t="str">
            <v>ENSAIO DE GRANULOMETRIA DO AGREGADO</v>
          </cell>
          <cell r="F3388" t="str">
            <v>UN</v>
          </cell>
          <cell r="G3388">
            <v>27.63</v>
          </cell>
          <cell r="H3388" t="str">
            <v>S-SINAPI</v>
          </cell>
          <cell r="I3388">
            <v>35.909999999999997</v>
          </cell>
        </row>
        <row r="3389">
          <cell r="D3389" t="str">
            <v>74022/053</v>
          </cell>
          <cell r="E3389" t="str">
            <v>ENSAIO DE CONTROLE DO GRAU DE COMPACTACAO DA MISTURA ASFALTICA</v>
          </cell>
          <cell r="F3389" t="str">
            <v>UN</v>
          </cell>
          <cell r="G3389">
            <v>24.87</v>
          </cell>
          <cell r="H3389" t="str">
            <v>S-SINAPI</v>
          </cell>
          <cell r="I3389">
            <v>32.33</v>
          </cell>
        </row>
        <row r="3390">
          <cell r="D3390" t="str">
            <v>74022/054</v>
          </cell>
          <cell r="E3390" t="str">
            <v>ENSAIO DE GRANULOMETRIA DO FILLER</v>
          </cell>
          <cell r="F3390" t="str">
            <v>UN</v>
          </cell>
          <cell r="G3390">
            <v>24.87</v>
          </cell>
          <cell r="H3390" t="str">
            <v>S-SINAPI</v>
          </cell>
          <cell r="I3390">
            <v>32.33</v>
          </cell>
        </row>
        <row r="3391">
          <cell r="D3391" t="str">
            <v>74022/055</v>
          </cell>
          <cell r="E3391" t="str">
            <v>ENSAIO DE TRACAO POR COMPRESSAO DIAMETRAL  - MISTURAS BETUMINOSAS</v>
          </cell>
          <cell r="F3391" t="str">
            <v>UN</v>
          </cell>
          <cell r="G3391">
            <v>69.08</v>
          </cell>
          <cell r="H3391" t="str">
            <v>S-SINAPI</v>
          </cell>
          <cell r="I3391">
            <v>89.8</v>
          </cell>
        </row>
        <row r="3392">
          <cell r="D3392" t="str">
            <v>74022/056</v>
          </cell>
          <cell r="E3392" t="str">
            <v>ENSAIO DE DENSIDADE DO MATERIAL BETUMINOSO</v>
          </cell>
          <cell r="F3392" t="str">
            <v>UN</v>
          </cell>
          <cell r="G3392">
            <v>20.14</v>
          </cell>
          <cell r="H3392" t="str">
            <v>S-SINAPI</v>
          </cell>
          <cell r="I3392">
            <v>26.18</v>
          </cell>
        </row>
        <row r="3393">
          <cell r="D3393" t="str">
            <v>74022/057</v>
          </cell>
          <cell r="E3393" t="str">
            <v>ENSAIO DE CONSISTENCIA DO CONCRETO CCR  - INDICE VEBE</v>
          </cell>
          <cell r="F3393" t="str">
            <v>UN</v>
          </cell>
          <cell r="G3393">
            <v>20.14</v>
          </cell>
          <cell r="H3393" t="str">
            <v>S-SINAPI</v>
          </cell>
          <cell r="I3393">
            <v>26.18</v>
          </cell>
        </row>
        <row r="3394">
          <cell r="D3394" t="str">
            <v>74022/058</v>
          </cell>
          <cell r="E3394" t="str">
            <v>ENSAIO DE ABATIMENTO DO TRONCO DE CONE</v>
          </cell>
          <cell r="F3394" t="str">
            <v>UN</v>
          </cell>
          <cell r="G3394">
            <v>20.14</v>
          </cell>
          <cell r="H3394" t="str">
            <v>S-SINAPI</v>
          </cell>
          <cell r="I3394">
            <v>26.18</v>
          </cell>
        </row>
        <row r="3395">
          <cell r="D3395">
            <v>74259</v>
          </cell>
          <cell r="E3395" t="str">
            <v>ENSAIOS DE PINTURA DE LIGACAO</v>
          </cell>
          <cell r="F3395" t="str">
            <v>M2</v>
          </cell>
          <cell r="G3395">
            <v>0.01</v>
          </cell>
          <cell r="H3395" t="str">
            <v>S-SINAPI</v>
          </cell>
          <cell r="I3395">
            <v>0.01</v>
          </cell>
        </row>
        <row r="3396">
          <cell r="D3396" t="str">
            <v>0007</v>
          </cell>
          <cell r="E3396" t="str">
            <v>SONDAGENS</v>
          </cell>
          <cell r="H3396" t="str">
            <v>S-SINAPI</v>
          </cell>
          <cell r="I3396">
            <v>0</v>
          </cell>
        </row>
        <row r="3397">
          <cell r="D3397">
            <v>72733</v>
          </cell>
          <cell r="E3397" t="str">
            <v>MOBILIZACAO E DESMOBILIZACAO DE    EQUIPAMENTO DE SONDAGEM A PERCUSSAO</v>
          </cell>
          <cell r="F3397" t="str">
            <v>UN</v>
          </cell>
          <cell r="G3397">
            <v>390.88</v>
          </cell>
          <cell r="H3397" t="str">
            <v>S-SINAPI</v>
          </cell>
          <cell r="I3397">
            <v>508.14</v>
          </cell>
        </row>
        <row r="3398">
          <cell r="D3398" t="str">
            <v>0008</v>
          </cell>
          <cell r="E3398" t="str">
            <v>LOCACAO</v>
          </cell>
          <cell r="H3398" t="str">
            <v>S-SINAPI</v>
          </cell>
          <cell r="I3398">
            <v>0</v>
          </cell>
        </row>
        <row r="3399">
          <cell r="D3399">
            <v>68051</v>
          </cell>
          <cell r="E3399" t="str">
            <v>LOCACAO ALVENARIA</v>
          </cell>
          <cell r="F3399" t="str">
            <v>M</v>
          </cell>
          <cell r="G3399">
            <v>2.57</v>
          </cell>
          <cell r="H3399" t="str">
            <v>S-SINAPI</v>
          </cell>
          <cell r="I3399">
            <v>3.34</v>
          </cell>
        </row>
        <row r="3400">
          <cell r="D3400">
            <v>73610</v>
          </cell>
          <cell r="E3400" t="str">
            <v>LOCAÇÃO DE REDES DE ÁGUA OU DE ESGOTO, INCLUSIVE TOPOGRAFO</v>
          </cell>
          <cell r="F3400" t="str">
            <v>M</v>
          </cell>
          <cell r="G3400">
            <v>0.57999999999999996</v>
          </cell>
          <cell r="H3400" t="str">
            <v>S-SINAPI</v>
          </cell>
          <cell r="I3400">
            <v>0.75</v>
          </cell>
        </row>
        <row r="3401">
          <cell r="D3401">
            <v>73679</v>
          </cell>
          <cell r="E3401" t="str">
            <v xml:space="preserve">LOCAÇÃO DE ADUTORAS, COLETORES TRONCO E INTERCEPTORES  - ATÉ DN  500 MM,    </v>
          </cell>
          <cell r="F3401" t="str">
            <v>M</v>
          </cell>
          <cell r="G3401">
            <v>0.52</v>
          </cell>
          <cell r="H3401" t="str">
            <v>S-SINAPI</v>
          </cell>
          <cell r="I3401">
            <v>0.67</v>
          </cell>
        </row>
        <row r="3402">
          <cell r="D3402">
            <v>73686</v>
          </cell>
          <cell r="E3402" t="str">
            <v xml:space="preserve">LOCACAO DA OBRA, COM USO DE EQUIPAMENTOS TOPOGRAFICOS, INCLUSIVE TOPOG    </v>
          </cell>
          <cell r="F3402" t="str">
            <v>M2</v>
          </cell>
          <cell r="G3402">
            <v>12.78</v>
          </cell>
          <cell r="H3402" t="str">
            <v>S-SINAPI</v>
          </cell>
          <cell r="I3402">
            <v>16.61</v>
          </cell>
        </row>
        <row r="3403">
          <cell r="D3403" t="str">
            <v>73992/001</v>
          </cell>
          <cell r="E3403" t="str">
            <v xml:space="preserve">LOCACAO CONVENCIONAL DE OBRA, ATRAVÉS DE GABARITO DE TABUAS CORRIDAS P    </v>
          </cell>
          <cell r="F3403" t="str">
            <v>M2</v>
          </cell>
          <cell r="G3403">
            <v>5.1100000000000003</v>
          </cell>
          <cell r="H3403" t="str">
            <v>S-SINAPI</v>
          </cell>
          <cell r="I3403">
            <v>6.64</v>
          </cell>
        </row>
        <row r="3404">
          <cell r="D3404" t="str">
            <v>74077/001</v>
          </cell>
          <cell r="E3404" t="str">
            <v xml:space="preserve">LOCACAO CONVENCIONAL DE OBRA, ATRAVÉS DE GABARITO DE TABUAS CORRIDAS P    </v>
          </cell>
          <cell r="F3404" t="str">
            <v>M2</v>
          </cell>
          <cell r="G3404">
            <v>4.29</v>
          </cell>
          <cell r="H3404" t="str">
            <v>S-SINAPI</v>
          </cell>
          <cell r="I3404">
            <v>5.57</v>
          </cell>
        </row>
        <row r="3405">
          <cell r="D3405" t="str">
            <v>74077/002</v>
          </cell>
          <cell r="E3405" t="str">
            <v xml:space="preserve">LOCACAO CONVENCIONAL DE OBRA, ATRAVÉS DE GABARITO DE TABUAS CORRIDAS P    </v>
          </cell>
          <cell r="F3405" t="str">
            <v>M2</v>
          </cell>
          <cell r="G3405">
            <v>2.08</v>
          </cell>
          <cell r="H3405" t="str">
            <v>S-SINAPI</v>
          </cell>
          <cell r="I3405">
            <v>2.7</v>
          </cell>
        </row>
        <row r="3406">
          <cell r="D3406" t="str">
            <v>74077/003</v>
          </cell>
          <cell r="E3406" t="str">
            <v xml:space="preserve">LOCACAO CONVENCIONAL DE OBRA, ATRAVÉS DE GABARITO DE TABUAS CORRIDAS P    </v>
          </cell>
          <cell r="F3406" t="str">
            <v>M2</v>
          </cell>
          <cell r="G3406">
            <v>2.66</v>
          </cell>
          <cell r="H3406" t="str">
            <v>S-SINAPI</v>
          </cell>
          <cell r="I3406">
            <v>3.45</v>
          </cell>
        </row>
        <row r="3407">
          <cell r="D3407" t="str">
            <v>0009</v>
          </cell>
          <cell r="E3407" t="str">
            <v>LEVANTAMENTO CADASTRAL</v>
          </cell>
          <cell r="H3407" t="str">
            <v>S-SINAPI</v>
          </cell>
          <cell r="I3407">
            <v>0</v>
          </cell>
        </row>
        <row r="3408">
          <cell r="D3408">
            <v>73677</v>
          </cell>
          <cell r="E3408" t="str">
            <v>CADASTRO DE LIGAÇÕES PREDIAIS, INCLUSIVE TOPOGRAFO E DESENHISTA</v>
          </cell>
          <cell r="F3408" t="str">
            <v>UN</v>
          </cell>
          <cell r="G3408">
            <v>4.1900000000000004</v>
          </cell>
          <cell r="H3408" t="str">
            <v>S-SINAPI</v>
          </cell>
          <cell r="I3408">
            <v>5.44</v>
          </cell>
        </row>
        <row r="3409">
          <cell r="D3409">
            <v>73678</v>
          </cell>
          <cell r="E3409" t="str">
            <v xml:space="preserve">CADASTRO DE ADUTORAS. COLETORES E INTERCEPTORES  - ATÉ DN  500 MM, INCLU    </v>
          </cell>
          <cell r="F3409" t="str">
            <v>M</v>
          </cell>
          <cell r="G3409">
            <v>1.55</v>
          </cell>
          <cell r="H3409" t="str">
            <v>S-SINAPI</v>
          </cell>
          <cell r="I3409">
            <v>2.0099999999999998</v>
          </cell>
        </row>
        <row r="3410">
          <cell r="D3410">
            <v>73682</v>
          </cell>
          <cell r="E3410" t="str">
            <v>CADASTRO DE REDES, INCLUSIVE TOPOGRAFO E DESENHISTA</v>
          </cell>
          <cell r="F3410" t="str">
            <v>M</v>
          </cell>
          <cell r="G3410">
            <v>0.75</v>
          </cell>
          <cell r="H3410" t="str">
            <v>S-SINAPI</v>
          </cell>
          <cell r="I3410">
            <v>0.97</v>
          </cell>
        </row>
        <row r="3411">
          <cell r="D3411" t="str">
            <v>73758/001</v>
          </cell>
          <cell r="E3411" t="str">
            <v xml:space="preserve">LEVANTAMENTO SECAO TRANSVERSAL C/NIVEL TERRENO NAO ACIDENTADO VEGETAÇÃ    </v>
          </cell>
          <cell r="F3411" t="str">
            <v>M</v>
          </cell>
          <cell r="G3411">
            <v>0.83</v>
          </cell>
          <cell r="H3411" t="str">
            <v>S-SINAPI</v>
          </cell>
          <cell r="I3411">
            <v>1.07</v>
          </cell>
        </row>
        <row r="3412">
          <cell r="D3412" t="str">
            <v>URBA</v>
          </cell>
          <cell r="E3412" t="str">
            <v>URBANIZACAO</v>
          </cell>
          <cell r="H3412" t="str">
            <v>S-SINAPI</v>
          </cell>
          <cell r="I3412">
            <v>0</v>
          </cell>
        </row>
        <row r="3413">
          <cell r="D3413" t="str">
            <v>0201</v>
          </cell>
          <cell r="E3413" t="str">
            <v>PORTAO</v>
          </cell>
          <cell r="H3413" t="str">
            <v>S-SINAPI</v>
          </cell>
          <cell r="I3413">
            <v>0</v>
          </cell>
        </row>
        <row r="3414">
          <cell r="D3414" t="str">
            <v>73814/001</v>
          </cell>
          <cell r="E3414" t="str">
            <v xml:space="preserve">PORTAO EM TUBO DE ACO GALVANIZADO, PAINEL UNICO,  1MX1,6M, INCLUSO CADE    </v>
          </cell>
          <cell r="F3414" t="str">
            <v>UN</v>
          </cell>
          <cell r="G3414">
            <v>336.94</v>
          </cell>
          <cell r="H3414" t="str">
            <v>S-SINAPI</v>
          </cell>
          <cell r="I3414">
            <v>438.02</v>
          </cell>
        </row>
        <row r="3415">
          <cell r="D3415" t="str">
            <v>73814/002</v>
          </cell>
          <cell r="E3415" t="str">
            <v>PORTAO DE FERRO GALVANIZADO  4,0X1,2M PAINEL ÚNICO, INCLUSIVE CADEADO</v>
          </cell>
          <cell r="F3415" t="str">
            <v>UN</v>
          </cell>
          <cell r="G3415">
            <v>825.42</v>
          </cell>
          <cell r="H3415" t="str">
            <v>S-SINAPI</v>
          </cell>
          <cell r="I3415">
            <v>1073.04</v>
          </cell>
        </row>
        <row r="3416">
          <cell r="D3416" t="str">
            <v>73823/001</v>
          </cell>
          <cell r="E3416" t="str">
            <v xml:space="preserve">PORTAO EM CHAPA DE FERRO E TELA, INCLUSIVE PINTURA E PILARES DE APOIO      </v>
          </cell>
          <cell r="F3416" t="str">
            <v>UN</v>
          </cell>
          <cell r="G3416">
            <v>1720.24</v>
          </cell>
          <cell r="H3416" t="str">
            <v>S-SINAPI</v>
          </cell>
          <cell r="I3416">
            <v>2236.31</v>
          </cell>
        </row>
        <row r="3417">
          <cell r="D3417" t="str">
            <v>73823/002</v>
          </cell>
          <cell r="E3417" t="str">
            <v xml:space="preserve">PORTAO EM CHAPA DE FERRO E TELA, INCLUSIVE PINTURA E PILARES DE APOIO      </v>
          </cell>
          <cell r="F3417" t="str">
            <v>UN</v>
          </cell>
          <cell r="G3417">
            <v>688.84</v>
          </cell>
          <cell r="H3417" t="str">
            <v>S-SINAPI</v>
          </cell>
          <cell r="I3417">
            <v>895.49</v>
          </cell>
        </row>
        <row r="3418">
          <cell r="D3418" t="str">
            <v>0202</v>
          </cell>
          <cell r="E3418" t="str">
            <v>CERCA/PROTETORES</v>
          </cell>
          <cell r="H3418" t="str">
            <v>S-SINAPI</v>
          </cell>
          <cell r="I3418">
            <v>0</v>
          </cell>
        </row>
        <row r="3419">
          <cell r="D3419" t="str">
            <v>74038/001</v>
          </cell>
          <cell r="E3419" t="str">
            <v xml:space="preserve">PORTÃO COM MOURÃO DE MADEIRA ROLIÇA D=11CM COM  5 FIOS DE ARAME FARPADO    </v>
          </cell>
          <cell r="F3419" t="str">
            <v>M</v>
          </cell>
          <cell r="G3419">
            <v>10.94</v>
          </cell>
          <cell r="H3419" t="str">
            <v>S-SINAPI</v>
          </cell>
          <cell r="I3419">
            <v>14.22</v>
          </cell>
        </row>
        <row r="3420">
          <cell r="D3420" t="str">
            <v>74039/001</v>
          </cell>
          <cell r="E3420" t="str">
            <v xml:space="preserve">CERCA COM MOURÕES DE MADEIRA ROLIÇA D=11CM, ESPAÇAMENTO DE  2M, ALTURA      </v>
          </cell>
          <cell r="F3420" t="str">
            <v>M</v>
          </cell>
          <cell r="G3420">
            <v>10.94</v>
          </cell>
          <cell r="H3420" t="str">
            <v>S-SINAPI</v>
          </cell>
          <cell r="I3420">
            <v>14.22</v>
          </cell>
        </row>
        <row r="3421">
          <cell r="D3421" t="str">
            <v>74118/001</v>
          </cell>
          <cell r="E3421" t="str">
            <v xml:space="preserve">CERCA VIVA DE HISBICO, CEDRIHO, CALIAMDRA, ACALIFA  - FORNEC. E PLANTIO    </v>
          </cell>
          <cell r="F3421" t="str">
            <v>M</v>
          </cell>
          <cell r="G3421">
            <v>3.94</v>
          </cell>
          <cell r="H3421" t="str">
            <v>S-SINAPI</v>
          </cell>
          <cell r="I3421">
            <v>5.12</v>
          </cell>
        </row>
        <row r="3422">
          <cell r="D3422" t="str">
            <v>74142/001</v>
          </cell>
          <cell r="E3422" t="str">
            <v xml:space="preserve">CERCA COM MOURÕES DE CONCRETO, RETO, ESPAÇAMENTO DE  3M, CRAVADOS  0,5M,    </v>
          </cell>
          <cell r="F3422" t="str">
            <v>M</v>
          </cell>
          <cell r="G3422">
            <v>21.52</v>
          </cell>
          <cell r="H3422" t="str">
            <v>S-SINAPI</v>
          </cell>
          <cell r="I3422">
            <v>27.97</v>
          </cell>
        </row>
        <row r="3423">
          <cell r="D3423" t="str">
            <v>74142/002</v>
          </cell>
          <cell r="E3423" t="str">
            <v xml:space="preserve">CERCA COM MOURÕES DE MADEIRA,  7,5X7,5CM, ESPAÇAMENTO DE  2M, ALTURA LIV    </v>
          </cell>
          <cell r="F3423" t="str">
            <v>M</v>
          </cell>
          <cell r="G3423">
            <v>14.1</v>
          </cell>
          <cell r="H3423" t="str">
            <v>S-SINAPI</v>
          </cell>
          <cell r="I3423">
            <v>18.329999999999998</v>
          </cell>
        </row>
        <row r="3424">
          <cell r="D3424" t="str">
            <v>74142/003</v>
          </cell>
          <cell r="E3424" t="str">
            <v xml:space="preserve">CERCA COM MOURÕES DE MADEIRA,  7,5X7,5CM, ESPAÇAMENTO DE  2M, CRAVADOS  0    </v>
          </cell>
          <cell r="F3424" t="str">
            <v>M</v>
          </cell>
          <cell r="G3424">
            <v>16.899999999999999</v>
          </cell>
          <cell r="H3424" t="str">
            <v>S-SINAPI</v>
          </cell>
          <cell r="I3424">
            <v>21.97</v>
          </cell>
        </row>
        <row r="3425">
          <cell r="D3425" t="str">
            <v>74142/004</v>
          </cell>
          <cell r="E3425" t="str">
            <v xml:space="preserve">CERCA COM MOURÕES DE CONCRETO, SEÇÃO "T" PONTA INCLINADA,  7,5X7,5CM, E    </v>
          </cell>
          <cell r="F3425" t="str">
            <v>M</v>
          </cell>
          <cell r="G3425">
            <v>26.48</v>
          </cell>
          <cell r="H3425" t="str">
            <v>S-SINAPI</v>
          </cell>
          <cell r="I3425">
            <v>34.42</v>
          </cell>
        </row>
        <row r="3426">
          <cell r="D3426" t="str">
            <v>74143/001</v>
          </cell>
          <cell r="E3426" t="str">
            <v xml:space="preserve">CERCA C/ POSTES RETOS DE CONCRETO  (ESTICADORES RETOS) DE  15X15 CM, ALT    </v>
          </cell>
          <cell r="F3426" t="str">
            <v>M</v>
          </cell>
          <cell r="G3426">
            <v>25.57</v>
          </cell>
          <cell r="H3426" t="str">
            <v>S-SINAPI</v>
          </cell>
          <cell r="I3426">
            <v>33.24</v>
          </cell>
        </row>
        <row r="3427">
          <cell r="D3427" t="str">
            <v>74143/002</v>
          </cell>
          <cell r="E3427" t="str">
            <v xml:space="preserve">CERCA C/ POSTES RETOS DE CONCRETO  (ESTICADORES RETOS) DE  15X15 CM, ALT    </v>
          </cell>
          <cell r="F3427" t="str">
            <v>M</v>
          </cell>
          <cell r="G3427">
            <v>24.6</v>
          </cell>
          <cell r="H3427" t="str">
            <v>S-SINAPI</v>
          </cell>
          <cell r="I3427">
            <v>31.98</v>
          </cell>
        </row>
        <row r="3428">
          <cell r="D3428" t="str">
            <v>0204</v>
          </cell>
          <cell r="E3428" t="str">
            <v>ALAMBRADO</v>
          </cell>
          <cell r="H3428" t="str">
            <v>S-SINAPI</v>
          </cell>
          <cell r="I3428">
            <v>0</v>
          </cell>
        </row>
        <row r="3429">
          <cell r="D3429" t="str">
            <v>73787/001</v>
          </cell>
          <cell r="E3429" t="str">
            <v xml:space="preserve">ALAMBRADO EM TUBOS DE FERRO GALVANIZADO A CADA  2M ALTURA  3M, FIXADOS E    </v>
          </cell>
          <cell r="F3429" t="str">
            <v>M2</v>
          </cell>
          <cell r="G3429">
            <v>131.5</v>
          </cell>
          <cell r="H3429" t="str">
            <v>S-SINAPI</v>
          </cell>
          <cell r="I3429">
            <v>170.95</v>
          </cell>
        </row>
        <row r="3430">
          <cell r="D3430" t="str">
            <v>74244/001</v>
          </cell>
          <cell r="E3430" t="str">
            <v xml:space="preserve">ALAMBRADO PARA QUADRA POLIESPORTIVA, ESTRUTURADA EM TUBO DE AÇO GALV.      </v>
          </cell>
          <cell r="F3430" t="str">
            <v>M2</v>
          </cell>
          <cell r="G3430">
            <v>85.44</v>
          </cell>
          <cell r="H3430" t="str">
            <v>S-SINAPI</v>
          </cell>
          <cell r="I3430">
            <v>111.07</v>
          </cell>
        </row>
        <row r="3431">
          <cell r="D3431" t="str">
            <v>0205</v>
          </cell>
          <cell r="E3431" t="str">
            <v>ARBORIZACAO, INCLUSIVE PREPARO DO SOLO</v>
          </cell>
          <cell r="H3431" t="str">
            <v>S-SINAPI</v>
          </cell>
          <cell r="I3431">
            <v>0</v>
          </cell>
        </row>
        <row r="3432">
          <cell r="D3432" t="str">
            <v>73788/001</v>
          </cell>
          <cell r="E3432" t="str">
            <v xml:space="preserve">PLANTIO ARBUSTO, H=0.5 A  0.7M  /  12 UNID/M2, APENAS MÃO DE OBRA, EXCLUS    </v>
          </cell>
          <cell r="F3432" t="str">
            <v>M2</v>
          </cell>
          <cell r="G3432">
            <v>2.27</v>
          </cell>
          <cell r="H3432" t="str">
            <v>S-SINAPI</v>
          </cell>
          <cell r="I3432">
            <v>2.95</v>
          </cell>
        </row>
        <row r="3433">
          <cell r="D3433" t="str">
            <v>73788/002</v>
          </cell>
          <cell r="E3433" t="str">
            <v>GRADE EM MADEIRA PARA PROTECAO DE MUDAS DE ARVORES</v>
          </cell>
          <cell r="F3433" t="str">
            <v>UN</v>
          </cell>
          <cell r="G3433">
            <v>48.41</v>
          </cell>
          <cell r="H3433" t="str">
            <v>S-SINAPI</v>
          </cell>
          <cell r="I3433">
            <v>62.93</v>
          </cell>
        </row>
        <row r="3434">
          <cell r="D3434" t="str">
            <v>73967/001</v>
          </cell>
          <cell r="E3434" t="str">
            <v>ARBUSTO CO ALTURA MAIOR DO QUE  1,00 METRO</v>
          </cell>
          <cell r="F3434" t="str">
            <v>UN</v>
          </cell>
          <cell r="G3434">
            <v>6.45</v>
          </cell>
          <cell r="H3434" t="str">
            <v>S-SINAPI</v>
          </cell>
          <cell r="I3434">
            <v>8.3800000000000008</v>
          </cell>
        </row>
        <row r="3435">
          <cell r="D3435" t="str">
            <v>73967/002</v>
          </cell>
          <cell r="E3435" t="str">
            <v>PLANTIO DE ARVORE COM ALTURA MAIOR DO QUE  2,00 METROS</v>
          </cell>
          <cell r="F3435" t="str">
            <v>UN</v>
          </cell>
          <cell r="G3435">
            <v>33.229999999999997</v>
          </cell>
          <cell r="H3435" t="str">
            <v>S-SINAPI</v>
          </cell>
          <cell r="I3435">
            <v>43.19</v>
          </cell>
        </row>
        <row r="3436">
          <cell r="D3436" t="str">
            <v>73967/003</v>
          </cell>
          <cell r="E3436" t="str">
            <v xml:space="preserve">PLANTIO DE ARVORE ISOLADA ATÉ  2,00M DE ALT, DE QUALQUER ESPECIE, EM LO    </v>
          </cell>
          <cell r="F3436" t="str">
            <v>UN</v>
          </cell>
          <cell r="G3436">
            <v>20.149999999999999</v>
          </cell>
          <cell r="H3436" t="str">
            <v>S-SINAPI</v>
          </cell>
          <cell r="I3436">
            <v>26.19</v>
          </cell>
        </row>
        <row r="3437">
          <cell r="D3437" t="str">
            <v>73967/004</v>
          </cell>
          <cell r="E3437" t="str">
            <v>IRRIGAÇÃO DE ÁRVORE COM CARRO PIPA</v>
          </cell>
          <cell r="F3437" t="str">
            <v>UN</v>
          </cell>
          <cell r="G3437">
            <v>0.18</v>
          </cell>
          <cell r="H3437" t="str">
            <v>S-SINAPI</v>
          </cell>
          <cell r="I3437">
            <v>0.23</v>
          </cell>
        </row>
        <row r="3438">
          <cell r="D3438" t="str">
            <v>73967/005</v>
          </cell>
          <cell r="E3438" t="str">
            <v>ESTACA MANGUE</v>
          </cell>
          <cell r="F3438" t="str">
            <v>UN</v>
          </cell>
          <cell r="G3438">
            <v>2.2400000000000002</v>
          </cell>
          <cell r="H3438" t="str">
            <v>S-SINAPI</v>
          </cell>
          <cell r="I3438">
            <v>2.91</v>
          </cell>
        </row>
        <row r="3439">
          <cell r="D3439" t="str">
            <v>0206</v>
          </cell>
          <cell r="E3439" t="str">
            <v>GRAMA, INCLUSIVE PREPARO DO SOLO</v>
          </cell>
          <cell r="H3439" t="str">
            <v>S-SINAPI</v>
          </cell>
          <cell r="I3439">
            <v>0</v>
          </cell>
        </row>
        <row r="3440">
          <cell r="D3440" t="str">
            <v>74236/001</v>
          </cell>
          <cell r="E3440" t="str">
            <v>GRAMA BATATAIS EM PLACAS</v>
          </cell>
          <cell r="F3440" t="str">
            <v>M2</v>
          </cell>
          <cell r="G3440">
            <v>10.02</v>
          </cell>
          <cell r="H3440" t="str">
            <v>S-SINAPI</v>
          </cell>
          <cell r="I3440">
            <v>13.02</v>
          </cell>
        </row>
        <row r="3441">
          <cell r="D3441" t="str">
            <v>0207</v>
          </cell>
          <cell r="E3441" t="str">
            <v>PASSEIO</v>
          </cell>
          <cell r="H3441" t="str">
            <v>S-SINAPI</v>
          </cell>
          <cell r="I3441">
            <v>0</v>
          </cell>
        </row>
        <row r="3442">
          <cell r="D3442">
            <v>73608</v>
          </cell>
          <cell r="E3442" t="str">
            <v xml:space="preserve">PISO EM PEDRA PORTUGUESA BRANCA ASSENTADA SOBRE ARGAMASSA SECA TRACO  1    </v>
          </cell>
          <cell r="F3442" t="str">
            <v>M2</v>
          </cell>
          <cell r="G3442">
            <v>72.02</v>
          </cell>
          <cell r="H3442" t="str">
            <v>S-SINAPI</v>
          </cell>
          <cell r="I3442">
            <v>93.62</v>
          </cell>
        </row>
        <row r="3443">
          <cell r="D3443" t="str">
            <v>0208</v>
          </cell>
          <cell r="E3443" t="str">
            <v>PLAYGROUND/QUADRAS</v>
          </cell>
          <cell r="H3443" t="str">
            <v>S-SINAPI</v>
          </cell>
          <cell r="I3443">
            <v>0</v>
          </cell>
        </row>
        <row r="3444">
          <cell r="D3444">
            <v>73603</v>
          </cell>
          <cell r="E3444" t="str">
            <v xml:space="preserve">CONJUNTO DE TABELAS DE BASQUETE EM LAMINADO NAVAL, INCLUSO REDE E ARO      </v>
          </cell>
          <cell r="F3444" t="str">
            <v>CJ</v>
          </cell>
          <cell r="G3444">
            <v>870.46</v>
          </cell>
          <cell r="H3444" t="str">
            <v>S-SINAPI</v>
          </cell>
          <cell r="I3444">
            <v>1131.5899999999999</v>
          </cell>
        </row>
        <row r="3445">
          <cell r="D3445">
            <v>73604</v>
          </cell>
          <cell r="E3445" t="str">
            <v>CONJUNTO DE TRAVES PARA FUTSAL PINTADAS, INCLUSO REDE</v>
          </cell>
          <cell r="F3445" t="str">
            <v>CJ</v>
          </cell>
          <cell r="G3445">
            <v>1973.98</v>
          </cell>
          <cell r="H3445" t="str">
            <v>S-SINAPI</v>
          </cell>
          <cell r="I3445">
            <v>2566.17</v>
          </cell>
        </row>
        <row r="3446">
          <cell r="D3446" t="str">
            <v>0277</v>
          </cell>
          <cell r="E3446" t="str">
            <v>MANUTENCAO E LIMPEZA DE AREAS VERDES</v>
          </cell>
          <cell r="H3446" t="str">
            <v>S-SINAPI</v>
          </cell>
          <cell r="I3446">
            <v>0</v>
          </cell>
        </row>
        <row r="3447">
          <cell r="D3447" t="str">
            <v>73864/001</v>
          </cell>
          <cell r="E3447" t="str">
            <v>NIVELAMENTO E COMPACTACAO D/AREAS ENSAIBRADAS</v>
          </cell>
          <cell r="F3447" t="str">
            <v>HA</v>
          </cell>
          <cell r="G3447">
            <v>1517.34</v>
          </cell>
          <cell r="H3447" t="str">
            <v>S-SINAPI</v>
          </cell>
          <cell r="I3447">
            <v>1972.54</v>
          </cell>
        </row>
        <row r="3448">
          <cell r="D3448" t="str">
            <v>0278</v>
          </cell>
          <cell r="E3448" t="str">
            <v>FORNECIMENTO DE ADUBOS, MATERIAIS E EQUIPAMENTOS PARA JARDIM</v>
          </cell>
          <cell r="H3448" t="str">
            <v>S-SINAPI</v>
          </cell>
          <cell r="I3448">
            <v>0</v>
          </cell>
        </row>
        <row r="3449">
          <cell r="D3449" t="str">
            <v>74228/001</v>
          </cell>
          <cell r="E3449" t="str">
            <v xml:space="preserve">BANCO DE CONCRETO APARENTE LARG=45CM E  10CM ESPESSURA SOBRE DOIS APOI-    </v>
          </cell>
          <cell r="F3449" t="str">
            <v>M</v>
          </cell>
          <cell r="G3449">
            <v>100.87</v>
          </cell>
          <cell r="H3449" t="str">
            <v>S-SINAPI</v>
          </cell>
          <cell r="I3449">
            <v>131.13</v>
          </cell>
        </row>
        <row r="3450">
          <cell r="D3450" t="str">
            <v>00000414</v>
          </cell>
          <cell r="E3450" t="str">
            <v>ABRACADEIRA DE NYLON PARA AMARRACAO DE CABOS, COMPRIM= 100MM</v>
          </cell>
          <cell r="F3450" t="str">
            <v>UN</v>
          </cell>
          <cell r="G3450">
            <v>0.05</v>
          </cell>
          <cell r="H3450" t="str">
            <v>I-SINAPI</v>
          </cell>
          <cell r="I3450">
            <v>0.06</v>
          </cell>
        </row>
        <row r="3451">
          <cell r="D3451" t="str">
            <v>00000410</v>
          </cell>
          <cell r="E3451" t="str">
            <v>ABRACADEIRA DE NYLON PARA AMARRACAO DE CABOS, COMPRIM= 158MM</v>
          </cell>
          <cell r="F3451" t="str">
            <v>UN</v>
          </cell>
          <cell r="G3451">
            <v>7.0000000000000007E-2</v>
          </cell>
          <cell r="H3451" t="str">
            <v>I-SINAPI</v>
          </cell>
          <cell r="I3451">
            <v>0.08</v>
          </cell>
        </row>
        <row r="3452">
          <cell r="D3452" t="str">
            <v>00000411</v>
          </cell>
          <cell r="E3452" t="str">
            <v>ABRACADEIRA DE NYLON PARA AMARRACAO DE CABOS, COMPRIM= 199MM</v>
          </cell>
          <cell r="F3452" t="str">
            <v>UN</v>
          </cell>
          <cell r="G3452">
            <v>0.09</v>
          </cell>
          <cell r="H3452" t="str">
            <v>I-SINAPI</v>
          </cell>
          <cell r="I3452">
            <v>0.1</v>
          </cell>
        </row>
        <row r="3453">
          <cell r="D3453" t="str">
            <v>00000409</v>
          </cell>
          <cell r="E3453" t="str">
            <v>ABRACADEIRA DE NYLON PARA AMARRACAO DE CABOS, COMPRIM= 205MM</v>
          </cell>
          <cell r="F3453" t="str">
            <v>UN</v>
          </cell>
          <cell r="G3453">
            <v>0.14000000000000001</v>
          </cell>
          <cell r="H3453" t="str">
            <v>I-SINAPI</v>
          </cell>
          <cell r="I3453">
            <v>0.17</v>
          </cell>
        </row>
        <row r="3454">
          <cell r="D3454" t="str">
            <v>00000412</v>
          </cell>
          <cell r="E3454" t="str">
            <v>ABRACADEIRA DE NYLON PARA AMARRACAO DE CABOS, COMPRIM= 232MM</v>
          </cell>
          <cell r="F3454" t="str">
            <v>UN</v>
          </cell>
          <cell r="G3454">
            <v>0.16</v>
          </cell>
          <cell r="H3454" t="str">
            <v>I-SINAPI</v>
          </cell>
          <cell r="I3454">
            <v>0.19</v>
          </cell>
        </row>
        <row r="3455">
          <cell r="D3455" t="str">
            <v>00000408</v>
          </cell>
          <cell r="E3455" t="str">
            <v>ABRACADEIRA DE NYLON PARA AMARRACAO DE CABOS, COMPRIM= 390MM</v>
          </cell>
          <cell r="F3455" t="str">
            <v>UN</v>
          </cell>
          <cell r="G3455">
            <v>0.18</v>
          </cell>
          <cell r="H3455" t="str">
            <v>I-SINAPI</v>
          </cell>
          <cell r="I3455">
            <v>0.21</v>
          </cell>
        </row>
        <row r="3456">
          <cell r="D3456" t="str">
            <v>394</v>
          </cell>
          <cell r="E3456" t="str">
            <v>ABRACADEIRA TIPO D 1 1/2" C/PARAFUSO"</v>
          </cell>
          <cell r="F3456" t="str">
            <v>UN</v>
          </cell>
          <cell r="G3456">
            <v>0.65</v>
          </cell>
          <cell r="H3456" t="str">
            <v>I-SINAPI</v>
          </cell>
          <cell r="I3456">
            <v>0.79</v>
          </cell>
        </row>
        <row r="3457">
          <cell r="D3457" t="str">
            <v>395</v>
          </cell>
          <cell r="E3457" t="str">
            <v>ABRACADEIRA TIPO D 1 1/4" C/ PARAFUSO"</v>
          </cell>
          <cell r="F3457" t="str">
            <v>UN</v>
          </cell>
          <cell r="G3457">
            <v>0.6</v>
          </cell>
          <cell r="H3457" t="str">
            <v>I-SINAPI</v>
          </cell>
          <cell r="I3457">
            <v>0.73</v>
          </cell>
        </row>
        <row r="3458">
          <cell r="D3458" t="str">
            <v>00000392</v>
          </cell>
          <cell r="E3458" t="str">
            <v>ABRACADEIRA TIPO D 1/2" C/ PARAFUSO"</v>
          </cell>
          <cell r="F3458" t="str">
            <v>UN</v>
          </cell>
          <cell r="G3458">
            <v>0.34</v>
          </cell>
          <cell r="H3458" t="str">
            <v>I-SINAPI</v>
          </cell>
          <cell r="I3458">
            <v>0.41</v>
          </cell>
        </row>
        <row r="3459">
          <cell r="D3459" t="str">
            <v>393</v>
          </cell>
          <cell r="E3459" t="str">
            <v>ABRACADEIRA TIPO D 1" C/ PARAFUSO"</v>
          </cell>
          <cell r="F3459" t="str">
            <v>UN</v>
          </cell>
          <cell r="G3459">
            <v>0.62</v>
          </cell>
          <cell r="H3459" t="str">
            <v>I-SINAPI</v>
          </cell>
          <cell r="I3459">
            <v>0.75</v>
          </cell>
        </row>
        <row r="3460">
          <cell r="D3460" t="str">
            <v>00000397</v>
          </cell>
          <cell r="E3460" t="str">
            <v>ABRACADEIRA TIPO D 2 1/2" C/ PARAFUSO"</v>
          </cell>
          <cell r="F3460" t="str">
            <v>UN</v>
          </cell>
          <cell r="G3460">
            <v>0.88</v>
          </cell>
          <cell r="H3460" t="str">
            <v>I-SINAPI</v>
          </cell>
          <cell r="I3460">
            <v>1.07</v>
          </cell>
        </row>
        <row r="3461">
          <cell r="D3461">
            <v>396</v>
          </cell>
          <cell r="E3461" t="str">
            <v>ABRACADEIRA TIPO D 2" C/ PARAFUSO"</v>
          </cell>
          <cell r="F3461" t="str">
            <v>UN</v>
          </cell>
          <cell r="G3461">
            <v>0.86</v>
          </cell>
          <cell r="H3461" t="str">
            <v>I-SINAPI</v>
          </cell>
          <cell r="I3461">
            <v>1.04</v>
          </cell>
        </row>
        <row r="3462">
          <cell r="D3462">
            <v>400</v>
          </cell>
          <cell r="E3462" t="str">
            <v>ABRACADEIRA TIPO D 3/4" C/ PARAFUSO"</v>
          </cell>
          <cell r="F3462" t="str">
            <v>UN</v>
          </cell>
          <cell r="G3462">
            <v>0.47</v>
          </cell>
          <cell r="H3462" t="str">
            <v>I-SINAPI</v>
          </cell>
          <cell r="I3462">
            <v>0.56999999999999995</v>
          </cell>
        </row>
        <row r="3463">
          <cell r="D3463" t="str">
            <v>00000398</v>
          </cell>
          <cell r="E3463" t="str">
            <v>ABRACADEIRA TIPO D 3" C/ PARAFUSO"</v>
          </cell>
          <cell r="F3463" t="str">
            <v>UN</v>
          </cell>
          <cell r="G3463">
            <v>1.24</v>
          </cell>
          <cell r="H3463" t="str">
            <v>I-SINAPI</v>
          </cell>
          <cell r="I3463">
            <v>1.51</v>
          </cell>
        </row>
        <row r="3464">
          <cell r="D3464">
            <v>399</v>
          </cell>
          <cell r="E3464" t="str">
            <v>ABRACADEIRA TIPO D 4" C/ PARAFUSO"</v>
          </cell>
          <cell r="F3464" t="str">
            <v>UN</v>
          </cell>
          <cell r="G3464">
            <v>2.2000000000000002</v>
          </cell>
          <cell r="H3464" t="str">
            <v>I-SINAPI</v>
          </cell>
          <cell r="I3464">
            <v>2.68</v>
          </cell>
        </row>
        <row r="3465">
          <cell r="D3465" t="str">
            <v>00000001</v>
          </cell>
          <cell r="E3465" t="str">
            <v>ACETILENO (CILINDRO DE 7 A 9KG)</v>
          </cell>
          <cell r="F3465" t="str">
            <v>KG</v>
          </cell>
          <cell r="G3465">
            <v>32</v>
          </cell>
          <cell r="H3465" t="str">
            <v>I-SINAPI</v>
          </cell>
          <cell r="I3465">
            <v>39.04</v>
          </cell>
        </row>
        <row r="3466">
          <cell r="D3466" t="str">
            <v>00000005</v>
          </cell>
          <cell r="E3466" t="str">
            <v>ACIDO CLORIDRICO (SOLUCAO ACIDA)</v>
          </cell>
          <cell r="F3466" t="str">
            <v>L</v>
          </cell>
          <cell r="G3466">
            <v>2.61</v>
          </cell>
          <cell r="H3466" t="str">
            <v>I-SINAPI</v>
          </cell>
          <cell r="I3466">
            <v>3.18</v>
          </cell>
        </row>
        <row r="3467">
          <cell r="D3467" t="str">
            <v>00000004</v>
          </cell>
          <cell r="E3467" t="str">
            <v>ACIDO MURIATICO (CONCENTRADO)</v>
          </cell>
          <cell r="F3467" t="str">
            <v>KG</v>
          </cell>
          <cell r="G3467">
            <v>2.0499999999999998</v>
          </cell>
          <cell r="H3467" t="str">
            <v>I-SINAPI</v>
          </cell>
          <cell r="I3467">
            <v>2.5</v>
          </cell>
        </row>
        <row r="3468">
          <cell r="D3468" t="str">
            <v>00000003</v>
          </cell>
          <cell r="E3468" t="str">
            <v>ACIDO MURIATICO (SOLUCAO ACIDA)</v>
          </cell>
          <cell r="F3468" t="str">
            <v>L</v>
          </cell>
          <cell r="G3468">
            <v>2.23</v>
          </cell>
          <cell r="H3468" t="str">
            <v>I-SINAPI</v>
          </cell>
          <cell r="I3468">
            <v>2.72</v>
          </cell>
        </row>
        <row r="3469">
          <cell r="D3469" t="str">
            <v>00000020</v>
          </cell>
          <cell r="E3469" t="str">
            <v>ACO CA-25 1/2" (12,70 MM)</v>
          </cell>
          <cell r="F3469" t="str">
            <v>KG</v>
          </cell>
          <cell r="G3469">
            <v>3.41</v>
          </cell>
          <cell r="H3469" t="str">
            <v>I-SINAPI</v>
          </cell>
          <cell r="I3469">
            <v>4.16</v>
          </cell>
        </row>
        <row r="3470">
          <cell r="D3470" t="str">
            <v>00000022</v>
          </cell>
          <cell r="E3470" t="str">
            <v>ACO CA-25 1/4" (6,35 MM)</v>
          </cell>
          <cell r="F3470" t="str">
            <v>KG</v>
          </cell>
          <cell r="G3470">
            <v>4.04</v>
          </cell>
          <cell r="H3470" t="str">
            <v>I-SINAPI</v>
          </cell>
          <cell r="I3470">
            <v>4.92</v>
          </cell>
        </row>
        <row r="3471">
          <cell r="D3471" t="str">
            <v>00000025</v>
          </cell>
          <cell r="E3471" t="str">
            <v>ACO CA-25 1" (25,40 MM)</v>
          </cell>
          <cell r="F3471" t="str">
            <v>KG</v>
          </cell>
          <cell r="G3471">
            <v>3.51</v>
          </cell>
          <cell r="H3471" t="str">
            <v>I-SINAPI</v>
          </cell>
          <cell r="I3471">
            <v>4.28</v>
          </cell>
        </row>
        <row r="3472">
          <cell r="D3472" t="str">
            <v>00000019</v>
          </cell>
          <cell r="E3472" t="str">
            <v>ACO CA-25 3/4" (19,05 MM)</v>
          </cell>
          <cell r="F3472" t="str">
            <v>KG</v>
          </cell>
          <cell r="G3472">
            <v>3.51</v>
          </cell>
          <cell r="H3472" t="str">
            <v>I-SINAPI</v>
          </cell>
          <cell r="I3472">
            <v>4.28</v>
          </cell>
        </row>
        <row r="3473">
          <cell r="D3473" t="str">
            <v>00000026</v>
          </cell>
          <cell r="E3473" t="str">
            <v>ACO CA-25 3/8" (9,52 MM)</v>
          </cell>
          <cell r="F3473" t="str">
            <v>KG</v>
          </cell>
          <cell r="G3473">
            <v>3.56</v>
          </cell>
          <cell r="H3473" t="str">
            <v>I-SINAPI</v>
          </cell>
          <cell r="I3473">
            <v>4.34</v>
          </cell>
        </row>
        <row r="3474">
          <cell r="D3474" t="str">
            <v>00000023</v>
          </cell>
          <cell r="E3474" t="str">
            <v>ACO CA-25 5/16" (7,94 MM)</v>
          </cell>
          <cell r="F3474" t="str">
            <v>KG</v>
          </cell>
          <cell r="G3474">
            <v>3.95</v>
          </cell>
          <cell r="H3474" t="str">
            <v>I-SINAPI</v>
          </cell>
          <cell r="I3474">
            <v>4.8099999999999996</v>
          </cell>
        </row>
        <row r="3475">
          <cell r="D3475" t="str">
            <v>00000021</v>
          </cell>
          <cell r="E3475" t="str">
            <v>ACO CA-25 5/8" (15,87 MM)</v>
          </cell>
          <cell r="F3475" t="str">
            <v>KG</v>
          </cell>
          <cell r="G3475">
            <v>3.7</v>
          </cell>
          <cell r="H3475" t="str">
            <v>I-SINAPI</v>
          </cell>
          <cell r="I3475">
            <v>4.51</v>
          </cell>
        </row>
        <row r="3476">
          <cell r="D3476" t="str">
            <v>00000024</v>
          </cell>
          <cell r="E3476" t="str">
            <v>ACO CA-25 7/8" (22,22 MM)</v>
          </cell>
          <cell r="F3476" t="str">
            <v>KG</v>
          </cell>
          <cell r="G3476">
            <v>3.41</v>
          </cell>
          <cell r="H3476" t="str">
            <v>I-SINAPI</v>
          </cell>
          <cell r="I3476">
            <v>4.16</v>
          </cell>
        </row>
        <row r="3477">
          <cell r="D3477" t="str">
            <v>00000031</v>
          </cell>
          <cell r="E3477" t="str">
            <v>ACO CA-50 1/2" (12,70 MM)</v>
          </cell>
          <cell r="F3477" t="str">
            <v>KG</v>
          </cell>
          <cell r="G3477">
            <v>3.87</v>
          </cell>
          <cell r="H3477" t="str">
            <v>I-SINAPI</v>
          </cell>
          <cell r="I3477">
            <v>4.72</v>
          </cell>
        </row>
        <row r="3478">
          <cell r="D3478" t="str">
            <v>00000032</v>
          </cell>
          <cell r="E3478" t="str">
            <v>ACO CA-50 1/4" (6,35 MM)</v>
          </cell>
          <cell r="F3478" t="str">
            <v>KG</v>
          </cell>
          <cell r="G3478">
            <v>4.49</v>
          </cell>
          <cell r="H3478" t="str">
            <v>I-SINAPI</v>
          </cell>
          <cell r="I3478">
            <v>5.47</v>
          </cell>
        </row>
        <row r="3479">
          <cell r="D3479" t="str">
            <v>00000028</v>
          </cell>
          <cell r="E3479" t="str">
            <v>ACO CA-50 1" (25,40 MM)</v>
          </cell>
          <cell r="F3479" t="str">
            <v>KG</v>
          </cell>
          <cell r="G3479">
            <v>3.82</v>
          </cell>
          <cell r="H3479" t="str">
            <v>I-SINAPI</v>
          </cell>
          <cell r="I3479">
            <v>4.66</v>
          </cell>
        </row>
        <row r="3480">
          <cell r="D3480" t="str">
            <v>00000030</v>
          </cell>
          <cell r="E3480" t="str">
            <v>ACO CA-50 3/4" (19,05 MM)</v>
          </cell>
          <cell r="F3480" t="str">
            <v>KG</v>
          </cell>
          <cell r="G3480">
            <v>3.82</v>
          </cell>
          <cell r="H3480" t="str">
            <v>I-SINAPI</v>
          </cell>
          <cell r="I3480">
            <v>4.66</v>
          </cell>
        </row>
        <row r="3481">
          <cell r="D3481" t="str">
            <v>00000034</v>
          </cell>
          <cell r="E3481" t="str">
            <v>ACO CA-50 3/8" (9,52 MM)</v>
          </cell>
          <cell r="F3481" t="str">
            <v>KG</v>
          </cell>
          <cell r="G3481">
            <v>3.99</v>
          </cell>
          <cell r="H3481" t="str">
            <v>I-SINAPI</v>
          </cell>
          <cell r="I3481">
            <v>4.8600000000000003</v>
          </cell>
        </row>
        <row r="3482">
          <cell r="D3482" t="str">
            <v>00000033</v>
          </cell>
          <cell r="E3482" t="str">
            <v>ACO CA-50 5/16" (7,94 MM)</v>
          </cell>
          <cell r="F3482" t="str">
            <v>KG</v>
          </cell>
          <cell r="G3482">
            <v>4.21</v>
          </cell>
          <cell r="H3482" t="str">
            <v>I-SINAPI</v>
          </cell>
          <cell r="I3482">
            <v>5.13</v>
          </cell>
        </row>
        <row r="3483">
          <cell r="D3483" t="str">
            <v>00000027</v>
          </cell>
          <cell r="E3483" t="str">
            <v>ACO CA-50 5/8" (15,87 MM)</v>
          </cell>
          <cell r="F3483" t="str">
            <v>KG</v>
          </cell>
          <cell r="G3483">
            <v>3.93</v>
          </cell>
          <cell r="H3483" t="str">
            <v>I-SINAPI</v>
          </cell>
          <cell r="I3483">
            <v>4.79</v>
          </cell>
        </row>
        <row r="3484">
          <cell r="D3484" t="str">
            <v>00000029</v>
          </cell>
          <cell r="E3484" t="str">
            <v>ACO CA-50 7/8" (22,22 MM)</v>
          </cell>
          <cell r="F3484" t="str">
            <v>KG</v>
          </cell>
          <cell r="G3484">
            <v>3.82</v>
          </cell>
          <cell r="H3484" t="str">
            <v>I-SINAPI</v>
          </cell>
          <cell r="I3484">
            <v>4.66</v>
          </cell>
        </row>
        <row r="3485">
          <cell r="D3485" t="str">
            <v>00000035</v>
          </cell>
          <cell r="E3485" t="str">
            <v>ACO CA-60 - 3,4MM</v>
          </cell>
          <cell r="F3485" t="str">
            <v>KG</v>
          </cell>
          <cell r="G3485">
            <v>4.83</v>
          </cell>
          <cell r="H3485" t="str">
            <v>I-SINAPI</v>
          </cell>
          <cell r="I3485">
            <v>5.89</v>
          </cell>
        </row>
        <row r="3486">
          <cell r="D3486" t="str">
            <v>00000036</v>
          </cell>
          <cell r="E3486" t="str">
            <v>ACO CA-60 - 4,2MM</v>
          </cell>
          <cell r="F3486" t="str">
            <v>KG</v>
          </cell>
          <cell r="G3486">
            <v>4.49</v>
          </cell>
          <cell r="H3486" t="str">
            <v>I-SINAPI</v>
          </cell>
          <cell r="I3486">
            <v>5.47</v>
          </cell>
        </row>
        <row r="3487">
          <cell r="D3487" t="str">
            <v>00000037</v>
          </cell>
          <cell r="E3487" t="str">
            <v>ACO CA-60 - 4,6MM</v>
          </cell>
          <cell r="F3487" t="str">
            <v>KG</v>
          </cell>
          <cell r="G3487">
            <v>4.5999999999999996</v>
          </cell>
          <cell r="H3487" t="str">
            <v>I-SINAPI</v>
          </cell>
          <cell r="I3487">
            <v>5.61</v>
          </cell>
        </row>
        <row r="3488">
          <cell r="D3488" t="str">
            <v>00000039</v>
          </cell>
          <cell r="E3488" t="str">
            <v>ACO CA-60 - 5,0MM</v>
          </cell>
          <cell r="F3488" t="str">
            <v>KG</v>
          </cell>
          <cell r="G3488">
            <v>4.55</v>
          </cell>
          <cell r="H3488" t="str">
            <v>I-SINAPI</v>
          </cell>
          <cell r="I3488">
            <v>5.55</v>
          </cell>
        </row>
        <row r="3489">
          <cell r="D3489" t="str">
            <v>00000040</v>
          </cell>
          <cell r="E3489" t="str">
            <v>ACO CA-60 - 6,0MM</v>
          </cell>
          <cell r="F3489" t="str">
            <v>KG</v>
          </cell>
          <cell r="G3489">
            <v>4.49</v>
          </cell>
          <cell r="H3489" t="str">
            <v>I-SINAPI</v>
          </cell>
          <cell r="I3489">
            <v>5.47</v>
          </cell>
        </row>
        <row r="3490">
          <cell r="D3490" t="str">
            <v>00000041</v>
          </cell>
          <cell r="E3490" t="str">
            <v>ACO CA-60 - 6,4MM</v>
          </cell>
          <cell r="F3490" t="str">
            <v>KG</v>
          </cell>
          <cell r="G3490">
            <v>4.72</v>
          </cell>
          <cell r="H3490" t="str">
            <v>I-SINAPI</v>
          </cell>
          <cell r="I3490">
            <v>5.75</v>
          </cell>
        </row>
        <row r="3491">
          <cell r="D3491" t="str">
            <v>00000042</v>
          </cell>
          <cell r="E3491" t="str">
            <v>ACO CA-60 - 7,0MM</v>
          </cell>
          <cell r="F3491" t="str">
            <v>KG</v>
          </cell>
          <cell r="G3491">
            <v>4.4400000000000004</v>
          </cell>
          <cell r="H3491" t="str">
            <v>I-SINAPI</v>
          </cell>
          <cell r="I3491">
            <v>5.41</v>
          </cell>
        </row>
        <row r="3492">
          <cell r="D3492" t="str">
            <v>00000038</v>
          </cell>
          <cell r="E3492" t="str">
            <v>ACO CA-60 - 8,0MM</v>
          </cell>
          <cell r="F3492" t="str">
            <v>KG</v>
          </cell>
          <cell r="G3492">
            <v>4.49</v>
          </cell>
          <cell r="H3492" t="str">
            <v>I-SINAPI</v>
          </cell>
          <cell r="I3492">
            <v>5.47</v>
          </cell>
        </row>
        <row r="3493">
          <cell r="D3493" t="str">
            <v>00020063</v>
          </cell>
          <cell r="E3493" t="str">
            <v>ACOPLAMENTO PVC AQUAPLUV D = 88MM</v>
          </cell>
          <cell r="F3493" t="str">
            <v>UN</v>
          </cell>
          <cell r="G3493">
            <v>1.41</v>
          </cell>
          <cell r="H3493" t="str">
            <v>I-SINAPI</v>
          </cell>
          <cell r="I3493">
            <v>1.72</v>
          </cell>
        </row>
        <row r="3494">
          <cell r="D3494" t="str">
            <v>00010900</v>
          </cell>
          <cell r="E3494" t="str">
            <v>ADAPTADOR EM LATAO P/ INSTALACAO PREDIAL DE COMBATE A INCENDIO ENGATE RAPIDO 1 1/2" X ROSCAINTERNA 5 FIOS 2 1/2"</v>
          </cell>
          <cell r="F3494" t="str">
            <v>UN</v>
          </cell>
          <cell r="G3494">
            <v>22.26</v>
          </cell>
          <cell r="H3494" t="str">
            <v>I-SINAPI</v>
          </cell>
          <cell r="I3494">
            <v>27.15</v>
          </cell>
        </row>
        <row r="3495">
          <cell r="D3495" t="str">
            <v>00010899</v>
          </cell>
          <cell r="E3495" t="str">
            <v>ADAPTADOR EM LATAO P/ INSTALACAO PREDIAL DE COMBATE A INCENDIO ENGATE RAPIDO 2 1/2" X ROSCAINTERNA 5 FIOS 2 1/2"</v>
          </cell>
          <cell r="F3495" t="str">
            <v>UN</v>
          </cell>
          <cell r="G3495">
            <v>37.9</v>
          </cell>
          <cell r="H3495" t="str">
            <v>I-SINAPI</v>
          </cell>
          <cell r="I3495">
            <v>46.23</v>
          </cell>
        </row>
        <row r="3496">
          <cell r="D3496" t="str">
            <v>00026526</v>
          </cell>
          <cell r="E3496" t="str">
            <v>ADAPTADOR PONTA PVC RIGIDO X BOLSA ESGOTO 110 X 101,6 MM- SIST. CONDOMINIAL</v>
          </cell>
          <cell r="F3496" t="str">
            <v>UN</v>
          </cell>
          <cell r="G3496">
            <v>9.0399999999999991</v>
          </cell>
          <cell r="H3496" t="str">
            <v>I-SINAPI</v>
          </cell>
          <cell r="I3496">
            <v>11.02</v>
          </cell>
        </row>
        <row r="3497">
          <cell r="D3497" t="str">
            <v>00026525</v>
          </cell>
          <cell r="E3497" t="str">
            <v>ADAPTADOR PONTA PVC X BOLSA PVC RÍGIDO DN150</v>
          </cell>
          <cell r="F3497" t="str">
            <v>UN</v>
          </cell>
          <cell r="G3497">
            <v>24.93</v>
          </cell>
          <cell r="H3497" t="str">
            <v>I-SINAPI</v>
          </cell>
          <cell r="I3497">
            <v>30.41</v>
          </cell>
        </row>
        <row r="3498">
          <cell r="D3498" t="str">
            <v>00000060</v>
          </cell>
          <cell r="E3498" t="str">
            <v>ADAPTADOR PVC C/ REG P/ POLIETILENO PE-5 20 MM X 3/4"</v>
          </cell>
          <cell r="F3498" t="str">
            <v>UN</v>
          </cell>
          <cell r="G3498">
            <v>3.74</v>
          </cell>
          <cell r="H3498" t="str">
            <v>I-SINAPI</v>
          </cell>
          <cell r="I3498">
            <v>4.5599999999999996</v>
          </cell>
        </row>
        <row r="3499">
          <cell r="D3499" t="str">
            <v>00000055</v>
          </cell>
          <cell r="E3499" t="str">
            <v>ADAPTADOR PVC P/ POLIETILENO PE-5 20 MM X 1/2"</v>
          </cell>
          <cell r="F3499" t="str">
            <v>UN</v>
          </cell>
          <cell r="G3499">
            <v>0.94</v>
          </cell>
          <cell r="H3499" t="str">
            <v>I-SINAPI</v>
          </cell>
          <cell r="I3499">
            <v>1.1399999999999999</v>
          </cell>
        </row>
        <row r="3500">
          <cell r="D3500" t="str">
            <v>00000061</v>
          </cell>
          <cell r="E3500" t="str">
            <v>ADAPTADOR PVC P/ POLIETILENO PE-5 20 MM X 3/4"</v>
          </cell>
          <cell r="F3500" t="str">
            <v>UN</v>
          </cell>
          <cell r="G3500">
            <v>0.96</v>
          </cell>
          <cell r="H3500" t="str">
            <v>I-SINAPI</v>
          </cell>
          <cell r="I3500">
            <v>1.17</v>
          </cell>
        </row>
        <row r="3501">
          <cell r="D3501" t="str">
            <v>00000062</v>
          </cell>
          <cell r="E3501" t="str">
            <v>ADAPTADOR PVC P/ POLIETILENO PE-5 32 MM X 1"</v>
          </cell>
          <cell r="F3501" t="str">
            <v>UN</v>
          </cell>
          <cell r="G3501">
            <v>1.88</v>
          </cell>
          <cell r="H3501" t="str">
            <v>I-SINAPI</v>
          </cell>
          <cell r="I3501">
            <v>2.29</v>
          </cell>
        </row>
        <row r="3502">
          <cell r="D3502" t="str">
            <v>00000077</v>
          </cell>
          <cell r="E3502" t="str">
            <v>ADAPTADOR PVC P/ SIFAO METALICO C/ANEL BORRACHA 40MM X 1 1/2"</v>
          </cell>
          <cell r="F3502" t="str">
            <v>UN</v>
          </cell>
          <cell r="G3502">
            <v>2.6</v>
          </cell>
          <cell r="H3502" t="str">
            <v>I-SINAPI</v>
          </cell>
          <cell r="I3502">
            <v>3.17</v>
          </cell>
        </row>
        <row r="3503">
          <cell r="D3503" t="str">
            <v>00000076</v>
          </cell>
          <cell r="E3503" t="str">
            <v>ADAPTADOR PVC P/ SIFAO 40MM X 1 1/4"</v>
          </cell>
          <cell r="F3503" t="str">
            <v>UN</v>
          </cell>
          <cell r="G3503">
            <v>2.08</v>
          </cell>
          <cell r="H3503" t="str">
            <v>I-SINAPI</v>
          </cell>
          <cell r="I3503">
            <v>2.5299999999999998</v>
          </cell>
        </row>
        <row r="3504">
          <cell r="D3504" t="str">
            <v>00000084</v>
          </cell>
          <cell r="E3504" t="str">
            <v>ADAPTADOR PVC P/ VALVULA PIA OU LAVATORIO 40MM X 1"</v>
          </cell>
          <cell r="F3504" t="str">
            <v>UN</v>
          </cell>
          <cell r="G3504">
            <v>1.56</v>
          </cell>
          <cell r="H3504" t="str">
            <v>I-SINAPI</v>
          </cell>
          <cell r="I3504">
            <v>1.9</v>
          </cell>
        </row>
        <row r="3505">
          <cell r="D3505" t="str">
            <v>00000051</v>
          </cell>
          <cell r="E3505" t="str">
            <v>ADAPTADOR PVC PBA A BOLSA DE FOFO JE DN 100 / DE 110MM</v>
          </cell>
          <cell r="F3505" t="str">
            <v>UN</v>
          </cell>
          <cell r="G3505">
            <v>102.46</v>
          </cell>
          <cell r="H3505" t="str">
            <v>I-SINAPI</v>
          </cell>
          <cell r="I3505">
            <v>125</v>
          </cell>
        </row>
        <row r="3506">
          <cell r="D3506" t="str">
            <v>00012863</v>
          </cell>
          <cell r="E3506" t="str">
            <v>ADAPTADOR PVC PBA A BOLSA DE FOFO JE DN 50 / DE 60MM</v>
          </cell>
          <cell r="F3506" t="str">
            <v>UN</v>
          </cell>
          <cell r="G3506">
            <v>38.97</v>
          </cell>
          <cell r="H3506" t="str">
            <v>I-SINAPI</v>
          </cell>
          <cell r="I3506">
            <v>47.54</v>
          </cell>
        </row>
        <row r="3507">
          <cell r="D3507" t="str">
            <v>00000050</v>
          </cell>
          <cell r="E3507" t="str">
            <v>ADAPTADOR PVC PBA A BOLSA DE FOFO JE DN 75 / DE   85MM</v>
          </cell>
          <cell r="F3507" t="str">
            <v>UN</v>
          </cell>
          <cell r="G3507">
            <v>74.36</v>
          </cell>
          <cell r="H3507" t="str">
            <v>I-SINAPI</v>
          </cell>
          <cell r="I3507">
            <v>90.71</v>
          </cell>
        </row>
        <row r="3508">
          <cell r="D3508" t="str">
            <v>00020076</v>
          </cell>
          <cell r="E3508" t="str">
            <v>ADAPTADOR PVC PBA A LUVA DE FIBROCIMENTO DN 100 / DE 110MM</v>
          </cell>
          <cell r="F3508" t="str">
            <v>UN</v>
          </cell>
          <cell r="G3508">
            <v>122.33</v>
          </cell>
          <cell r="H3508" t="str">
            <v>I-SINAPI</v>
          </cell>
          <cell r="I3508">
            <v>149.24</v>
          </cell>
        </row>
        <row r="3509">
          <cell r="D3509" t="str">
            <v>00020074</v>
          </cell>
          <cell r="E3509" t="str">
            <v>ADAPTADOR PVC PBA A LUVA DE FIBROCIMENTO DN 50 / DE 60MM</v>
          </cell>
          <cell r="F3509" t="str">
            <v>UN</v>
          </cell>
          <cell r="G3509">
            <v>35.83</v>
          </cell>
          <cell r="H3509" t="str">
            <v>I-SINAPI</v>
          </cell>
          <cell r="I3509">
            <v>43.71</v>
          </cell>
        </row>
        <row r="3510">
          <cell r="D3510" t="str">
            <v>00020075</v>
          </cell>
          <cell r="E3510" t="str">
            <v>ADAPTADOR PVC PBA A LUVA DE FIBROCIMENTO DN 75 / DE 85MM</v>
          </cell>
          <cell r="F3510" t="str">
            <v>UN</v>
          </cell>
          <cell r="G3510">
            <v>78.33</v>
          </cell>
          <cell r="H3510" t="str">
            <v>I-SINAPI</v>
          </cell>
          <cell r="I3510">
            <v>95.56</v>
          </cell>
        </row>
        <row r="3511">
          <cell r="D3511" t="str">
            <v>00000047</v>
          </cell>
          <cell r="E3511" t="str">
            <v>ADAPTADOR PVC PBA JE BOLSA / ROSCA DN 100 / DE 110MM</v>
          </cell>
          <cell r="F3511" t="str">
            <v>UN</v>
          </cell>
          <cell r="G3511">
            <v>82.14</v>
          </cell>
          <cell r="H3511" t="str">
            <v>I-SINAPI</v>
          </cell>
          <cell r="I3511">
            <v>100.21</v>
          </cell>
        </row>
        <row r="3512">
          <cell r="D3512" t="str">
            <v>00000048</v>
          </cell>
          <cell r="E3512" t="str">
            <v>ADAPTADOR PVC PBA JE BOLSA / ROSCA DN 50 / DE   60MM</v>
          </cell>
          <cell r="F3512" t="str">
            <v>UN</v>
          </cell>
          <cell r="G3512">
            <v>27.22</v>
          </cell>
          <cell r="H3512" t="str">
            <v>I-SINAPI</v>
          </cell>
          <cell r="I3512">
            <v>33.200000000000003</v>
          </cell>
        </row>
        <row r="3513">
          <cell r="D3513" t="str">
            <v>00000046</v>
          </cell>
          <cell r="E3513" t="str">
            <v>ADAPTADOR PVC PBA JE BOLSA / ROSCA DN 75 / DE   85MM</v>
          </cell>
          <cell r="F3513" t="str">
            <v>UN</v>
          </cell>
          <cell r="G3513">
            <v>58.3</v>
          </cell>
          <cell r="H3513" t="str">
            <v>I-SINAPI</v>
          </cell>
          <cell r="I3513">
            <v>71.12</v>
          </cell>
        </row>
        <row r="3514">
          <cell r="D3514" t="str">
            <v>00000052</v>
          </cell>
          <cell r="E3514" t="str">
            <v>ADAPTADOR PVC PBA PONTA/ROSCA JE DN 50 / DE   60MM</v>
          </cell>
          <cell r="F3514" t="str">
            <v>UN</v>
          </cell>
          <cell r="G3514">
            <v>15.46</v>
          </cell>
          <cell r="H3514" t="str">
            <v>I-SINAPI</v>
          </cell>
          <cell r="I3514">
            <v>18.86</v>
          </cell>
        </row>
        <row r="3515">
          <cell r="D3515" t="str">
            <v>00000043</v>
          </cell>
          <cell r="E3515" t="str">
            <v>ADAPTADOR PVC PBA PONTA/ROSCA JE DN 75 / DE   85MM</v>
          </cell>
          <cell r="F3515" t="str">
            <v>UN</v>
          </cell>
          <cell r="G3515">
            <v>42.01</v>
          </cell>
          <cell r="H3515" t="str">
            <v>I-SINAPI</v>
          </cell>
          <cell r="I3515">
            <v>51.25</v>
          </cell>
        </row>
        <row r="3516">
          <cell r="D3516" t="str">
            <v>00000067</v>
          </cell>
          <cell r="E3516" t="str">
            <v>ADAPTADOR PVC ROSCAVEL C/ FLANGES E ANEL DE VEDACAO P/ CAIXA D' AGUA 1/2"</v>
          </cell>
          <cell r="F3516" t="str">
            <v>UN</v>
          </cell>
          <cell r="G3516">
            <v>6.45</v>
          </cell>
          <cell r="H3516" t="str">
            <v>I-SINAPI</v>
          </cell>
          <cell r="I3516">
            <v>7.86</v>
          </cell>
        </row>
        <row r="3517">
          <cell r="D3517" t="str">
            <v>00000071</v>
          </cell>
          <cell r="E3517" t="str">
            <v>ADAPTADOR PVC ROSCAVEL C/ FLANGES E ANEL DE VEDACAO P/ CAIXA D' AGUA 1"</v>
          </cell>
          <cell r="F3517" t="str">
            <v>UN</v>
          </cell>
          <cell r="G3517">
            <v>11.28</v>
          </cell>
          <cell r="H3517" t="str">
            <v>I-SINAPI</v>
          </cell>
          <cell r="I3517">
            <v>13.76</v>
          </cell>
        </row>
        <row r="3518">
          <cell r="D3518" t="str">
            <v>00000073</v>
          </cell>
          <cell r="E3518" t="str">
            <v>ADAPTADOR PVC ROSCAVEL C/ FLANGES E ANEL DE VEDACAO P/ CAIXA D' AGUA 3/4"</v>
          </cell>
          <cell r="F3518" t="str">
            <v>UN</v>
          </cell>
          <cell r="G3518">
            <v>7.96</v>
          </cell>
          <cell r="H3518" t="str">
            <v>I-SINAPI</v>
          </cell>
          <cell r="I3518">
            <v>9.7100000000000009</v>
          </cell>
        </row>
        <row r="3519">
          <cell r="D3519" t="str">
            <v>00000070</v>
          </cell>
          <cell r="E3519" t="str">
            <v>ADAPTADOR PVC ROSCAVEL C/ FLANGES E ANEL DE VEDACAO P/ CAIXA D' AGUA 1 1/4"</v>
          </cell>
          <cell r="F3519" t="str">
            <v>UN</v>
          </cell>
          <cell r="G3519">
            <v>13.11</v>
          </cell>
          <cell r="H3519" t="str">
            <v>I-SINAPI</v>
          </cell>
          <cell r="I3519">
            <v>15.99</v>
          </cell>
        </row>
        <row r="3520">
          <cell r="D3520" t="str">
            <v>00000085</v>
          </cell>
          <cell r="E3520" t="str">
            <v>ADAPTADOR PVC ROSCAVEL C/ FLANGES E ANEL DE VEDACAO P/ CAIXA D' AGUA 2"</v>
          </cell>
          <cell r="F3520" t="str">
            <v>UN</v>
          </cell>
          <cell r="G3520">
            <v>18.59</v>
          </cell>
          <cell r="H3520" t="str">
            <v>I-SINAPI</v>
          </cell>
          <cell r="I3520">
            <v>22.67</v>
          </cell>
        </row>
        <row r="3521">
          <cell r="D3521" t="str">
            <v>00000072</v>
          </cell>
          <cell r="E3521" t="str">
            <v>ADAPTADOR PVC ROSCAVEL C/ FLANGES E ANEL DE VEDACAO P/CAIXA D'A GUA 1 1/2"</v>
          </cell>
          <cell r="F3521" t="str">
            <v>UN</v>
          </cell>
          <cell r="G3521">
            <v>15.07</v>
          </cell>
          <cell r="H3521" t="str">
            <v>I-SINAPI</v>
          </cell>
          <cell r="I3521">
            <v>18.38</v>
          </cell>
        </row>
        <row r="3522">
          <cell r="D3522" t="str">
            <v>00000095</v>
          </cell>
          <cell r="E3522" t="str">
            <v>ADAPTADOR PVC SOLDAVEL C/ FLANGES E ANEL DE VEDACAO P/ CAIXA D' AGUA 20MM X 1/2"</v>
          </cell>
          <cell r="F3522" t="str">
            <v>UN</v>
          </cell>
          <cell r="G3522">
            <v>6.19</v>
          </cell>
          <cell r="H3522" t="str">
            <v>I-SINAPI</v>
          </cell>
          <cell r="I3522">
            <v>7.55</v>
          </cell>
        </row>
        <row r="3523">
          <cell r="D3523" t="str">
            <v>00000096</v>
          </cell>
          <cell r="E3523" t="str">
            <v>ADAPTADOR PVC SOLDAVEL C/ FLANGES E ANEL DE VEDACAO P/ CAIXA D' AGUA 25MM X 3/4"</v>
          </cell>
          <cell r="F3523" t="str">
            <v>UN</v>
          </cell>
          <cell r="G3523">
            <v>7.64</v>
          </cell>
          <cell r="H3523" t="str">
            <v>I-SINAPI</v>
          </cell>
          <cell r="I3523">
            <v>9.32</v>
          </cell>
        </row>
        <row r="3524">
          <cell r="D3524" t="str">
            <v>00000097</v>
          </cell>
          <cell r="E3524" t="str">
            <v>ADAPTADOR PVC SOLDAVEL C/ FLANGES E ANEL DE VEDACAO P/ CAIXA D' AGUA 32MM X 1"</v>
          </cell>
          <cell r="F3524" t="str">
            <v>UN</v>
          </cell>
          <cell r="G3524">
            <v>13.16</v>
          </cell>
          <cell r="H3524" t="str">
            <v>I-SINAPI</v>
          </cell>
          <cell r="I3524">
            <v>16.05</v>
          </cell>
        </row>
        <row r="3525">
          <cell r="D3525" t="str">
            <v>00000098</v>
          </cell>
          <cell r="E3525" t="str">
            <v>ADAPTADOR PVC SOLDAVEL C/ FLANGES E ANEL DE VEDACAO P/ CAIXA D' AGUA 40MM 11/4"</v>
          </cell>
          <cell r="F3525" t="str">
            <v>UN</v>
          </cell>
          <cell r="G3525">
            <v>17.16</v>
          </cell>
          <cell r="H3525" t="str">
            <v>I-SINAPI</v>
          </cell>
          <cell r="I3525">
            <v>20.93</v>
          </cell>
        </row>
        <row r="3526">
          <cell r="D3526" t="str">
            <v>00000099</v>
          </cell>
          <cell r="E3526" t="str">
            <v>ADAPTADOR PVC SOLDAVEL C/ FLANGES E ANEL DE VEDACAO P/ CAIXA D' AGUA 50MM X 11/2"</v>
          </cell>
          <cell r="F3526" t="str">
            <v>UN</v>
          </cell>
          <cell r="G3526">
            <v>17.63</v>
          </cell>
          <cell r="H3526" t="str">
            <v>I-SINAPI</v>
          </cell>
          <cell r="I3526">
            <v>21.5</v>
          </cell>
        </row>
        <row r="3527">
          <cell r="D3527" t="str">
            <v>00000100</v>
          </cell>
          <cell r="E3527" t="str">
            <v>ADAPTADOR PVC SOLDAVEL C/ FLANGES E ANEL DE VEDACAO P/ CAIXA D' AGUA 60MM X 2"</v>
          </cell>
          <cell r="F3527" t="str">
            <v>UN</v>
          </cell>
          <cell r="G3527">
            <v>27.66</v>
          </cell>
          <cell r="H3527" t="str">
            <v>I-SINAPI</v>
          </cell>
          <cell r="I3527">
            <v>33.74</v>
          </cell>
        </row>
        <row r="3528">
          <cell r="D3528" t="str">
            <v>00000103</v>
          </cell>
          <cell r="E3528" t="str">
            <v>ADAPTADOR PVC SOLDAVEL CURTO C/ BOLSA E ROSCA P/ REGISTRO 110MM   X 4"</v>
          </cell>
          <cell r="F3528" t="str">
            <v>UN</v>
          </cell>
          <cell r="G3528">
            <v>36.24</v>
          </cell>
          <cell r="H3528" t="str">
            <v>I-SINAPI</v>
          </cell>
          <cell r="I3528">
            <v>44.21</v>
          </cell>
        </row>
        <row r="3529">
          <cell r="D3529" t="str">
            <v>00000107</v>
          </cell>
          <cell r="E3529" t="str">
            <v>ADAPTADOR PVC SOLDAVEL CURTO C/ BOLSA E ROSCA P/ REGISTRO 20MM   X 1/2"</v>
          </cell>
          <cell r="F3529" t="str">
            <v>UN</v>
          </cell>
          <cell r="G3529">
            <v>0.42</v>
          </cell>
          <cell r="H3529" t="str">
            <v>I-SINAPI</v>
          </cell>
          <cell r="I3529">
            <v>0.51</v>
          </cell>
        </row>
        <row r="3530">
          <cell r="D3530" t="str">
            <v>00000065</v>
          </cell>
          <cell r="E3530" t="str">
            <v>ADAPTADOR PVC SOLDAVEL CURTO C/ BOLSA E ROSCA P/ REGISTRO 25MM   X 3/4"</v>
          </cell>
          <cell r="F3530" t="str">
            <v>UN</v>
          </cell>
          <cell r="G3530">
            <v>0.52</v>
          </cell>
          <cell r="H3530" t="str">
            <v>I-SINAPI</v>
          </cell>
          <cell r="I3530">
            <v>0.63</v>
          </cell>
        </row>
        <row r="3531">
          <cell r="D3531" t="str">
            <v>00000108</v>
          </cell>
          <cell r="E3531" t="str">
            <v>ADAPTADOR PVC SOLDAVEL CURTO C/ BOLSA E ROSCA P/ REGISTRO 32MM   X 1"</v>
          </cell>
          <cell r="F3531" t="str">
            <v>UN</v>
          </cell>
          <cell r="G3531">
            <v>1.0900000000000001</v>
          </cell>
          <cell r="H3531" t="str">
            <v>I-SINAPI</v>
          </cell>
          <cell r="I3531">
            <v>1.32</v>
          </cell>
        </row>
        <row r="3532">
          <cell r="D3532">
            <v>110</v>
          </cell>
          <cell r="E3532" t="str">
            <v>ADAPTADOR PVC SOLDAVEL CURTO C/ BOLSA E ROSCA P/ REGISTRO 40MM   X 1 1/2"</v>
          </cell>
          <cell r="F3532" t="str">
            <v>UN</v>
          </cell>
          <cell r="G3532">
            <v>4.78</v>
          </cell>
          <cell r="H3532" t="str">
            <v>I-SINAPI</v>
          </cell>
          <cell r="I3532">
            <v>5.83</v>
          </cell>
        </row>
        <row r="3533">
          <cell r="D3533">
            <v>109</v>
          </cell>
          <cell r="E3533" t="str">
            <v>ADAPTADOR PVC SOLDAVEL CURTO C/ BOLSA E ROSCA P/ REGISTRO 40MM   X 1 1/4"</v>
          </cell>
          <cell r="F3533" t="str">
            <v>UN</v>
          </cell>
          <cell r="G3533">
            <v>2.34</v>
          </cell>
          <cell r="H3533" t="str">
            <v>I-SINAPI</v>
          </cell>
          <cell r="I3533">
            <v>2.85</v>
          </cell>
        </row>
        <row r="3534">
          <cell r="D3534">
            <v>112</v>
          </cell>
          <cell r="E3534" t="str">
            <v>ADAPTADOR PVC SOLDAVEL CURTO C/ BOLSA E ROSCA P/ REGISTRO 50MM   X 1 1/2"</v>
          </cell>
          <cell r="F3534" t="str">
            <v>UN</v>
          </cell>
          <cell r="G3534">
            <v>2.86</v>
          </cell>
          <cell r="H3534" t="str">
            <v>I-SINAPI</v>
          </cell>
          <cell r="I3534">
            <v>3.48</v>
          </cell>
        </row>
        <row r="3535">
          <cell r="D3535" t="str">
            <v>00000111</v>
          </cell>
          <cell r="E3535" t="str">
            <v>ADAPTADOR PVC SOLDAVEL CURTO C/ BOLSA E ROSCA P/ REGISTRO 50MM   X 1 1/4"</v>
          </cell>
          <cell r="F3535" t="str">
            <v>UN</v>
          </cell>
          <cell r="G3535">
            <v>5.04</v>
          </cell>
          <cell r="H3535" t="str">
            <v>I-SINAPI</v>
          </cell>
          <cell r="I3535">
            <v>6.14</v>
          </cell>
        </row>
        <row r="3536">
          <cell r="D3536">
            <v>113</v>
          </cell>
          <cell r="E3536" t="str">
            <v>ADAPTADOR PVC SOLDAVEL CURTO C/ BOLSA E ROSCA P/ REGISTRO 60MM   X 2"</v>
          </cell>
          <cell r="F3536" t="str">
            <v>UN</v>
          </cell>
          <cell r="G3536">
            <v>7.54</v>
          </cell>
          <cell r="H3536" t="str">
            <v>I-SINAPI</v>
          </cell>
          <cell r="I3536">
            <v>9.19</v>
          </cell>
        </row>
        <row r="3537">
          <cell r="D3537" t="str">
            <v>00000104</v>
          </cell>
          <cell r="E3537" t="str">
            <v>ADAPTADOR PVC SOLDAVEL CURTO C/ BOLSA E ROSCA P/ REGISTRO 75MM   X 2 1/2"</v>
          </cell>
          <cell r="F3537" t="str">
            <v>UN</v>
          </cell>
          <cell r="G3537">
            <v>14.72</v>
          </cell>
          <cell r="H3537" t="str">
            <v>I-SINAPI</v>
          </cell>
          <cell r="I3537">
            <v>17.95</v>
          </cell>
        </row>
        <row r="3538">
          <cell r="D3538" t="str">
            <v>00000102</v>
          </cell>
          <cell r="E3538" t="str">
            <v>ADAPTADOR PVC SOLDAVEL CURTO C/ BOLSA E ROSCA P/ REGISTRO 85MM   X 3"</v>
          </cell>
          <cell r="F3538" t="str">
            <v>UN</v>
          </cell>
          <cell r="G3538">
            <v>23.35</v>
          </cell>
          <cell r="H3538" t="str">
            <v>I-SINAPI</v>
          </cell>
          <cell r="I3538">
            <v>28.48</v>
          </cell>
        </row>
        <row r="3539">
          <cell r="D3539" t="str">
            <v>00000075</v>
          </cell>
          <cell r="E3539" t="str">
            <v>ADAPTADOR PVC SOLDAVEL FLANGES LIVRES P/ CAIXA D' AGUA 110MM X   4"</v>
          </cell>
          <cell r="F3539" t="str">
            <v>UN</v>
          </cell>
          <cell r="G3539">
            <v>215.33</v>
          </cell>
          <cell r="H3539" t="str">
            <v>I-SINAPI</v>
          </cell>
          <cell r="I3539">
            <v>262.7</v>
          </cell>
        </row>
        <row r="3540">
          <cell r="D3540" t="str">
            <v>00000114</v>
          </cell>
          <cell r="E3540" t="str">
            <v>ADAPTADOR PVC SOLDAVEL FLANGES LIVRES P/ CAIXA D' AGUA 25MM X 3/4'</v>
          </cell>
          <cell r="F3540" t="str">
            <v>UN</v>
          </cell>
          <cell r="G3540">
            <v>8.68</v>
          </cell>
          <cell r="H3540" t="str">
            <v>I-SINAPI</v>
          </cell>
          <cell r="I3540">
            <v>10.58</v>
          </cell>
        </row>
        <row r="3541">
          <cell r="D3541" t="str">
            <v>00000068</v>
          </cell>
          <cell r="E3541" t="str">
            <v>ADAPTADOR PVC SOLDAVEL FLANGES LIVRES P/ CAIXA D' AGUA 32MM X 1 "</v>
          </cell>
          <cell r="F3541" t="str">
            <v>UN</v>
          </cell>
          <cell r="G3541">
            <v>10.71</v>
          </cell>
          <cell r="H3541" t="str">
            <v>I-SINAPI</v>
          </cell>
          <cell r="I3541">
            <v>13.06</v>
          </cell>
        </row>
        <row r="3542">
          <cell r="D3542" t="str">
            <v>00000086</v>
          </cell>
          <cell r="E3542" t="str">
            <v>ADAPTADOR PVC SOLDAVEL FLANGES LIVRES P/ CAIXA D' AGUA 40MM X 1   1/4"</v>
          </cell>
          <cell r="F3542" t="str">
            <v>UN</v>
          </cell>
          <cell r="G3542">
            <v>13.26</v>
          </cell>
          <cell r="H3542" t="str">
            <v>I-SINAPI</v>
          </cell>
          <cell r="I3542">
            <v>16.170000000000002</v>
          </cell>
        </row>
        <row r="3543">
          <cell r="D3543" t="str">
            <v>00000066</v>
          </cell>
          <cell r="E3543" t="str">
            <v>ADAPTADOR PVC SOLDAVEL FLANGES LIVRES P/ CAIXA D' AGUA 50MM X 1   1/2"</v>
          </cell>
          <cell r="F3543" t="str">
            <v>UN</v>
          </cell>
          <cell r="G3543">
            <v>24.96</v>
          </cell>
          <cell r="H3543" t="str">
            <v>I-SINAPI</v>
          </cell>
          <cell r="I3543">
            <v>30.45</v>
          </cell>
        </row>
        <row r="3544">
          <cell r="D3544" t="str">
            <v>00000069</v>
          </cell>
          <cell r="E3544" t="str">
            <v>ADAPTADOR PVC SOLDAVEL FLANGES LIVRES P/ CAIXA D' AGUA 60MM X 2 "</v>
          </cell>
          <cell r="F3544" t="str">
            <v>UN</v>
          </cell>
          <cell r="G3544">
            <v>35.78</v>
          </cell>
          <cell r="H3544" t="str">
            <v>I-SINAPI</v>
          </cell>
          <cell r="I3544">
            <v>43.65</v>
          </cell>
        </row>
        <row r="3545">
          <cell r="D3545" t="str">
            <v>00000083</v>
          </cell>
          <cell r="E3545" t="str">
            <v>ADAPTADOR PVC SOLDAVEL FLANGES LIVRES P/ CAIXA D' AGUA 75MM X 2 1/2'</v>
          </cell>
          <cell r="F3545" t="str">
            <v>UN</v>
          </cell>
          <cell r="G3545">
            <v>111.7</v>
          </cell>
          <cell r="H3545" t="str">
            <v>I-SINAPI</v>
          </cell>
          <cell r="I3545">
            <v>136.27000000000001</v>
          </cell>
        </row>
        <row r="3546">
          <cell r="D3546" t="str">
            <v>00000074</v>
          </cell>
          <cell r="E3546" t="str">
            <v>ADAPTADOR PVC SOLDAVEL FLANGES LIVRES P/ CAIXA D' AGUA 85 MM   X 3"</v>
          </cell>
          <cell r="F3546" t="str">
            <v>UN</v>
          </cell>
          <cell r="G3546">
            <v>150.49</v>
          </cell>
          <cell r="H3546" t="str">
            <v>I-SINAPI</v>
          </cell>
          <cell r="I3546">
            <v>183.59</v>
          </cell>
        </row>
        <row r="3547">
          <cell r="D3547" t="str">
            <v>00000106</v>
          </cell>
          <cell r="E3547" t="str">
            <v>ADAPTADOR PVC SOLDAVEL LONGO C/ FLANGE LIVRE P/ CAIXA D' AGUA 1 10MM X 4"</v>
          </cell>
          <cell r="F3547" t="str">
            <v>UN</v>
          </cell>
          <cell r="G3547">
            <v>236.96</v>
          </cell>
          <cell r="H3547" t="str">
            <v>I-SINAPI</v>
          </cell>
          <cell r="I3547">
            <v>289.08999999999997</v>
          </cell>
        </row>
        <row r="3548">
          <cell r="D3548" t="str">
            <v>00000087</v>
          </cell>
          <cell r="E3548" t="str">
            <v>ADAPTADOR PVC SOLDAVEL LONGO C/ FLANGE LIVRE P/ CAIXA D' AGUA 2 5MM X 3/4"</v>
          </cell>
          <cell r="F3548" t="str">
            <v>UN</v>
          </cell>
          <cell r="G3548">
            <v>10.09</v>
          </cell>
          <cell r="H3548" t="str">
            <v>I-SINAPI</v>
          </cell>
          <cell r="I3548">
            <v>12.3</v>
          </cell>
        </row>
        <row r="3549">
          <cell r="D3549" t="str">
            <v>00000088</v>
          </cell>
          <cell r="E3549" t="str">
            <v>ADAPTADOR PVC SOLDAVEL LONGO C/ FLANGE LIVRE P/ CAIXA D' AGUA 32MM X 1</v>
          </cell>
          <cell r="F3549" t="str">
            <v>UN</v>
          </cell>
          <cell r="G3549">
            <v>12.38</v>
          </cell>
          <cell r="H3549" t="str">
            <v>I-SINAPI</v>
          </cell>
          <cell r="I3549">
            <v>15.1</v>
          </cell>
        </row>
        <row r="3550">
          <cell r="D3550" t="str">
            <v>00000089</v>
          </cell>
          <cell r="E3550" t="str">
            <v>ADAPTADOR PVC SOLDAVEL LONGO C/ FLANGE LIVRE P/ CAIXA D' AGUA 4 0MM X 1 1/4"</v>
          </cell>
          <cell r="F3550" t="str">
            <v>UN</v>
          </cell>
          <cell r="G3550">
            <v>15.39</v>
          </cell>
          <cell r="H3550" t="str">
            <v>I-SINAPI</v>
          </cell>
          <cell r="I3550">
            <v>18.77</v>
          </cell>
        </row>
        <row r="3551">
          <cell r="D3551" t="str">
            <v>00000090</v>
          </cell>
          <cell r="E3551" t="str">
            <v>ADAPTADOR PVC SOLDAVEL LONGO C/ FLANGE LIVRE P/ CAIXA D' AGUA 5 0MM X 1 1/2"</v>
          </cell>
          <cell r="F3551" t="str">
            <v>UN</v>
          </cell>
          <cell r="G3551">
            <v>28.86</v>
          </cell>
          <cell r="H3551" t="str">
            <v>I-SINAPI</v>
          </cell>
          <cell r="I3551">
            <v>35.200000000000003</v>
          </cell>
        </row>
        <row r="3552">
          <cell r="D3552" t="str">
            <v>00000081</v>
          </cell>
          <cell r="E3552" t="str">
            <v>ADAPTADOR PVC SOLDAVEL LONGO C/ FLANGE LIVRE P/ CAIXA D' AGUA 6 0MM X 2"</v>
          </cell>
          <cell r="F3552" t="str">
            <v>UN</v>
          </cell>
          <cell r="G3552">
            <v>39.36</v>
          </cell>
          <cell r="H3552" t="str">
            <v>I-SINAPI</v>
          </cell>
          <cell r="I3552">
            <v>48.01</v>
          </cell>
        </row>
        <row r="3553">
          <cell r="D3553" t="str">
            <v>00000082</v>
          </cell>
          <cell r="E3553" t="str">
            <v>ADAPTADOR PVC SOLDAVEL LONGO C/ FLANGE LIVRE P/ CAIXA D' AGUA 7 5MM X 2 1/2"</v>
          </cell>
          <cell r="F3553" t="str">
            <v>UN</v>
          </cell>
          <cell r="G3553">
            <v>122.82</v>
          </cell>
          <cell r="H3553" t="str">
            <v>I-SINAPI</v>
          </cell>
          <cell r="I3553">
            <v>149.84</v>
          </cell>
        </row>
        <row r="3554">
          <cell r="D3554" t="str">
            <v>00000105</v>
          </cell>
          <cell r="E3554" t="str">
            <v>ADAPTADOR PVC SOLDAVEL LONGO C/ FLANGE LIVRE P/ CAIXA D' AGUA 8 5MM X 3"</v>
          </cell>
          <cell r="F3554" t="str">
            <v>UN</v>
          </cell>
          <cell r="G3554">
            <v>165.57</v>
          </cell>
          <cell r="H3554" t="str">
            <v>I-SINAPI</v>
          </cell>
          <cell r="I3554">
            <v>201.99</v>
          </cell>
        </row>
        <row r="3555">
          <cell r="D3555" t="str">
            <v>00000079</v>
          </cell>
          <cell r="E3555" t="str">
            <v>ADAPTADOR PVC 101,6MM X CERAMICO 100,0MM BOLSA/PONTA EB-644 P/ REDE COLET ESG</v>
          </cell>
          <cell r="F3555" t="str">
            <v>UN</v>
          </cell>
          <cell r="G3555">
            <v>26.26</v>
          </cell>
          <cell r="H3555" t="str">
            <v>I-SINAPI</v>
          </cell>
          <cell r="I3555">
            <v>32.03</v>
          </cell>
        </row>
        <row r="3556">
          <cell r="D3556" t="str">
            <v>00000080</v>
          </cell>
          <cell r="E3556" t="str">
            <v>ADAPTADOR PVC 110,0MM X CERAMICO 100,0MM BOLSA/PONTA EB-644 P/ REDE COLET ESG</v>
          </cell>
          <cell r="F3556" t="str">
            <v>UN</v>
          </cell>
          <cell r="G3556">
            <v>25.17</v>
          </cell>
          <cell r="H3556" t="str">
            <v>I-SINAPI</v>
          </cell>
          <cell r="I3556">
            <v>30.7</v>
          </cell>
        </row>
        <row r="3557">
          <cell r="D3557" t="str">
            <v>00026030</v>
          </cell>
          <cell r="E3557" t="str">
            <v>ADESIVO A BASE DE RESINA ACRÍLICA</v>
          </cell>
          <cell r="F3557" t="str">
            <v>L</v>
          </cell>
          <cell r="G3557">
            <v>6.46</v>
          </cell>
          <cell r="H3557" t="str">
            <v>I-SINAPI</v>
          </cell>
          <cell r="I3557">
            <v>7.88</v>
          </cell>
        </row>
        <row r="3558">
          <cell r="D3558" t="str">
            <v>00000157</v>
          </cell>
          <cell r="E3558" t="str">
            <v>ADESIVO EPOXI DE BAIXA VISCOSIDADE PARA INJEÇÃO EM TRINCAS E FISSURAS ESTRUTURAIS, SIKADUR 52 OU</v>
          </cell>
          <cell r="F3558" t="str">
            <v>KG</v>
          </cell>
          <cell r="G3558">
            <v>77.959999999999994</v>
          </cell>
          <cell r="H3558" t="str">
            <v>I-SINAPI</v>
          </cell>
          <cell r="I3558">
            <v>95.11</v>
          </cell>
        </row>
        <row r="3559">
          <cell r="D3559" t="str">
            <v>00000156</v>
          </cell>
          <cell r="E3559" t="str">
            <v>ADESIVO ESTRUTURAL À BASE DE RESINA EPOXI SIKADUR 32 OU EQUIVALENTE</v>
          </cell>
          <cell r="F3559" t="str">
            <v>KG</v>
          </cell>
          <cell r="G3559">
            <v>43.82</v>
          </cell>
          <cell r="H3559" t="str">
            <v>I-SINAPI</v>
          </cell>
          <cell r="I3559">
            <v>53.46</v>
          </cell>
        </row>
        <row r="3560">
          <cell r="D3560" t="str">
            <v>00000131</v>
          </cell>
          <cell r="E3560" t="str">
            <v>ADESIVO ESTRUTURAL A BASE DE RESINA EPOXI TIPO SIKADUR 31 OU EQUIVALENTE</v>
          </cell>
          <cell r="F3560" t="str">
            <v>KG</v>
          </cell>
          <cell r="G3560">
            <v>67.569999999999993</v>
          </cell>
          <cell r="H3560" t="str">
            <v>I-SINAPI</v>
          </cell>
          <cell r="I3560">
            <v>82.43</v>
          </cell>
        </row>
        <row r="3561">
          <cell r="D3561" t="str">
            <v>00007333</v>
          </cell>
          <cell r="E3561" t="str">
            <v>ADESIVO ESTRUTURAL BASE EPOXI TP COMPOUND ADESIVO OTTO BAUMGART OU MARCA EQUIVALENTE.</v>
          </cell>
          <cell r="F3561" t="str">
            <v>KG</v>
          </cell>
          <cell r="G3561">
            <v>26.66</v>
          </cell>
          <cell r="H3561" t="str">
            <v>I-SINAPI</v>
          </cell>
          <cell r="I3561">
            <v>32.520000000000003</v>
          </cell>
        </row>
        <row r="3562">
          <cell r="D3562" t="str">
            <v>00007334</v>
          </cell>
          <cell r="E3562" t="str">
            <v>ADESIVO P/ ARGAMASSAS E CHAPISCO - TP BIANCO OTTO BAUMGART OU MARCA EQUIVALENTE</v>
          </cell>
          <cell r="F3562" t="str">
            <v>L</v>
          </cell>
          <cell r="G3562">
            <v>5.94</v>
          </cell>
          <cell r="H3562" t="str">
            <v>I-SINAPI</v>
          </cell>
          <cell r="I3562">
            <v>7.24</v>
          </cell>
        </row>
        <row r="3563">
          <cell r="D3563" t="str">
            <v>00000117</v>
          </cell>
          <cell r="E3563" t="str">
            <v>ADESIVO P/ PVC BISNAGA C/ 17G</v>
          </cell>
          <cell r="F3563" t="str">
            <v>UN</v>
          </cell>
          <cell r="G3563">
            <v>1.42</v>
          </cell>
          <cell r="H3563" t="str">
            <v>I-SINAPI</v>
          </cell>
          <cell r="I3563">
            <v>1.73</v>
          </cell>
        </row>
        <row r="3564">
          <cell r="D3564" t="str">
            <v>00020080</v>
          </cell>
          <cell r="E3564" t="str">
            <v>ADESIVO P/ PVC FRASCO C/ 175G</v>
          </cell>
          <cell r="F3564" t="str">
            <v>UN</v>
          </cell>
          <cell r="G3564">
            <v>5.93</v>
          </cell>
          <cell r="H3564" t="str">
            <v>I-SINAPI</v>
          </cell>
          <cell r="I3564">
            <v>7.23</v>
          </cell>
        </row>
        <row r="3565">
          <cell r="D3565" t="str">
            <v>00007335</v>
          </cell>
          <cell r="E3565" t="str">
            <v>ADESIVO P/ TRINCA / FISSURA ESTRUTURA COMPOUND INJECAO - OTTO BAUMGART OU MARCA EQUIVALENTE</v>
          </cell>
          <cell r="F3565" t="str">
            <v>KG</v>
          </cell>
          <cell r="G3565">
            <v>48.18</v>
          </cell>
          <cell r="H3565" t="str">
            <v>I-SINAPI</v>
          </cell>
          <cell r="I3565">
            <v>58.77</v>
          </cell>
        </row>
        <row r="3566">
          <cell r="D3566" t="str">
            <v>00021114</v>
          </cell>
          <cell r="E3566" t="str">
            <v>ADESIVO P/ TUBOS CPVC (AQUATHERM) - 65G</v>
          </cell>
          <cell r="F3566" t="str">
            <v>UN</v>
          </cell>
          <cell r="G3566">
            <v>11.58</v>
          </cell>
          <cell r="H3566" t="str">
            <v>I-SINAPI</v>
          </cell>
          <cell r="I3566">
            <v>14.12</v>
          </cell>
        </row>
        <row r="3567">
          <cell r="D3567" t="str">
            <v>00003410</v>
          </cell>
          <cell r="E3567" t="str">
            <v>ADESIVO PARA ISOPOR</v>
          </cell>
          <cell r="F3567" t="str">
            <v>KG</v>
          </cell>
          <cell r="G3567">
            <v>11.11</v>
          </cell>
          <cell r="H3567" t="str">
            <v>I-SINAPI</v>
          </cell>
          <cell r="I3567">
            <v>13.55</v>
          </cell>
        </row>
        <row r="3568">
          <cell r="D3568" t="str">
            <v>00000119</v>
          </cell>
          <cell r="E3568" t="str">
            <v>ADESIVO PARA PVC BISNAGA COM 75 GR</v>
          </cell>
          <cell r="F3568" t="str">
            <v>UN</v>
          </cell>
          <cell r="G3568">
            <v>2.7</v>
          </cell>
          <cell r="H3568" t="str">
            <v>I-SINAPI</v>
          </cell>
          <cell r="I3568">
            <v>3.29</v>
          </cell>
        </row>
        <row r="3569">
          <cell r="D3569" t="str">
            <v>00000122</v>
          </cell>
          <cell r="E3569" t="str">
            <v>ADESIVO PVC FRASCO C/ 850G</v>
          </cell>
          <cell r="F3569" t="str">
            <v>UN</v>
          </cell>
          <cell r="G3569">
            <v>21.96</v>
          </cell>
          <cell r="H3569" t="str">
            <v>I-SINAPI</v>
          </cell>
          <cell r="I3569">
            <v>26.79</v>
          </cell>
        </row>
        <row r="3570">
          <cell r="D3570" t="str">
            <v>00000148</v>
          </cell>
          <cell r="E3570" t="str">
            <v>ADITIVO À BASE DE EMULSÃO DE POLÍMERO SINTÉTICO PARA ARGAMASSA E CHAPISCO SIKAFIX SUPER OU</v>
          </cell>
          <cell r="F3570" t="str">
            <v>L</v>
          </cell>
          <cell r="G3570">
            <v>6.11</v>
          </cell>
          <cell r="H3570" t="str">
            <v>I-SINAPI</v>
          </cell>
          <cell r="I3570">
            <v>7.45</v>
          </cell>
        </row>
        <row r="3571">
          <cell r="D3571" t="str">
            <v>00000124</v>
          </cell>
          <cell r="E3571" t="str">
            <v>ADITIVO ACELERADOR DE PEGA E ENDURECIMENTO PARA ARGAMASSA E CONCRETOS NÃO ARMADO SIKA 3 OU</v>
          </cell>
          <cell r="F3571" t="str">
            <v>L</v>
          </cell>
          <cell r="G3571">
            <v>6.79</v>
          </cell>
          <cell r="H3571" t="str">
            <v>I-SINAPI</v>
          </cell>
          <cell r="I3571">
            <v>8.2799999999999994</v>
          </cell>
        </row>
        <row r="3572">
          <cell r="D3572" t="str">
            <v>00000127</v>
          </cell>
          <cell r="E3572" t="str">
            <v>ADITIVO IMPERMEABILIZANTE DE PEGA ULTRA-RAPIDA PARA   UTILIZAÇÃO EM PASTA DE CIMENTO SIKA 2 OU</v>
          </cell>
          <cell r="F3572" t="str">
            <v>L</v>
          </cell>
          <cell r="G3572">
            <v>7.39</v>
          </cell>
          <cell r="H3572" t="str">
            <v>I-SINAPI</v>
          </cell>
          <cell r="I3572">
            <v>9.01</v>
          </cell>
        </row>
        <row r="3573">
          <cell r="D3573" t="str">
            <v>00000123</v>
          </cell>
          <cell r="E3573" t="str">
            <v>ADITIVO IMPERMEABILIZANTE PEGA NORMAL PARA ARGAMASSA SIKA1 OU EQUIVALENTE</v>
          </cell>
          <cell r="F3573" t="str">
            <v>L</v>
          </cell>
          <cell r="G3573">
            <v>2.72</v>
          </cell>
          <cell r="H3573" t="str">
            <v>I-SINAPI</v>
          </cell>
          <cell r="I3573">
            <v>3.31</v>
          </cell>
        </row>
        <row r="3574">
          <cell r="D3574" t="str">
            <v>00026027</v>
          </cell>
          <cell r="E3574" t="str">
            <v>ADITIVO INCORPORADOR DE AR PARA CONCRETO</v>
          </cell>
          <cell r="F3574" t="str">
            <v>L</v>
          </cell>
          <cell r="G3574">
            <v>2.41</v>
          </cell>
          <cell r="H3574" t="str">
            <v>I-SINAPI</v>
          </cell>
          <cell r="I3574">
            <v>2.94</v>
          </cell>
        </row>
        <row r="3575">
          <cell r="D3575" t="str">
            <v>00000132</v>
          </cell>
          <cell r="E3575" t="str">
            <v>ADITIVO PLASTIFICANTE E RETARDADOR DE PEGA PARA CONCRETO   PLASTIMENT VZ SIKA OU EQUIVALENTE</v>
          </cell>
          <cell r="F3575" t="str">
            <v>KG</v>
          </cell>
          <cell r="G3575">
            <v>2.17</v>
          </cell>
          <cell r="H3575" t="str">
            <v>I-SINAPI</v>
          </cell>
          <cell r="I3575">
            <v>2.64</v>
          </cell>
        </row>
        <row r="3576">
          <cell r="D3576" t="str">
            <v>00000159</v>
          </cell>
          <cell r="E3576" t="str">
            <v>ADUBO ORGANICO BOVINO</v>
          </cell>
          <cell r="F3576" t="str">
            <v>M3</v>
          </cell>
          <cell r="G3576">
            <v>95</v>
          </cell>
          <cell r="H3576" t="str">
            <v>I-SINAPI</v>
          </cell>
          <cell r="I3576">
            <v>115.9</v>
          </cell>
        </row>
        <row r="3577">
          <cell r="D3577" t="str">
            <v>00000174</v>
          </cell>
          <cell r="E3577" t="str">
            <v>ADUELA/BATENTE DUPLO/CAIXAO/GRADE CAIXA 13 X 3,5CM P/ PORTA 0,60 A 1,20 X 2,10M MADEIRA</v>
          </cell>
          <cell r="F3577" t="str">
            <v>JG</v>
          </cell>
          <cell r="G3577">
            <v>83.21</v>
          </cell>
          <cell r="H3577" t="str">
            <v>I-SINAPI</v>
          </cell>
          <cell r="I3577">
            <v>101.51</v>
          </cell>
        </row>
        <row r="3578">
          <cell r="D3578" t="str">
            <v>00000184</v>
          </cell>
          <cell r="E3578" t="str">
            <v>ADUELA/BATENTE DUPLO/CAIXAO/GRADE CAIXA 13 X 3CM P/ PORTA 0,60 A 1,20 X 2,10M MADEIRA</v>
          </cell>
          <cell r="F3578" t="str">
            <v>JG</v>
          </cell>
          <cell r="G3578">
            <v>44.83</v>
          </cell>
          <cell r="H3578" t="str">
            <v>I-SINAPI</v>
          </cell>
          <cell r="I3578">
            <v>54.69</v>
          </cell>
        </row>
        <row r="3579">
          <cell r="D3579" t="str">
            <v>00000173</v>
          </cell>
          <cell r="E3579" t="str">
            <v>ADUELA/BATENTE DUPLO/CAIXAO/GRADE CAIXA 13 X 3CM P/ PORTA 0,60 A 1,20 X 2,10M MADEIRA</v>
          </cell>
          <cell r="F3579" t="str">
            <v>JG</v>
          </cell>
          <cell r="G3579">
            <v>59.86</v>
          </cell>
          <cell r="H3579" t="str">
            <v>I-SINAPI</v>
          </cell>
          <cell r="I3579">
            <v>73.02</v>
          </cell>
        </row>
        <row r="3580">
          <cell r="D3580" t="str">
            <v>00000183</v>
          </cell>
          <cell r="E3580" t="str">
            <v>ADUELA/BATENTE DUPLO/CAIXAO/GRADE CAIXA 13 X 3CM P/ PORTA 0,60 A 1,20 X 2,10M MADEIRA</v>
          </cell>
          <cell r="F3580" t="str">
            <v>JG</v>
          </cell>
          <cell r="G3580">
            <v>80</v>
          </cell>
          <cell r="H3580" t="str">
            <v>I-SINAPI</v>
          </cell>
          <cell r="I3580">
            <v>97.6</v>
          </cell>
        </row>
        <row r="3581">
          <cell r="D3581" t="str">
            <v>00000175</v>
          </cell>
          <cell r="E3581" t="str">
            <v>ADUELA/BATENTE DUPLO/CAIXAO/GRADE CAIXA 15 X 3,5CM P/ PORTA 0,60 A 1,20 X 2,10M MADEIRA</v>
          </cell>
          <cell r="F3581" t="str">
            <v>JG</v>
          </cell>
          <cell r="G3581">
            <v>109.41</v>
          </cell>
          <cell r="H3581" t="str">
            <v>I-SINAPI</v>
          </cell>
          <cell r="I3581">
            <v>133.47999999999999</v>
          </cell>
        </row>
        <row r="3582">
          <cell r="D3582" t="str">
            <v>00020001</v>
          </cell>
          <cell r="E3582" t="str">
            <v>ADUELA/BATENTE DUPLO/CAIXAO/GRADE CAIXA 15 X 3CM P/ PORTA 0,60 A 1,20 X 2,10M MADEIRA</v>
          </cell>
          <cell r="F3582" t="str">
            <v>JG</v>
          </cell>
          <cell r="G3582">
            <v>61.28</v>
          </cell>
          <cell r="H3582" t="str">
            <v>I-SINAPI</v>
          </cell>
          <cell r="I3582">
            <v>74.760000000000005</v>
          </cell>
        </row>
        <row r="3583">
          <cell r="D3583" t="str">
            <v>00000181</v>
          </cell>
          <cell r="E3583" t="str">
            <v>ADUELA/BATENTE DUPLO/CAIXAO/GRADE CAIXA 15 X 3CM P/ PORTA 0,60 A 1,20 X 2,10M MADEIRA</v>
          </cell>
          <cell r="F3583" t="str">
            <v>JG</v>
          </cell>
          <cell r="G3583">
            <v>82</v>
          </cell>
          <cell r="H3583" t="str">
            <v>I-SINAPI</v>
          </cell>
          <cell r="I3583">
            <v>100.04</v>
          </cell>
        </row>
        <row r="3584">
          <cell r="D3584" t="str">
            <v>00000164</v>
          </cell>
          <cell r="E3584" t="str">
            <v>ADUELA/BATENTE DUPLO/CAIXAO/GRADE CAIXA 15 X 3CM P/ PORTA 0,60 A 1,20 X 2,10M MADEIRA</v>
          </cell>
          <cell r="F3584" t="str">
            <v>JG</v>
          </cell>
          <cell r="G3584">
            <v>92.93</v>
          </cell>
          <cell r="H3584" t="str">
            <v>I-SINAPI</v>
          </cell>
          <cell r="I3584">
            <v>113.37</v>
          </cell>
        </row>
        <row r="3585">
          <cell r="D3585" t="str">
            <v>00004319</v>
          </cell>
          <cell r="E3585" t="str">
            <v>AFASTADOR P/ TELHA FIBROCIMENTO CANALETE 90 OU KALHETAO</v>
          </cell>
          <cell r="F3585" t="str">
            <v>UN</v>
          </cell>
          <cell r="G3585">
            <v>0.28999999999999998</v>
          </cell>
          <cell r="H3585" t="str">
            <v>I-SINAPI</v>
          </cell>
          <cell r="I3585">
            <v>0.35</v>
          </cell>
        </row>
        <row r="3586">
          <cell r="D3586" t="str">
            <v>00007332</v>
          </cell>
          <cell r="E3586" t="str">
            <v>AGENTE DE DESFORMA P/ CONCRETO TP DESMOL CD - OTTO BAUMGART OU MARCA EQUIVALENTE</v>
          </cell>
          <cell r="F3586" t="str">
            <v>L</v>
          </cell>
          <cell r="G3586">
            <v>6.1</v>
          </cell>
          <cell r="H3586" t="str">
            <v>I-SINAPI</v>
          </cell>
          <cell r="I3586">
            <v>7.44</v>
          </cell>
        </row>
        <row r="3587">
          <cell r="D3587" t="str">
            <v>00000235</v>
          </cell>
          <cell r="E3587" t="str">
            <v>AGREGADO ALTA RESISTENCIA P/ PISO INDUSTRIAL    COR BRANCA</v>
          </cell>
          <cell r="F3587" t="str">
            <v>KG</v>
          </cell>
          <cell r="G3587">
            <v>0.45</v>
          </cell>
          <cell r="H3587" t="str">
            <v>I-SINAPI</v>
          </cell>
          <cell r="I3587">
            <v>0.54</v>
          </cell>
        </row>
        <row r="3588">
          <cell r="D3588" t="str">
            <v>00000236</v>
          </cell>
          <cell r="E3588" t="str">
            <v>AGREGADO ALTA RESISTENCIA P/ PISO INDUSTRIAL    COR CINZA</v>
          </cell>
          <cell r="F3588" t="str">
            <v>KG</v>
          </cell>
          <cell r="G3588">
            <v>0.34</v>
          </cell>
          <cell r="H3588" t="str">
            <v>I-SINAPI</v>
          </cell>
          <cell r="I3588">
            <v>0.41</v>
          </cell>
        </row>
        <row r="3589">
          <cell r="D3589" t="str">
            <v>00000238</v>
          </cell>
          <cell r="E3589" t="str">
            <v>AGREGADO ALTA RESISTENCIA P/ PISO INDUSTRIAL    COR PRETA (INCLUI PIGMENTO COR)</v>
          </cell>
          <cell r="F3589" t="str">
            <v>KG</v>
          </cell>
          <cell r="G3589">
            <v>0.36</v>
          </cell>
          <cell r="H3589" t="str">
            <v>I-SINAPI</v>
          </cell>
          <cell r="I3589">
            <v>0.43</v>
          </cell>
        </row>
        <row r="3590">
          <cell r="D3590" t="str">
            <v>00000240</v>
          </cell>
          <cell r="E3590" t="str">
            <v>AGREGADO ALTA RESISTENCIA P/ PISO INDUSTRIAL    COR VERDE (INCLUI PIGMENTO COR)</v>
          </cell>
          <cell r="F3590" t="str">
            <v>KG</v>
          </cell>
          <cell r="G3590">
            <v>0.41</v>
          </cell>
          <cell r="H3590" t="str">
            <v>I-SINAPI</v>
          </cell>
          <cell r="I3590">
            <v>0.5</v>
          </cell>
        </row>
        <row r="3591">
          <cell r="D3591" t="str">
            <v>00000237</v>
          </cell>
          <cell r="E3591" t="str">
            <v>AGREGADO ALTA RESISTENCIA P/ PISO INDUSTRIAL    MARROM (INCLUI PIGMENTO COR)</v>
          </cell>
          <cell r="F3591" t="str">
            <v>KG</v>
          </cell>
          <cell r="G3591">
            <v>0.41</v>
          </cell>
          <cell r="H3591" t="str">
            <v>I-SINAPI</v>
          </cell>
          <cell r="I3591">
            <v>0.5</v>
          </cell>
        </row>
        <row r="3592">
          <cell r="D3592" t="str">
            <v>00000239</v>
          </cell>
          <cell r="E3592" t="str">
            <v>AGREGADO ALTA RESISTENCIA P/ PISO INDUSTRIAL    VERMELHO (INCLUI PIGMENTO COR)</v>
          </cell>
          <cell r="F3592" t="str">
            <v>KG</v>
          </cell>
          <cell r="G3592">
            <v>0.41</v>
          </cell>
          <cell r="H3592" t="str">
            <v>I-SINAPI</v>
          </cell>
          <cell r="I3592">
            <v>0.5</v>
          </cell>
        </row>
        <row r="3593">
          <cell r="D3593" t="str">
            <v>00000234</v>
          </cell>
          <cell r="E3593" t="str">
            <v>AGREGADO DE ALTA RESISTENCIA P/ PISO INDUSTRIAL</v>
          </cell>
          <cell r="F3593" t="str">
            <v>KG</v>
          </cell>
          <cell r="G3593">
            <v>0.45</v>
          </cell>
          <cell r="H3593" t="str">
            <v>I-SINAPI</v>
          </cell>
          <cell r="I3593">
            <v>0.54</v>
          </cell>
        </row>
        <row r="3594">
          <cell r="D3594" t="str">
            <v>00003411</v>
          </cell>
          <cell r="E3594" t="str">
            <v>AGREGADO LEVE PARA PROTECAO TERMICA (PEROLAS DE ISOPOR)</v>
          </cell>
          <cell r="F3594" t="str">
            <v>KG</v>
          </cell>
          <cell r="G3594">
            <v>4.9400000000000004</v>
          </cell>
          <cell r="H3594" t="str">
            <v>I-SINAPI</v>
          </cell>
          <cell r="I3594">
            <v>6.02</v>
          </cell>
        </row>
        <row r="3595">
          <cell r="D3595" t="str">
            <v>00006115</v>
          </cell>
          <cell r="E3595" t="str">
            <v>AJUDANTE</v>
          </cell>
          <cell r="F3595" t="str">
            <v>H</v>
          </cell>
          <cell r="G3595">
            <v>6.49</v>
          </cell>
          <cell r="H3595" t="str">
            <v>I-SINAPI</v>
          </cell>
          <cell r="I3595">
            <v>7.91</v>
          </cell>
        </row>
        <row r="3596">
          <cell r="D3596" t="str">
            <v>00006114</v>
          </cell>
          <cell r="E3596" t="str">
            <v>AJUDANTE DE ARMADOR</v>
          </cell>
          <cell r="F3596" t="str">
            <v>H</v>
          </cell>
          <cell r="G3596">
            <v>6.49</v>
          </cell>
          <cell r="H3596" t="str">
            <v>I-SINAPI</v>
          </cell>
          <cell r="I3596">
            <v>7.91</v>
          </cell>
        </row>
        <row r="3597">
          <cell r="D3597" t="str">
            <v>00006117</v>
          </cell>
          <cell r="E3597" t="str">
            <v>AJUDANTE DE CARPINTEIRO</v>
          </cell>
          <cell r="F3597" t="str">
            <v>H</v>
          </cell>
          <cell r="G3597">
            <v>7.16</v>
          </cell>
          <cell r="H3597" t="str">
            <v>I-SINAPI</v>
          </cell>
          <cell r="I3597">
            <v>8.73</v>
          </cell>
        </row>
        <row r="3598">
          <cell r="D3598" t="str">
            <v>00006113</v>
          </cell>
          <cell r="E3598" t="str">
            <v>AJUDANTE DE ELETRICISTA</v>
          </cell>
          <cell r="F3598" t="str">
            <v>H</v>
          </cell>
          <cell r="G3598">
            <v>7.1</v>
          </cell>
          <cell r="H3598" t="str">
            <v>I-SINAPI</v>
          </cell>
          <cell r="I3598">
            <v>8.66</v>
          </cell>
        </row>
        <row r="3599">
          <cell r="D3599" t="str">
            <v>00006116</v>
          </cell>
          <cell r="E3599" t="str">
            <v>AJUDANTE DE ENCANADOR</v>
          </cell>
          <cell r="F3599" t="str">
            <v>H</v>
          </cell>
          <cell r="G3599">
            <v>7.16</v>
          </cell>
          <cell r="H3599" t="str">
            <v>I-SINAPI</v>
          </cell>
          <cell r="I3599">
            <v>8.73</v>
          </cell>
        </row>
        <row r="3600">
          <cell r="D3600" t="str">
            <v>00000248</v>
          </cell>
          <cell r="E3600" t="str">
            <v>AJUDANTE DE OPERACAO EM GERAL</v>
          </cell>
          <cell r="F3600" t="str">
            <v>H</v>
          </cell>
          <cell r="G3600">
            <v>13.18</v>
          </cell>
          <cell r="H3600" t="str">
            <v>I-SINAPI</v>
          </cell>
          <cell r="I3600">
            <v>16.07</v>
          </cell>
        </row>
        <row r="3601">
          <cell r="D3601" t="str">
            <v>00006127</v>
          </cell>
          <cell r="E3601" t="str">
            <v>AJUDANTE DE PEDREIRO</v>
          </cell>
          <cell r="F3601" t="str">
            <v>H</v>
          </cell>
          <cell r="G3601">
            <v>6.49</v>
          </cell>
          <cell r="H3601" t="str">
            <v>I-SINAPI</v>
          </cell>
          <cell r="I3601">
            <v>7.91</v>
          </cell>
        </row>
        <row r="3602">
          <cell r="D3602" t="str">
            <v>00000242</v>
          </cell>
          <cell r="E3602" t="str">
            <v>AJUDANTE ESPECIALIZADO</v>
          </cell>
          <cell r="F3602" t="str">
            <v>H</v>
          </cell>
          <cell r="G3602">
            <v>7.49</v>
          </cell>
          <cell r="H3602" t="str">
            <v>I-SINAPI</v>
          </cell>
          <cell r="I3602">
            <v>9.1300000000000008</v>
          </cell>
        </row>
        <row r="3603">
          <cell r="D3603" t="str">
            <v>00000243</v>
          </cell>
          <cell r="E3603" t="str">
            <v>AJUDANTE ESPECIALIZADO EM SONDAGEM</v>
          </cell>
          <cell r="F3603" t="str">
            <v>H</v>
          </cell>
          <cell r="G3603">
            <v>4.71</v>
          </cell>
          <cell r="H3603" t="str">
            <v>I-SINAPI</v>
          </cell>
          <cell r="I3603">
            <v>5.74</v>
          </cell>
        </row>
        <row r="3604">
          <cell r="D3604" t="str">
            <v>00006128</v>
          </cell>
          <cell r="E3604" t="str">
            <v>AJUDANTE GERAL</v>
          </cell>
          <cell r="F3604" t="str">
            <v>H</v>
          </cell>
          <cell r="G3604">
            <v>6.49</v>
          </cell>
          <cell r="H3604" t="str">
            <v>I-SINAPI</v>
          </cell>
          <cell r="I3604">
            <v>7.91</v>
          </cell>
        </row>
        <row r="3605">
          <cell r="D3605" t="str">
            <v>00006129</v>
          </cell>
          <cell r="E3605" t="str">
            <v>AJUDANTE INSTALADOR ELETRICO</v>
          </cell>
          <cell r="F3605" t="str">
            <v>H</v>
          </cell>
          <cell r="G3605">
            <v>7.1</v>
          </cell>
          <cell r="H3605" t="str">
            <v>I-SINAPI</v>
          </cell>
          <cell r="I3605">
            <v>8.66</v>
          </cell>
        </row>
        <row r="3606">
          <cell r="D3606" t="str">
            <v>00006130</v>
          </cell>
          <cell r="E3606" t="str">
            <v>AJUDANTE INSTALADOR HIDRAULICO</v>
          </cell>
          <cell r="F3606" t="str">
            <v>H</v>
          </cell>
          <cell r="G3606">
            <v>7.16</v>
          </cell>
          <cell r="H3606" t="str">
            <v>I-SINAPI</v>
          </cell>
          <cell r="I3606">
            <v>8.73</v>
          </cell>
        </row>
        <row r="3607">
          <cell r="D3607" t="str">
            <v>00025957</v>
          </cell>
          <cell r="E3607" t="str">
            <v>AJUSTADOR MECÂNICO   ( AJUSTADOR DE ESTRUTURA METÁLICA TRELIÇADA)</v>
          </cell>
          <cell r="F3607" t="str">
            <v>H</v>
          </cell>
          <cell r="G3607">
            <v>7.99</v>
          </cell>
          <cell r="H3607" t="str">
            <v>I-SINAPI</v>
          </cell>
          <cell r="I3607">
            <v>9.74</v>
          </cell>
        </row>
        <row r="3608">
          <cell r="D3608" t="str">
            <v>00000427</v>
          </cell>
          <cell r="E3608" t="str">
            <v>ALCA PRE-FORMADA DE CONTRA POSTE (GPH) EM ACO P/ CABO 3/16" ,    COMPRIM= 870MM</v>
          </cell>
          <cell r="F3608" t="str">
            <v>UN</v>
          </cell>
          <cell r="G3608">
            <v>4.0999999999999996</v>
          </cell>
          <cell r="H3608" t="str">
            <v>I-SINAPI</v>
          </cell>
          <cell r="I3608">
            <v>5</v>
          </cell>
        </row>
        <row r="3609">
          <cell r="D3609" t="str">
            <v>00011272</v>
          </cell>
          <cell r="E3609" t="str">
            <v>ALCA PRE-FORMADA DE DISTRIBUICAO DG-4542 PLP</v>
          </cell>
          <cell r="F3609" t="str">
            <v>UN</v>
          </cell>
          <cell r="G3609">
            <v>3.25</v>
          </cell>
          <cell r="H3609" t="str">
            <v>I-SINAPI</v>
          </cell>
          <cell r="I3609">
            <v>3.96</v>
          </cell>
        </row>
        <row r="3610">
          <cell r="D3610" t="str">
            <v>00011273</v>
          </cell>
          <cell r="E3610" t="str">
            <v>ALCA PRE-FORMADA DE DISTRIBUICAO P/ CONDUTORES DE ALUMINIO # 1/0; 6/1 CAA"</v>
          </cell>
          <cell r="F3610" t="str">
            <v>UN</v>
          </cell>
          <cell r="G3610">
            <v>5.69</v>
          </cell>
          <cell r="H3610" t="str">
            <v>I-SINAPI</v>
          </cell>
          <cell r="I3610">
            <v>6.94</v>
          </cell>
        </row>
        <row r="3611">
          <cell r="D3611" t="str">
            <v>00000418</v>
          </cell>
          <cell r="E3611" t="str">
            <v>ALCA PRE-FORMADA DE DISTRIBUICAO PLP P/ CABO ALUMINIO 25MM2</v>
          </cell>
          <cell r="F3611" t="str">
            <v>UN</v>
          </cell>
          <cell r="G3611">
            <v>2.94</v>
          </cell>
          <cell r="H3611" t="str">
            <v>I-SINAPI</v>
          </cell>
          <cell r="I3611">
            <v>3.58</v>
          </cell>
        </row>
        <row r="3612">
          <cell r="D3612" t="str">
            <v>00000417</v>
          </cell>
          <cell r="E3612" t="str">
            <v>ALCA PRE-FORMADA DE LINHA, EM ALUMINIO P/ CABO DE ALUMINIO DIAM 16MM2</v>
          </cell>
          <cell r="F3612" t="str">
            <v>UN</v>
          </cell>
          <cell r="G3612">
            <v>2.0499999999999998</v>
          </cell>
          <cell r="H3612" t="str">
            <v>I-SINAPI</v>
          </cell>
          <cell r="I3612">
            <v>2.5</v>
          </cell>
        </row>
        <row r="3613">
          <cell r="D3613" t="str">
            <v>00011275</v>
          </cell>
          <cell r="E3613" t="str">
            <v>ALCA PRE-FORMADA DE SERVICO P/ CONDUTORES DE ALUMINIO # 4; 6/1 CAA"</v>
          </cell>
          <cell r="F3613" t="str">
            <v>UN</v>
          </cell>
          <cell r="G3613">
            <v>1.93</v>
          </cell>
          <cell r="H3613" t="str">
            <v>I-SINAPI</v>
          </cell>
          <cell r="I3613">
            <v>2.35</v>
          </cell>
        </row>
        <row r="3614">
          <cell r="D3614" t="str">
            <v>00011274</v>
          </cell>
          <cell r="E3614" t="str">
            <v>ALCA PRE-FORMADA DE SERVICO SG-4500 PLP</v>
          </cell>
          <cell r="F3614" t="str">
            <v>UN</v>
          </cell>
          <cell r="G3614">
            <v>3.14</v>
          </cell>
          <cell r="H3614" t="str">
            <v>I-SINAPI</v>
          </cell>
          <cell r="I3614">
            <v>3.83</v>
          </cell>
        </row>
        <row r="3615">
          <cell r="D3615" t="str">
            <v>00004223</v>
          </cell>
          <cell r="E3615" t="str">
            <v>ALCOOL HIDRATADO COMBUSTIVEL COMUM</v>
          </cell>
          <cell r="F3615" t="str">
            <v>L</v>
          </cell>
          <cell r="G3615">
            <v>2.5099999999999998</v>
          </cell>
          <cell r="H3615" t="str">
            <v>I-SINAPI</v>
          </cell>
          <cell r="I3615">
            <v>3.06</v>
          </cell>
        </row>
        <row r="3616">
          <cell r="D3616" t="str">
            <v>00010658</v>
          </cell>
          <cell r="E3616" t="str">
            <v>ALISADORA DE CONCRETO WACKER MOD CT 36/ADT C/ MOTOR A GASOLINA 5,5HP**CAIXA**</v>
          </cell>
          <cell r="F3616" t="str">
            <v>UN</v>
          </cell>
          <cell r="G3616">
            <v>9771.82</v>
          </cell>
          <cell r="H3616" t="str">
            <v>I-SINAPI</v>
          </cell>
          <cell r="I3616">
            <v>11921.62</v>
          </cell>
        </row>
        <row r="3617">
          <cell r="D3617" t="str">
            <v>00020003</v>
          </cell>
          <cell r="E3617" t="str">
            <v>ALIZAR / GUARNICAO 4 X 1CM MADEIRA CEDRINHO/PINHO/CANELA OU SIMILAR</v>
          </cell>
          <cell r="F3617" t="str">
            <v>M</v>
          </cell>
          <cell r="G3617">
            <v>2.72</v>
          </cell>
          <cell r="H3617" t="str">
            <v>I-SINAPI</v>
          </cell>
          <cell r="I3617">
            <v>3.31</v>
          </cell>
        </row>
        <row r="3618">
          <cell r="D3618" t="str">
            <v>00020002</v>
          </cell>
          <cell r="E3618" t="str">
            <v>ALIZAR / GUARNICAO 4 X 1CM MADEIRA CEDRO/IMBUIA/JEQUITIBA OU SIMILAR</v>
          </cell>
          <cell r="F3618" t="str">
            <v>M</v>
          </cell>
          <cell r="G3618">
            <v>2.72</v>
          </cell>
          <cell r="H3618" t="str">
            <v>I-SINAPI</v>
          </cell>
          <cell r="I3618">
            <v>3.31</v>
          </cell>
        </row>
        <row r="3619">
          <cell r="D3619" t="str">
            <v>00000185</v>
          </cell>
          <cell r="E3619" t="str">
            <v>ALIZAR / GUARNICAO 4 X 1CM MADEIRA IPE/MOGNO/CEREJEIRA OU SIMILAR</v>
          </cell>
          <cell r="F3619" t="str">
            <v>M</v>
          </cell>
          <cell r="G3619">
            <v>4.17</v>
          </cell>
          <cell r="H3619" t="str">
            <v>I-SINAPI</v>
          </cell>
          <cell r="I3619">
            <v>5.08</v>
          </cell>
        </row>
        <row r="3620">
          <cell r="D3620" t="str">
            <v>00020018</v>
          </cell>
          <cell r="E3620" t="str">
            <v>ALIZAR / GUARNICAO 5 X 1,5CM MADEIRA CEDRINHO/PINHO/CANELA OU SIMILAR</v>
          </cell>
          <cell r="F3620" t="str">
            <v>M</v>
          </cell>
          <cell r="G3620">
            <v>2.72</v>
          </cell>
          <cell r="H3620" t="str">
            <v>I-SINAPI</v>
          </cell>
          <cell r="I3620">
            <v>3.31</v>
          </cell>
        </row>
        <row r="3621">
          <cell r="D3621" t="str">
            <v>00020017</v>
          </cell>
          <cell r="E3621" t="str">
            <v>ALIZAR / GUARNICAO 5 X 1,5CM MADEIRA CEDRO/IMBUIA/JEQUITIBA OU SIMILAR</v>
          </cell>
          <cell r="F3621" t="str">
            <v>M</v>
          </cell>
          <cell r="G3621">
            <v>3.28</v>
          </cell>
          <cell r="H3621" t="str">
            <v>I-SINAPI</v>
          </cell>
          <cell r="I3621">
            <v>4</v>
          </cell>
        </row>
        <row r="3622">
          <cell r="D3622" t="str">
            <v>00000188</v>
          </cell>
          <cell r="E3622" t="str">
            <v>ALIZAR / GUARNICAO 5 X 1,5CM MADEIRA IPE/MOGNO/CEREJEIRA OU SIMILAR</v>
          </cell>
          <cell r="F3622" t="str">
            <v>M</v>
          </cell>
          <cell r="G3622">
            <v>4.5199999999999996</v>
          </cell>
          <cell r="H3622" t="str">
            <v>I-SINAPI</v>
          </cell>
          <cell r="I3622">
            <v>5.51</v>
          </cell>
        </row>
        <row r="3623">
          <cell r="D3623" t="str">
            <v>00020005</v>
          </cell>
          <cell r="E3623" t="str">
            <v>ALIZAR / GUARNICAO 5 X 1CM MADEIRA CEDRINHO/PINHO/CANELA OU SIMILAR</v>
          </cell>
          <cell r="F3623" t="str">
            <v>M</v>
          </cell>
          <cell r="G3623">
            <v>2.72</v>
          </cell>
          <cell r="H3623" t="str">
            <v>I-SINAPI</v>
          </cell>
          <cell r="I3623">
            <v>3.31</v>
          </cell>
        </row>
        <row r="3624">
          <cell r="D3624" t="str">
            <v>00020004</v>
          </cell>
          <cell r="E3624" t="str">
            <v>ALIZAR / GUARNICAO 5 X 1CM MADEIRA CEDRO/IMBUIA/JEQUITIBA OU SIMILAR</v>
          </cell>
          <cell r="F3624" t="str">
            <v>M</v>
          </cell>
          <cell r="G3624">
            <v>3.03</v>
          </cell>
          <cell r="H3624" t="str">
            <v>I-SINAPI</v>
          </cell>
          <cell r="I3624">
            <v>3.69</v>
          </cell>
        </row>
        <row r="3625">
          <cell r="D3625" t="str">
            <v>00000186</v>
          </cell>
          <cell r="E3625" t="str">
            <v>ALIZAR / GUARNICAO 5 X 1CM MADEIRA IPE/MOGNO/CEREJEIRA OU SIMILAR</v>
          </cell>
          <cell r="F3625" t="str">
            <v>M</v>
          </cell>
          <cell r="G3625">
            <v>4.4800000000000004</v>
          </cell>
          <cell r="H3625" t="str">
            <v>I-SINAPI</v>
          </cell>
          <cell r="I3625">
            <v>5.46</v>
          </cell>
        </row>
        <row r="3626">
          <cell r="D3626" t="str">
            <v>00020007</v>
          </cell>
          <cell r="E3626" t="str">
            <v>ALIZAR / GUARNICAO 5 X 2CM MADEIRA CEDRINHO/PINHO/CANELA OU SIMILAR</v>
          </cell>
          <cell r="F3626" t="str">
            <v>M</v>
          </cell>
          <cell r="G3626">
            <v>2.72</v>
          </cell>
          <cell r="H3626" t="str">
            <v>I-SINAPI</v>
          </cell>
          <cell r="I3626">
            <v>3.31</v>
          </cell>
        </row>
        <row r="3627">
          <cell r="D3627" t="str">
            <v>00020006</v>
          </cell>
          <cell r="E3627" t="str">
            <v>ALIZAR / GUARNICAO 5 X 2CM MADEIRA CEDRO/IMBUIA/JEQUITIBA OU SIMILAR</v>
          </cell>
          <cell r="F3627" t="str">
            <v>M</v>
          </cell>
          <cell r="G3627">
            <v>3.55</v>
          </cell>
          <cell r="H3627" t="str">
            <v>I-SINAPI</v>
          </cell>
          <cell r="I3627">
            <v>4.33</v>
          </cell>
        </row>
        <row r="3628">
          <cell r="D3628" t="str">
            <v>00000187</v>
          </cell>
          <cell r="E3628" t="str">
            <v>ALIZAR / GUARNICAO 5 X 2CM MADEIRA IPE/MOGNO/CEREJEIRA OU SIMILAR</v>
          </cell>
          <cell r="F3628" t="str">
            <v>M</v>
          </cell>
          <cell r="G3628">
            <v>4.79</v>
          </cell>
          <cell r="H3628" t="str">
            <v>I-SINAPI</v>
          </cell>
          <cell r="I3628">
            <v>5.84</v>
          </cell>
        </row>
        <row r="3629">
          <cell r="D3629" t="str">
            <v>00000253</v>
          </cell>
          <cell r="E3629" t="str">
            <v>ALMOXARIFE</v>
          </cell>
          <cell r="F3629" t="str">
            <v>H</v>
          </cell>
          <cell r="G3629">
            <v>10.17</v>
          </cell>
          <cell r="H3629" t="str">
            <v>I-SINAPI</v>
          </cell>
          <cell r="I3629">
            <v>12.4</v>
          </cell>
        </row>
        <row r="3630">
          <cell r="D3630" t="str">
            <v>00000583</v>
          </cell>
          <cell r="E3630" t="str">
            <v>ALUMINIO ANODIZADO</v>
          </cell>
          <cell r="F3630" t="str">
            <v>KG</v>
          </cell>
          <cell r="G3630">
            <v>16.32</v>
          </cell>
          <cell r="H3630" t="str">
            <v>I-SINAPI</v>
          </cell>
          <cell r="I3630">
            <v>19.91</v>
          </cell>
        </row>
        <row r="3631">
          <cell r="D3631" t="str">
            <v>00000006</v>
          </cell>
          <cell r="E3631" t="str">
            <v>AMONIA</v>
          </cell>
          <cell r="F3631" t="str">
            <v>L</v>
          </cell>
          <cell r="G3631">
            <v>1.82</v>
          </cell>
          <cell r="H3631" t="str">
            <v>I-SINAPI</v>
          </cell>
          <cell r="I3631">
            <v>2.2200000000000002</v>
          </cell>
        </row>
        <row r="3632">
          <cell r="D3632" t="str">
            <v>00020193</v>
          </cell>
          <cell r="E3632" t="str">
            <v>ANDAIME METALICO TIPO FACHADEIRO LARG=1,20M ALTURA = 2,0M</v>
          </cell>
          <cell r="F3632" t="str">
            <v>M2/MES</v>
          </cell>
          <cell r="G3632">
            <v>3.43</v>
          </cell>
          <cell r="H3632" t="str">
            <v>I-SINAPI</v>
          </cell>
          <cell r="I3632">
            <v>4.18</v>
          </cell>
        </row>
        <row r="3633">
          <cell r="D3633" t="str">
            <v>00010529</v>
          </cell>
          <cell r="E3633" t="str">
            <v>ANDAIME METALICO TUBULAR DE ENCAIXE TIPO TORRE, C/ LARGURA ATE 2M, ALTURA 1,00M</v>
          </cell>
          <cell r="F3633" t="str">
            <v>KG/MES</v>
          </cell>
          <cell r="G3633">
            <v>0.39</v>
          </cell>
          <cell r="H3633" t="str">
            <v>I-SINAPI</v>
          </cell>
          <cell r="I3633">
            <v>0.47</v>
          </cell>
        </row>
        <row r="3634">
          <cell r="D3634" t="str">
            <v>00010528</v>
          </cell>
          <cell r="E3634" t="str">
            <v>ANDAIME METALICO TUBULAR DE ENCAIXE TIPO TORRE, C/ LARGURA ATE 2M, ALTURA 1,00M</v>
          </cell>
          <cell r="F3634" t="str">
            <v>M2/MES</v>
          </cell>
          <cell r="G3634">
            <v>10.29</v>
          </cell>
          <cell r="H3634" t="str">
            <v>I-SINAPI</v>
          </cell>
          <cell r="I3634">
            <v>12.55</v>
          </cell>
        </row>
        <row r="3635">
          <cell r="D3635" t="str">
            <v>00010527</v>
          </cell>
          <cell r="E3635" t="str">
            <v>ANDAIME METALICO TUBULAR DE ENCAIXE TIPO TORRE, C/ LARGURA ATE 2M, ALTURA 1,00M</v>
          </cell>
          <cell r="F3635" t="str">
            <v>M/MES</v>
          </cell>
          <cell r="G3635">
            <v>12</v>
          </cell>
          <cell r="H3635" t="str">
            <v>I-SINAPI</v>
          </cell>
          <cell r="I3635">
            <v>14.64</v>
          </cell>
        </row>
        <row r="3636">
          <cell r="D3636" t="str">
            <v>00010526</v>
          </cell>
          <cell r="E3636" t="str">
            <v>ANDAIME SUSPENSO PLATAFORMA C/ 1,50M DE LARGURA CAP. CARGA ATE 500 KG CABO 45M</v>
          </cell>
          <cell r="F3636" t="str">
            <v>MES</v>
          </cell>
          <cell r="G3636">
            <v>110</v>
          </cell>
          <cell r="H3636" t="str">
            <v>I-SINAPI</v>
          </cell>
          <cell r="I3636">
            <v>134.19999999999999</v>
          </cell>
        </row>
        <row r="3637">
          <cell r="D3637" t="str">
            <v>00000301</v>
          </cell>
          <cell r="E3637" t="str">
            <v>ANEL BORRACHA P/ TUBO ESGOTO PREDIAL EB 608 DN 100MM</v>
          </cell>
          <cell r="F3637" t="str">
            <v>UN</v>
          </cell>
          <cell r="G3637">
            <v>1.3</v>
          </cell>
          <cell r="H3637" t="str">
            <v>I-SINAPI</v>
          </cell>
          <cell r="I3637">
            <v>1.58</v>
          </cell>
        </row>
        <row r="3638">
          <cell r="D3638" t="str">
            <v>00000295</v>
          </cell>
          <cell r="E3638" t="str">
            <v>ANEL BORRACHA P/ TUBO ESGOTO PREDIAL EB 608 DN 40MM</v>
          </cell>
          <cell r="F3638" t="str">
            <v>UN</v>
          </cell>
          <cell r="G3638">
            <v>0.67</v>
          </cell>
          <cell r="H3638" t="str">
            <v>I-SINAPI</v>
          </cell>
          <cell r="I3638">
            <v>0.81</v>
          </cell>
        </row>
        <row r="3639">
          <cell r="D3639" t="str">
            <v>00000296</v>
          </cell>
          <cell r="E3639" t="str">
            <v>ANEL BORRACHA P/ TUBO ESGOTO PREDIAL EB 608 DN 50MM</v>
          </cell>
          <cell r="F3639" t="str">
            <v>UN</v>
          </cell>
          <cell r="G3639">
            <v>0.71</v>
          </cell>
          <cell r="H3639" t="str">
            <v>I-SINAPI</v>
          </cell>
          <cell r="I3639">
            <v>0.86</v>
          </cell>
        </row>
        <row r="3640">
          <cell r="D3640" t="str">
            <v>00000297</v>
          </cell>
          <cell r="E3640" t="str">
            <v>ANEL BORRACHA P/ TUBO ESGOTO PREDIAL EB 608 DN 75MM</v>
          </cell>
          <cell r="F3640" t="str">
            <v>UN</v>
          </cell>
          <cell r="G3640">
            <v>0.91</v>
          </cell>
          <cell r="H3640" t="str">
            <v>I-SINAPI</v>
          </cell>
          <cell r="I3640">
            <v>1.1100000000000001</v>
          </cell>
        </row>
        <row r="3641">
          <cell r="D3641" t="str">
            <v>00000311</v>
          </cell>
          <cell r="E3641" t="str">
            <v>ANEL BORRACHA P/ TUBO PVC DE FOFO EB-1208 DN 100</v>
          </cell>
          <cell r="F3641" t="str">
            <v>UN</v>
          </cell>
          <cell r="G3641">
            <v>3.23</v>
          </cell>
          <cell r="H3641" t="str">
            <v>I-SINAPI</v>
          </cell>
          <cell r="I3641">
            <v>3.94</v>
          </cell>
        </row>
        <row r="3642">
          <cell r="D3642" t="str">
            <v>00000318</v>
          </cell>
          <cell r="E3642" t="str">
            <v>ANEL BORRACHA P/ TUBO PVC DE FOFO EB-1208 DN 150</v>
          </cell>
          <cell r="F3642" t="str">
            <v>UN</v>
          </cell>
          <cell r="G3642">
            <v>5.36</v>
          </cell>
          <cell r="H3642" t="str">
            <v>I-SINAPI</v>
          </cell>
          <cell r="I3642">
            <v>6.53</v>
          </cell>
        </row>
        <row r="3643">
          <cell r="D3643" t="str">
            <v>00000319</v>
          </cell>
          <cell r="E3643" t="str">
            <v>ANEL BORRACHA P/ TUBO PVC DE FOFO EB-1208 DN 200</v>
          </cell>
          <cell r="F3643" t="str">
            <v>UN</v>
          </cell>
          <cell r="G3643">
            <v>7.76</v>
          </cell>
          <cell r="H3643" t="str">
            <v>I-SINAPI</v>
          </cell>
          <cell r="I3643">
            <v>9.4600000000000009</v>
          </cell>
        </row>
        <row r="3644">
          <cell r="D3644" t="str">
            <v>00000320</v>
          </cell>
          <cell r="E3644" t="str">
            <v>ANEL BORRACHA P/ TUBO PVC DE FOFO EB-1208 DN 250</v>
          </cell>
          <cell r="F3644" t="str">
            <v>UN</v>
          </cell>
          <cell r="G3644">
            <v>20.010000000000002</v>
          </cell>
          <cell r="H3644" t="str">
            <v>I-SINAPI</v>
          </cell>
          <cell r="I3644">
            <v>24.41</v>
          </cell>
        </row>
        <row r="3645">
          <cell r="D3645" t="str">
            <v>00000314</v>
          </cell>
          <cell r="E3645" t="str">
            <v>ANEL BORRACHA P/ TUBO PVC DE FOFO EB-1208 DN 300</v>
          </cell>
          <cell r="F3645" t="str">
            <v>UN</v>
          </cell>
          <cell r="G3645">
            <v>29.55</v>
          </cell>
          <cell r="H3645" t="str">
            <v>I-SINAPI</v>
          </cell>
          <cell r="I3645">
            <v>36.049999999999997</v>
          </cell>
        </row>
        <row r="3646">
          <cell r="D3646" t="str">
            <v>00000303</v>
          </cell>
          <cell r="E3646" t="str">
            <v>ANEL BORRACHA P/ TUBO PVC REDE ESGOTO EB 644 DN 100MM</v>
          </cell>
          <cell r="F3646" t="str">
            <v>UN</v>
          </cell>
          <cell r="G3646">
            <v>2.13</v>
          </cell>
          <cell r="H3646" t="str">
            <v>I-SINAPI</v>
          </cell>
          <cell r="I3646">
            <v>2.59</v>
          </cell>
        </row>
        <row r="3647">
          <cell r="D3647" t="str">
            <v>00000304</v>
          </cell>
          <cell r="E3647" t="str">
            <v>ANEL BORRACHA P/ TUBO PVC REDE ESGOTO EB 644 DN 125MM</v>
          </cell>
          <cell r="F3647" t="str">
            <v>UN</v>
          </cell>
          <cell r="G3647">
            <v>4.0599999999999996</v>
          </cell>
          <cell r="H3647" t="str">
            <v>I-SINAPI</v>
          </cell>
          <cell r="I3647">
            <v>4.95</v>
          </cell>
        </row>
        <row r="3648">
          <cell r="D3648" t="str">
            <v>00000305</v>
          </cell>
          <cell r="E3648" t="str">
            <v>ANEL BORRACHA P/ TUBO PVC REDE ESGOTO EB 644 DN 150MM</v>
          </cell>
          <cell r="F3648" t="str">
            <v>UN</v>
          </cell>
          <cell r="G3648">
            <v>5.2</v>
          </cell>
          <cell r="H3648" t="str">
            <v>I-SINAPI</v>
          </cell>
          <cell r="I3648">
            <v>6.34</v>
          </cell>
        </row>
        <row r="3649">
          <cell r="D3649" t="str">
            <v>00000306</v>
          </cell>
          <cell r="E3649" t="str">
            <v>ANEL BORRACHA P/ TUBO PVC REDE ESGOTO EB 644 DN 200MM</v>
          </cell>
          <cell r="F3649" t="str">
            <v>UN</v>
          </cell>
          <cell r="G3649">
            <v>7.72</v>
          </cell>
          <cell r="H3649" t="str">
            <v>I-SINAPI</v>
          </cell>
          <cell r="I3649">
            <v>9.41</v>
          </cell>
        </row>
        <row r="3650">
          <cell r="D3650" t="str">
            <v>00000307</v>
          </cell>
          <cell r="E3650" t="str">
            <v>ANEL BORRACHA P/ TUBO PVC REDE ESGOTO EB 644 DN 250MM</v>
          </cell>
          <cell r="F3650" t="str">
            <v>UN</v>
          </cell>
          <cell r="G3650">
            <v>14.93</v>
          </cell>
          <cell r="H3650" t="str">
            <v>I-SINAPI</v>
          </cell>
          <cell r="I3650">
            <v>18.21</v>
          </cell>
        </row>
        <row r="3651">
          <cell r="D3651" t="str">
            <v>00000308</v>
          </cell>
          <cell r="E3651" t="str">
            <v>ANEL BORRACHA P/ TUBO PVC REDE ESGOTO EB 644 DN 300MM</v>
          </cell>
          <cell r="F3651" t="str">
            <v>UN</v>
          </cell>
          <cell r="G3651">
            <v>26.55</v>
          </cell>
          <cell r="H3651" t="str">
            <v>I-SINAPI</v>
          </cell>
          <cell r="I3651">
            <v>32.39</v>
          </cell>
        </row>
        <row r="3652">
          <cell r="D3652" t="str">
            <v>00000309</v>
          </cell>
          <cell r="E3652" t="str">
            <v>ANEL BORRACHA P/ TUBO PVC REDE ESGOTO EB 644 DN 350MM</v>
          </cell>
          <cell r="F3652" t="str">
            <v>UN</v>
          </cell>
          <cell r="G3652">
            <v>31.87</v>
          </cell>
          <cell r="H3652" t="str">
            <v>I-SINAPI</v>
          </cell>
          <cell r="I3652">
            <v>38.880000000000003</v>
          </cell>
        </row>
        <row r="3653">
          <cell r="D3653" t="str">
            <v>00000310</v>
          </cell>
          <cell r="E3653" t="str">
            <v>ANEL BORRACHA P/ TUBO PVC REDE ESGOTO EB 644 DN 400MM</v>
          </cell>
          <cell r="F3653" t="str">
            <v>UN</v>
          </cell>
          <cell r="G3653">
            <v>40.020000000000003</v>
          </cell>
          <cell r="H3653" t="str">
            <v>I-SINAPI</v>
          </cell>
          <cell r="I3653">
            <v>48.82</v>
          </cell>
        </row>
        <row r="3654">
          <cell r="D3654" t="str">
            <v>00000299</v>
          </cell>
          <cell r="E3654" t="str">
            <v>ANEL BORRACHA P/ TUBO SERIE R DN 100MM</v>
          </cell>
          <cell r="F3654" t="str">
            <v>UN</v>
          </cell>
          <cell r="G3654">
            <v>1.34</v>
          </cell>
          <cell r="H3654" t="str">
            <v>I-SINAPI</v>
          </cell>
          <cell r="I3654">
            <v>1.63</v>
          </cell>
        </row>
        <row r="3655">
          <cell r="D3655" t="str">
            <v>00000300</v>
          </cell>
          <cell r="E3655" t="str">
            <v>ANEL BORRACHA P/ TUBO SERIE R DN 150MM</v>
          </cell>
          <cell r="F3655" t="str">
            <v>UN</v>
          </cell>
          <cell r="G3655">
            <v>7.68</v>
          </cell>
          <cell r="H3655" t="str">
            <v>I-SINAPI</v>
          </cell>
          <cell r="I3655">
            <v>9.36</v>
          </cell>
        </row>
        <row r="3656">
          <cell r="D3656" t="str">
            <v>00020084</v>
          </cell>
          <cell r="E3656" t="str">
            <v>ANEL BORRACHA P/ TUBO SERIE R DN 40MM</v>
          </cell>
          <cell r="F3656" t="str">
            <v>UN</v>
          </cell>
          <cell r="G3656">
            <v>0.79</v>
          </cell>
          <cell r="H3656" t="str">
            <v>I-SINAPI</v>
          </cell>
          <cell r="I3656">
            <v>0.96</v>
          </cell>
        </row>
        <row r="3657">
          <cell r="D3657" t="str">
            <v>00020085</v>
          </cell>
          <cell r="E3657" t="str">
            <v>ANEL BORRACHA P/ TUBO SERIE R DN 50MM</v>
          </cell>
          <cell r="F3657" t="str">
            <v>UN</v>
          </cell>
          <cell r="G3657">
            <v>0.87</v>
          </cell>
          <cell r="H3657" t="str">
            <v>I-SINAPI</v>
          </cell>
          <cell r="I3657">
            <v>1.06</v>
          </cell>
        </row>
        <row r="3658">
          <cell r="D3658" t="str">
            <v>00000298</v>
          </cell>
          <cell r="E3658" t="str">
            <v>ANEL BORRACHA P/ TUBO SERIE R DN 75MM</v>
          </cell>
          <cell r="F3658" t="str">
            <v>UN</v>
          </cell>
          <cell r="G3658">
            <v>0.98</v>
          </cell>
          <cell r="H3658" t="str">
            <v>I-SINAPI</v>
          </cell>
          <cell r="I3658">
            <v>1.19</v>
          </cell>
        </row>
        <row r="3659">
          <cell r="D3659" t="str">
            <v>00020326</v>
          </cell>
          <cell r="E3659" t="str">
            <v>ANEL BORRACHA P/ TUBO/CONEXAO PVC PBA P/ REDE AGUA      DN 60MM</v>
          </cell>
          <cell r="F3659" t="str">
            <v>UN</v>
          </cell>
          <cell r="G3659">
            <v>1.3</v>
          </cell>
          <cell r="H3659" t="str">
            <v>I-SINAPI</v>
          </cell>
          <cell r="I3659">
            <v>1.58</v>
          </cell>
        </row>
        <row r="3660">
          <cell r="D3660" t="str">
            <v>00000328</v>
          </cell>
          <cell r="E3660" t="str">
            <v>ANEL BORRACHA P/ TUBO/CONEXAO PVC PBA P/ REDE AGUA DN 100MM</v>
          </cell>
          <cell r="F3660" t="str">
            <v>UN</v>
          </cell>
          <cell r="G3660">
            <v>3.03</v>
          </cell>
          <cell r="H3660" t="str">
            <v>I-SINAPI</v>
          </cell>
          <cell r="I3660">
            <v>3.69</v>
          </cell>
        </row>
        <row r="3661">
          <cell r="D3661" t="str">
            <v>00000325</v>
          </cell>
          <cell r="E3661" t="str">
            <v>ANEL BORRACHA P/ TUBO/CONEXAO PVC PBA P/ REDE AGUA DN 50MM</v>
          </cell>
          <cell r="F3661" t="str">
            <v>UN</v>
          </cell>
          <cell r="G3661">
            <v>1.26</v>
          </cell>
          <cell r="H3661" t="str">
            <v>I-SINAPI</v>
          </cell>
          <cell r="I3661">
            <v>1.53</v>
          </cell>
        </row>
        <row r="3662">
          <cell r="D3662" t="str">
            <v>00000326</v>
          </cell>
          <cell r="E3662" t="str">
            <v>ANEL BORRACHA P/ TUBO/CONEXAO PVC PBA P/ REDE AGUA DN 65MM</v>
          </cell>
          <cell r="F3662" t="str">
            <v>UN</v>
          </cell>
          <cell r="G3662">
            <v>2.36</v>
          </cell>
          <cell r="H3662" t="str">
            <v>I-SINAPI</v>
          </cell>
          <cell r="I3662">
            <v>2.87</v>
          </cell>
        </row>
        <row r="3663">
          <cell r="D3663" t="str">
            <v>00000329</v>
          </cell>
          <cell r="E3663" t="str">
            <v>ANEL BORRACHA P/ TUBO/CONEXAO PVC PBA P/ REDE AGUA DN 75MM</v>
          </cell>
          <cell r="F3663" t="str">
            <v>UN</v>
          </cell>
          <cell r="G3663">
            <v>2.84</v>
          </cell>
          <cell r="H3663" t="str">
            <v>I-SINAPI</v>
          </cell>
          <cell r="I3663">
            <v>3.46</v>
          </cell>
        </row>
        <row r="3664">
          <cell r="D3664" t="str">
            <v>00020975</v>
          </cell>
          <cell r="E3664" t="str">
            <v>ANEL DE EXPANSAO EM COBRE P/ EMPATACAO MANGUEIRA DE COMBATE A INCENDIO ENGATE RAPIDO 1 1/2"</v>
          </cell>
          <cell r="F3664" t="str">
            <v>UN</v>
          </cell>
          <cell r="G3664">
            <v>3.66</v>
          </cell>
          <cell r="H3664" t="str">
            <v>I-SINAPI</v>
          </cell>
          <cell r="I3664">
            <v>4.46</v>
          </cell>
        </row>
        <row r="3665">
          <cell r="D3665" t="str">
            <v>00020976</v>
          </cell>
          <cell r="E3665" t="str">
            <v>ANEL DE EXPANSAO EM COBRE P/ EMPATACAO MANGUEIRA DE COMBATE A INCENDIO ENGATE RAPIDO 2 1/2"</v>
          </cell>
          <cell r="F3665" t="str">
            <v>UN</v>
          </cell>
          <cell r="G3665">
            <v>7.69</v>
          </cell>
          <cell r="H3665" t="str">
            <v>I-SINAPI</v>
          </cell>
          <cell r="I3665">
            <v>9.3800000000000008</v>
          </cell>
        </row>
        <row r="3666">
          <cell r="D3666" t="str">
            <v>00013111</v>
          </cell>
          <cell r="E3666" t="str">
            <v>ANEL OU ADUELA CONCRETO ARMADO D = 0,40M, H = 0,40M</v>
          </cell>
          <cell r="F3666" t="str">
            <v>UN</v>
          </cell>
          <cell r="G3666">
            <v>16.809999999999999</v>
          </cell>
          <cell r="H3666" t="str">
            <v>I-SINAPI</v>
          </cell>
          <cell r="I3666">
            <v>20.5</v>
          </cell>
        </row>
        <row r="3667">
          <cell r="D3667" t="str">
            <v>00013113</v>
          </cell>
          <cell r="E3667" t="str">
            <v>ANEL OU ADUELA CONCRETO ARMADO D = 0,60M, H = 0,10M</v>
          </cell>
          <cell r="F3667" t="str">
            <v>UN</v>
          </cell>
          <cell r="G3667">
            <v>8.7200000000000006</v>
          </cell>
          <cell r="H3667" t="str">
            <v>I-SINAPI</v>
          </cell>
          <cell r="I3667">
            <v>10.63</v>
          </cell>
        </row>
        <row r="3668">
          <cell r="D3668" t="str">
            <v>00013114</v>
          </cell>
          <cell r="E3668" t="str">
            <v>ANEL OU ADUELA CONCRETO ARMADO D = 0,60M, H = 0,15M</v>
          </cell>
          <cell r="F3668" t="str">
            <v>UN</v>
          </cell>
          <cell r="G3668">
            <v>13.02</v>
          </cell>
          <cell r="H3668" t="str">
            <v>I-SINAPI</v>
          </cell>
          <cell r="I3668">
            <v>15.88</v>
          </cell>
        </row>
        <row r="3669">
          <cell r="D3669" t="str">
            <v>00012530</v>
          </cell>
          <cell r="E3669" t="str">
            <v>ANEL OU ADUELA CONCRETO ARMADO D = 0,60M, H = 0,30M</v>
          </cell>
          <cell r="F3669" t="str">
            <v>UN</v>
          </cell>
          <cell r="G3669">
            <v>28.64</v>
          </cell>
          <cell r="H3669" t="str">
            <v>I-SINAPI</v>
          </cell>
          <cell r="I3669">
            <v>34.94</v>
          </cell>
        </row>
        <row r="3670">
          <cell r="D3670" t="str">
            <v>00012531</v>
          </cell>
          <cell r="E3670" t="str">
            <v>ANEL OU ADUELA CONCRETO ARMADO D = 0,60M, H = 0,40M</v>
          </cell>
          <cell r="F3670" t="str">
            <v>UN</v>
          </cell>
          <cell r="G3670">
            <v>39.880000000000003</v>
          </cell>
          <cell r="H3670" t="str">
            <v>I-SINAPI</v>
          </cell>
          <cell r="I3670">
            <v>48.65</v>
          </cell>
        </row>
        <row r="3671">
          <cell r="D3671" t="str">
            <v>00012532</v>
          </cell>
          <cell r="E3671" t="str">
            <v>ANEL OU ADUELA CONCRETO ARMADO D = 0,60M, H = 0,50M</v>
          </cell>
          <cell r="F3671" t="str">
            <v>UN</v>
          </cell>
          <cell r="G3671">
            <v>42.03</v>
          </cell>
          <cell r="H3671" t="str">
            <v>I-SINAPI</v>
          </cell>
          <cell r="I3671">
            <v>51.27</v>
          </cell>
        </row>
        <row r="3672">
          <cell r="D3672" t="str">
            <v>00012533</v>
          </cell>
          <cell r="E3672" t="str">
            <v>ANEL OU ADUELA CONCRETO ARMADO D = 0,80M, H = 0,30M</v>
          </cell>
          <cell r="F3672" t="str">
            <v>UN</v>
          </cell>
          <cell r="G3672">
            <v>53.7</v>
          </cell>
          <cell r="H3672" t="str">
            <v>I-SINAPI</v>
          </cell>
          <cell r="I3672">
            <v>65.510000000000005</v>
          </cell>
        </row>
        <row r="3673">
          <cell r="D3673" t="str">
            <v>00012544</v>
          </cell>
          <cell r="E3673" t="str">
            <v>ANEL OU ADUELA CONCRETO ARMADO D = 0,80M, H = 0,50M</v>
          </cell>
          <cell r="F3673" t="str">
            <v>UN</v>
          </cell>
          <cell r="G3673">
            <v>57.28</v>
          </cell>
          <cell r="H3673" t="str">
            <v>I-SINAPI</v>
          </cell>
          <cell r="I3673">
            <v>69.88</v>
          </cell>
        </row>
        <row r="3674">
          <cell r="D3674" t="str">
            <v>00012546</v>
          </cell>
          <cell r="E3674" t="str">
            <v>ANEL OU ADUELA CONCRETO ARMADO D = 1,00M, H = 0,40M</v>
          </cell>
          <cell r="F3674" t="str">
            <v>UN</v>
          </cell>
          <cell r="G3674">
            <v>85.92</v>
          </cell>
          <cell r="H3674" t="str">
            <v>I-SINAPI</v>
          </cell>
          <cell r="I3674">
            <v>104.82</v>
          </cell>
        </row>
        <row r="3675">
          <cell r="D3675" t="str">
            <v>00012547</v>
          </cell>
          <cell r="E3675" t="str">
            <v>ANEL OU ADUELA CONCRETO ARMADO D = 1,00M, H = 0,50M</v>
          </cell>
          <cell r="F3675" t="str">
            <v>UN</v>
          </cell>
          <cell r="G3675">
            <v>97.38</v>
          </cell>
          <cell r="H3675" t="str">
            <v>I-SINAPI</v>
          </cell>
          <cell r="I3675">
            <v>118.8</v>
          </cell>
        </row>
        <row r="3676">
          <cell r="D3676" t="str">
            <v>00012548</v>
          </cell>
          <cell r="E3676" t="str">
            <v>ANEL OU ADUELA CONCRETO ARMADO D = 1,10M, H = 0,30M</v>
          </cell>
          <cell r="F3676" t="str">
            <v>UN</v>
          </cell>
          <cell r="G3676">
            <v>73.290000000000006</v>
          </cell>
          <cell r="H3676" t="str">
            <v>I-SINAPI</v>
          </cell>
          <cell r="I3676">
            <v>89.41</v>
          </cell>
        </row>
        <row r="3677">
          <cell r="D3677" t="str">
            <v>00012551</v>
          </cell>
          <cell r="E3677" t="str">
            <v>ANEL OU ADUELA CONCRETO ARMADO D = 1,20M, H = 0,50M</v>
          </cell>
          <cell r="F3677" t="str">
            <v>UN</v>
          </cell>
          <cell r="G3677">
            <v>133.18</v>
          </cell>
          <cell r="H3677" t="str">
            <v>I-SINAPI</v>
          </cell>
          <cell r="I3677">
            <v>162.47</v>
          </cell>
        </row>
        <row r="3678">
          <cell r="D3678" t="str">
            <v>00012563</v>
          </cell>
          <cell r="E3678" t="str">
            <v>ANEL OU ADUELA CONCRETO ARMADO D = 1,50M, H = 0,50M</v>
          </cell>
          <cell r="F3678" t="str">
            <v>UN</v>
          </cell>
          <cell r="G3678">
            <v>158.96</v>
          </cell>
          <cell r="H3678" t="str">
            <v>I-SINAPI</v>
          </cell>
          <cell r="I3678">
            <v>193.93</v>
          </cell>
        </row>
        <row r="3679">
          <cell r="D3679" t="str">
            <v>00012565</v>
          </cell>
          <cell r="E3679" t="str">
            <v>ANEL OU ADUELA CONCRETO ARMADO D = 2,00M, H = 0,50M</v>
          </cell>
          <cell r="F3679" t="str">
            <v>UN</v>
          </cell>
          <cell r="G3679">
            <v>344.84</v>
          </cell>
          <cell r="H3679" t="str">
            <v>I-SINAPI</v>
          </cell>
          <cell r="I3679">
            <v>420.7</v>
          </cell>
        </row>
        <row r="3680">
          <cell r="D3680" t="str">
            <v>00012567</v>
          </cell>
          <cell r="E3680" t="str">
            <v>ANEL OU ADUELA CONCRETO ARMADO D = 2,50M, H = 0,50M</v>
          </cell>
          <cell r="F3680" t="str">
            <v>UN</v>
          </cell>
          <cell r="G3680">
            <v>397.36</v>
          </cell>
          <cell r="H3680" t="str">
            <v>I-SINAPI</v>
          </cell>
          <cell r="I3680">
            <v>484.77</v>
          </cell>
        </row>
        <row r="3681">
          <cell r="D3681" t="str">
            <v>00012568</v>
          </cell>
          <cell r="E3681" t="str">
            <v>ANEL OU ADUELA CONCRETO ARMADO D = 3,00M, H = 0,50M</v>
          </cell>
          <cell r="F3681" t="str">
            <v>UN</v>
          </cell>
          <cell r="G3681">
            <v>538.16999999999996</v>
          </cell>
          <cell r="H3681" t="str">
            <v>I-SINAPI</v>
          </cell>
          <cell r="I3681">
            <v>656.56</v>
          </cell>
        </row>
        <row r="3682">
          <cell r="D3682" t="str">
            <v>00011789</v>
          </cell>
          <cell r="E3682" t="str">
            <v>ANEL PARA GUIA DE 10MM PARA FIO FE-160</v>
          </cell>
          <cell r="F3682" t="str">
            <v>UN</v>
          </cell>
          <cell r="G3682">
            <v>4.0999999999999996</v>
          </cell>
          <cell r="H3682" t="str">
            <v>I-SINAPI</v>
          </cell>
          <cell r="I3682">
            <v>5</v>
          </cell>
        </row>
        <row r="3683">
          <cell r="D3683" t="str">
            <v>00010560</v>
          </cell>
          <cell r="E3683" t="str">
            <v>ANTRACITO</v>
          </cell>
          <cell r="F3683" t="str">
            <v>M3</v>
          </cell>
          <cell r="G3683">
            <v>2419.8000000000002</v>
          </cell>
          <cell r="H3683" t="str">
            <v>I-SINAPI</v>
          </cell>
          <cell r="I3683">
            <v>2952.15</v>
          </cell>
        </row>
        <row r="3684">
          <cell r="D3684">
            <v>12888</v>
          </cell>
          <cell r="E3684" t="str">
            <v>APARELHO APOIO ESTRUTURAL DE NEOPRENE FRETADO</v>
          </cell>
          <cell r="F3684" t="str">
            <v>DM3</v>
          </cell>
          <cell r="G3684">
            <v>129.43</v>
          </cell>
          <cell r="H3684" t="str">
            <v>I-SINAPI</v>
          </cell>
          <cell r="I3684">
            <v>157.9</v>
          </cell>
        </row>
        <row r="3685">
          <cell r="D3685" t="str">
            <v>00012889</v>
          </cell>
          <cell r="E3685" t="str">
            <v>APARELHO APOIO ESTRUTURAL DE NEOPRENE NAO FRETADO</v>
          </cell>
          <cell r="F3685" t="str">
            <v>DM3</v>
          </cell>
          <cell r="G3685">
            <v>55</v>
          </cell>
          <cell r="H3685" t="str">
            <v>I-SINAPI</v>
          </cell>
          <cell r="I3685">
            <v>67.099999999999994</v>
          </cell>
        </row>
        <row r="3686">
          <cell r="D3686" t="str">
            <v>00013761</v>
          </cell>
          <cell r="E3686" t="str">
            <v>APARELHO CORTE OXI-ACETILENO</v>
          </cell>
          <cell r="F3686" t="str">
            <v>UN</v>
          </cell>
          <cell r="G3686">
            <v>2510.5</v>
          </cell>
          <cell r="H3686" t="str">
            <v>I-SINAPI</v>
          </cell>
          <cell r="I3686">
            <v>3062.81</v>
          </cell>
        </row>
        <row r="3687">
          <cell r="D3687" t="str">
            <v>00003332</v>
          </cell>
          <cell r="E3687" t="str">
            <v>APARELHO CORTE OXI-ACETILENO</v>
          </cell>
          <cell r="F3687" t="str">
            <v>H</v>
          </cell>
          <cell r="G3687">
            <v>1.1299999999999999</v>
          </cell>
          <cell r="H3687" t="str">
            <v>I-SINAPI</v>
          </cell>
          <cell r="I3687">
            <v>1.37</v>
          </cell>
        </row>
        <row r="3688">
          <cell r="D3688" t="str">
            <v>00007600</v>
          </cell>
          <cell r="E3688" t="str">
            <v>APARELHO MISTURADOR CROMADO P/ BIDE C/ DUCHA</v>
          </cell>
          <cell r="F3688" t="str">
            <v>CJ</v>
          </cell>
          <cell r="G3688">
            <v>371.49</v>
          </cell>
          <cell r="H3688" t="str">
            <v>I-SINAPI</v>
          </cell>
          <cell r="I3688">
            <v>453.21</v>
          </cell>
        </row>
        <row r="3689">
          <cell r="D3689" t="str">
            <v>00011770</v>
          </cell>
          <cell r="E3689" t="str">
            <v>APARELHO MISTURADOR CROMADO P/ CHUVEIRO 3/4" REF 2116</v>
          </cell>
          <cell r="F3689" t="str">
            <v>UN</v>
          </cell>
          <cell r="G3689">
            <v>140.86000000000001</v>
          </cell>
          <cell r="H3689" t="str">
            <v>I-SINAPI</v>
          </cell>
          <cell r="I3689">
            <v>171.84</v>
          </cell>
        </row>
        <row r="3690">
          <cell r="D3690" t="str">
            <v>00011769</v>
          </cell>
          <cell r="E3690" t="str">
            <v>APARELHO MISTURADOR CROMADO P/ LAVATORIO REF 1875</v>
          </cell>
          <cell r="F3690" t="str">
            <v>UN</v>
          </cell>
          <cell r="G3690">
            <v>307.05</v>
          </cell>
          <cell r="H3690" t="str">
            <v>I-SINAPI</v>
          </cell>
          <cell r="I3690">
            <v>374.6</v>
          </cell>
        </row>
        <row r="3691">
          <cell r="D3691" t="str">
            <v>00011771</v>
          </cell>
          <cell r="E3691" t="str">
            <v>APARELHO MISTURADOR CROMADO P/ PIA REF 1258</v>
          </cell>
          <cell r="F3691" t="str">
            <v>UN</v>
          </cell>
          <cell r="G3691">
            <v>452.31</v>
          </cell>
          <cell r="H3691" t="str">
            <v>I-SINAPI</v>
          </cell>
          <cell r="I3691">
            <v>551.80999999999995</v>
          </cell>
        </row>
        <row r="3692">
          <cell r="D3692" t="str">
            <v>00004814</v>
          </cell>
          <cell r="E3692" t="str">
            <v>APARELHO SINALIZADOR DE SAIDA DE GARAGEM COMPLETO C/ CELULA FOTOELETRICA E BRACADEIRA</v>
          </cell>
          <cell r="F3692" t="str">
            <v>UN</v>
          </cell>
          <cell r="G3692">
            <v>243.92</v>
          </cell>
          <cell r="H3692" t="str">
            <v>I-SINAPI</v>
          </cell>
          <cell r="I3692">
            <v>297.58</v>
          </cell>
        </row>
        <row r="3693">
          <cell r="D3693" t="str">
            <v>00025967</v>
          </cell>
          <cell r="E3693" t="str">
            <v>APOIO DO PORTA DENTE FRESADORA CIBER W 1900 .</v>
          </cell>
          <cell r="F3693" t="str">
            <v>UN</v>
          </cell>
          <cell r="G3693">
            <v>1129.72</v>
          </cell>
          <cell r="H3693" t="str">
            <v>I-SINAPI</v>
          </cell>
          <cell r="I3693">
            <v>1378.25</v>
          </cell>
        </row>
        <row r="3694">
          <cell r="D3694" t="str">
            <v>00006122</v>
          </cell>
          <cell r="E3694" t="str">
            <v>APONTADOR OU APROPRIADOR</v>
          </cell>
          <cell r="F3694" t="str">
            <v>H</v>
          </cell>
          <cell r="G3694">
            <v>10.17</v>
          </cell>
          <cell r="H3694" t="str">
            <v>I-SINAPI</v>
          </cell>
          <cell r="I3694">
            <v>12.4</v>
          </cell>
        </row>
        <row r="3695">
          <cell r="D3695" t="str">
            <v>00011816</v>
          </cell>
          <cell r="E3695" t="str">
            <v>AQUECEDOR DE AGUA ELETRICO HORIZONTAL 100L CILINDRO COBRE / INOX</v>
          </cell>
          <cell r="F3695" t="str">
            <v>UN</v>
          </cell>
          <cell r="G3695">
            <v>1888</v>
          </cell>
          <cell r="H3695" t="str">
            <v>I-SINAPI</v>
          </cell>
          <cell r="I3695">
            <v>2303.36</v>
          </cell>
        </row>
        <row r="3696">
          <cell r="D3696" t="str">
            <v>00011811</v>
          </cell>
          <cell r="E3696" t="str">
            <v>AQUECEDOR DE AGUA ELETRICO HORIZONTAL 200L CILINDRO COBRE / INOX</v>
          </cell>
          <cell r="F3696" t="str">
            <v>UN</v>
          </cell>
          <cell r="G3696">
            <v>2882.6</v>
          </cell>
          <cell r="H3696" t="str">
            <v>I-SINAPI</v>
          </cell>
          <cell r="I3696">
            <v>3516.77</v>
          </cell>
        </row>
        <row r="3697">
          <cell r="D3697" t="str">
            <v>00014185</v>
          </cell>
          <cell r="E3697" t="str">
            <v>AQUECEDOR DE AGUA ELETRICO INDUSTRIAL CAPACIDADE 750L, TENSAO NOMINAL 220V</v>
          </cell>
          <cell r="F3697" t="str">
            <v>UN</v>
          </cell>
          <cell r="G3697">
            <v>4843.6499999999996</v>
          </cell>
          <cell r="H3697" t="str">
            <v>I-SINAPI</v>
          </cell>
          <cell r="I3697">
            <v>5909.25</v>
          </cell>
        </row>
        <row r="3698">
          <cell r="D3698" t="str">
            <v>00014186</v>
          </cell>
          <cell r="E3698" t="str">
            <v>AQUECEDOR DE AGUA ELETRICO INDUSTRIAL 1000L, TENSAO NOMINAL 220V</v>
          </cell>
          <cell r="F3698" t="str">
            <v>UN</v>
          </cell>
          <cell r="G3698">
            <v>5915.84</v>
          </cell>
          <cell r="H3698" t="str">
            <v>I-SINAPI</v>
          </cell>
          <cell r="I3698">
            <v>7217.32</v>
          </cell>
        </row>
        <row r="3699">
          <cell r="D3699" t="str">
            <v>00011814</v>
          </cell>
          <cell r="E3699" t="str">
            <v>AQUECEDOR DE AGUA ELETRICO INDUSTRIAL 500L, TENSAO NOMINAL 220V</v>
          </cell>
          <cell r="F3699" t="str">
            <v>UN</v>
          </cell>
          <cell r="G3699">
            <v>3704.43</v>
          </cell>
          <cell r="H3699" t="str">
            <v>I-SINAPI</v>
          </cell>
          <cell r="I3699">
            <v>4519.3999999999996</v>
          </cell>
        </row>
        <row r="3700">
          <cell r="D3700" t="str">
            <v>00026038</v>
          </cell>
          <cell r="E3700" t="str">
            <v>AQUECEDOR DE ÓLEO BPF (FLUIDO) TÉRMICO, MARCA TENGE, MODELO TH - III E,   CAPACIDADE DE 300.000</v>
          </cell>
          <cell r="F3700" t="str">
            <v>UN</v>
          </cell>
          <cell r="G3700">
            <v>101980.62</v>
          </cell>
          <cell r="H3700" t="str">
            <v>I-SINAPI</v>
          </cell>
          <cell r="I3700">
            <v>124416.35</v>
          </cell>
        </row>
        <row r="3701">
          <cell r="D3701" t="str">
            <v>00021100</v>
          </cell>
          <cell r="E3701" t="str">
            <v>AQUECEDOR OU BOYLER DE ACUMULACAO AGUA - A GAS GLP/GN - 50 LITROS</v>
          </cell>
          <cell r="F3701" t="str">
            <v>UN</v>
          </cell>
          <cell r="G3701">
            <v>991.79</v>
          </cell>
          <cell r="H3701" t="str">
            <v>I-SINAPI</v>
          </cell>
          <cell r="I3701">
            <v>1209.98</v>
          </cell>
        </row>
        <row r="3702">
          <cell r="D3702" t="str">
            <v>00010700</v>
          </cell>
          <cell r="E3702" t="str">
            <v>ARADO REVERSIVEL MARCA LAVRALE MOD. AR - 3 X 2" / TM, REBOCAVEL**CAIXA**"</v>
          </cell>
          <cell r="F3702" t="str">
            <v>UN</v>
          </cell>
          <cell r="G3702">
            <v>9537.31</v>
          </cell>
          <cell r="H3702" t="str">
            <v>I-SINAPI</v>
          </cell>
          <cell r="I3702">
            <v>11635.51</v>
          </cell>
        </row>
        <row r="3703">
          <cell r="D3703" t="str">
            <v>00000346</v>
          </cell>
          <cell r="E3703" t="str">
            <v>ARAME DE ACO OVALADO 15 X 17 (ROLO 1000M- 45KG-700KGF)</v>
          </cell>
          <cell r="F3703" t="str">
            <v>KG</v>
          </cell>
          <cell r="G3703">
            <v>7.23</v>
          </cell>
          <cell r="H3703" t="str">
            <v>I-SINAPI</v>
          </cell>
          <cell r="I3703">
            <v>8.82</v>
          </cell>
        </row>
        <row r="3704">
          <cell r="D3704" t="str">
            <v>00003312</v>
          </cell>
          <cell r="E3704" t="str">
            <v>ARAME DE AMARRACAO P/ GABIAO GALV - DIAM. 2,2 MM</v>
          </cell>
          <cell r="F3704" t="str">
            <v>KG</v>
          </cell>
          <cell r="G3704">
            <v>7.15</v>
          </cell>
          <cell r="H3704" t="str">
            <v>I-SINAPI</v>
          </cell>
          <cell r="I3704">
            <v>8.7200000000000006</v>
          </cell>
        </row>
        <row r="3705">
          <cell r="D3705" t="str">
            <v>00000339</v>
          </cell>
          <cell r="E3705" t="str">
            <v>ARAME FARPADO GALVANIZADO 14 BWG - CLASSE 250</v>
          </cell>
          <cell r="F3705" t="str">
            <v>M</v>
          </cell>
          <cell r="G3705">
            <v>0.39</v>
          </cell>
          <cell r="H3705" t="str">
            <v>I-SINAPI</v>
          </cell>
          <cell r="I3705">
            <v>0.47</v>
          </cell>
        </row>
        <row r="3706">
          <cell r="D3706" t="str">
            <v>00000338</v>
          </cell>
          <cell r="E3706" t="str">
            <v>ARAME FARPADO 16 BWG - 0,047 KG/M</v>
          </cell>
          <cell r="F3706" t="str">
            <v>KG</v>
          </cell>
          <cell r="G3706">
            <v>8.1999999999999993</v>
          </cell>
          <cell r="H3706" t="str">
            <v>I-SINAPI</v>
          </cell>
          <cell r="I3706">
            <v>10</v>
          </cell>
        </row>
        <row r="3707">
          <cell r="D3707" t="str">
            <v>00000340</v>
          </cell>
          <cell r="E3707" t="str">
            <v>ARAME FARPADO 16 BWG 4 X 4" - 23,50 KG/ROLO 500M</v>
          </cell>
          <cell r="F3707" t="str">
            <v>M</v>
          </cell>
          <cell r="G3707">
            <v>0.39</v>
          </cell>
          <cell r="H3707" t="str">
            <v>I-SINAPI</v>
          </cell>
          <cell r="I3707">
            <v>0.47</v>
          </cell>
        </row>
        <row r="3708">
          <cell r="D3708" t="str">
            <v>00000334</v>
          </cell>
          <cell r="E3708" t="str">
            <v>ARAME GALVANIZADO   8 BWG - 4,19MM - 101,00 G/M</v>
          </cell>
          <cell r="F3708" t="str">
            <v>KG</v>
          </cell>
          <cell r="G3708">
            <v>8.0500000000000007</v>
          </cell>
          <cell r="H3708" t="str">
            <v>I-SINAPI</v>
          </cell>
          <cell r="I3708">
            <v>9.82</v>
          </cell>
        </row>
        <row r="3709">
          <cell r="D3709" t="str">
            <v>00000335</v>
          </cell>
          <cell r="E3709" t="str">
            <v>ARAME GALVANIZADO 10 BWG - 3,40MM - 71,30 G/M</v>
          </cell>
          <cell r="F3709" t="str">
            <v>KG</v>
          </cell>
          <cell r="G3709">
            <v>8.15</v>
          </cell>
          <cell r="H3709" t="str">
            <v>I-SINAPI</v>
          </cell>
          <cell r="I3709">
            <v>9.94</v>
          </cell>
        </row>
        <row r="3710">
          <cell r="D3710" t="str">
            <v>00000342</v>
          </cell>
          <cell r="E3710" t="str">
            <v>ARAME GALVANIZADO 12 BWG - 2,60MM - 48,00 G/M</v>
          </cell>
          <cell r="F3710" t="str">
            <v>KG</v>
          </cell>
          <cell r="G3710">
            <v>8.15</v>
          </cell>
          <cell r="H3710" t="str">
            <v>I-SINAPI</v>
          </cell>
          <cell r="I3710">
            <v>9.94</v>
          </cell>
        </row>
        <row r="3711">
          <cell r="D3711" t="str">
            <v>00000343</v>
          </cell>
          <cell r="E3711" t="str">
            <v>ARAME GALVANIZADO 14 BWG - 2,10MM - 27,20 G/M</v>
          </cell>
          <cell r="F3711" t="str">
            <v>M</v>
          </cell>
          <cell r="G3711">
            <v>0.24</v>
          </cell>
          <cell r="H3711" t="str">
            <v>I-SINAPI</v>
          </cell>
          <cell r="I3711">
            <v>0.28999999999999998</v>
          </cell>
        </row>
        <row r="3712">
          <cell r="D3712" t="str">
            <v>00000333</v>
          </cell>
          <cell r="E3712" t="str">
            <v>ARAME GALVANIZADO 14 BWG - 2,10MM - 27,20 G/M</v>
          </cell>
          <cell r="F3712" t="str">
            <v>KG</v>
          </cell>
          <cell r="G3712">
            <v>8.86</v>
          </cell>
          <cell r="H3712" t="str">
            <v>I-SINAPI</v>
          </cell>
          <cell r="I3712">
            <v>10.8</v>
          </cell>
        </row>
        <row r="3713">
          <cell r="D3713" t="str">
            <v>00000344</v>
          </cell>
          <cell r="E3713" t="str">
            <v>ARAME GALVANIZADO 16 BWG - 1,65MM - 16,60 G/M</v>
          </cell>
          <cell r="F3713" t="str">
            <v>KG</v>
          </cell>
          <cell r="G3713">
            <v>9.52</v>
          </cell>
          <cell r="H3713" t="str">
            <v>I-SINAPI</v>
          </cell>
          <cell r="I3713">
            <v>11.61</v>
          </cell>
        </row>
        <row r="3714">
          <cell r="D3714" t="str">
            <v>00000345</v>
          </cell>
          <cell r="E3714" t="str">
            <v>ARAME GALVANIZADO 18 BWG - 1,24MM - 9,0 G/M</v>
          </cell>
          <cell r="F3714" t="str">
            <v>KG</v>
          </cell>
          <cell r="G3714">
            <v>6.33</v>
          </cell>
          <cell r="H3714" t="str">
            <v>I-SINAPI</v>
          </cell>
          <cell r="I3714">
            <v>7.72</v>
          </cell>
        </row>
        <row r="3715">
          <cell r="D3715" t="str">
            <v>00000341</v>
          </cell>
          <cell r="E3715" t="str">
            <v>ARAME GALVANIZADO 18 BWG - 1,24MM - 9,0 G/M</v>
          </cell>
          <cell r="F3715" t="str">
            <v>M</v>
          </cell>
          <cell r="G3715">
            <v>0.1</v>
          </cell>
          <cell r="H3715" t="str">
            <v>I-SINAPI</v>
          </cell>
          <cell r="I3715">
            <v>0.12</v>
          </cell>
        </row>
        <row r="3716">
          <cell r="D3716" t="str">
            <v>00011107</v>
          </cell>
          <cell r="E3716" t="str">
            <v>ARAME GALVANIZADO 6 BWG - 5,16MM - 157,00 G/M</v>
          </cell>
          <cell r="F3716" t="str">
            <v>KG</v>
          </cell>
          <cell r="G3716">
            <v>7.74</v>
          </cell>
          <cell r="H3716" t="str">
            <v>I-SINAPI</v>
          </cell>
          <cell r="I3716">
            <v>9.44</v>
          </cell>
        </row>
        <row r="3717">
          <cell r="D3717" t="str">
            <v>00003313</v>
          </cell>
          <cell r="E3717" t="str">
            <v>ARAME PROTEGIDO C/ PVC P/ GABIAO 2,2MM</v>
          </cell>
          <cell r="F3717" t="str">
            <v>KG</v>
          </cell>
          <cell r="G3717">
            <v>9.11</v>
          </cell>
          <cell r="H3717" t="str">
            <v>I-SINAPI</v>
          </cell>
          <cell r="I3717">
            <v>11.11</v>
          </cell>
        </row>
        <row r="3718">
          <cell r="D3718" t="str">
            <v>00000337</v>
          </cell>
          <cell r="E3718" t="str">
            <v>ARAME RECOZIDO 18 BWG - 1,25MM - 9,60 G/M</v>
          </cell>
          <cell r="F3718" t="str">
            <v>KG</v>
          </cell>
          <cell r="G3718">
            <v>8.15</v>
          </cell>
          <cell r="H3718" t="str">
            <v>I-SINAPI</v>
          </cell>
          <cell r="I3718">
            <v>9.94</v>
          </cell>
        </row>
        <row r="3719">
          <cell r="D3719" t="str">
            <v>00012227</v>
          </cell>
          <cell r="E3719" t="str">
            <v>ARANDELA C/ BASE EM CHAPA DE ACO PINTADA E GLOBO DE VIDRO LEITOSO - BOCA 10CM    DIAM 20CM</v>
          </cell>
          <cell r="F3719" t="str">
            <v>UN</v>
          </cell>
          <cell r="G3719">
            <v>60.98</v>
          </cell>
          <cell r="H3719" t="str">
            <v>I-SINAPI</v>
          </cell>
          <cell r="I3719">
            <v>74.39</v>
          </cell>
        </row>
        <row r="3720">
          <cell r="D3720" t="str">
            <v>00012223</v>
          </cell>
          <cell r="E3720" t="str">
            <v>ARANDELA 45 GRAUS PROVA DE TEMPO, GASES E VAPORES</v>
          </cell>
          <cell r="F3720" t="str">
            <v>UN</v>
          </cell>
          <cell r="G3720">
            <v>67.98</v>
          </cell>
          <cell r="H3720" t="str">
            <v>I-SINAPI</v>
          </cell>
          <cell r="I3720">
            <v>82.93</v>
          </cell>
        </row>
        <row r="3721">
          <cell r="D3721" t="str">
            <v>00000348</v>
          </cell>
          <cell r="E3721" t="str">
            <v>ARBUSTO REGIONAL ALTURA MAIOR QUE 1M</v>
          </cell>
          <cell r="F3721" t="str">
            <v>UN</v>
          </cell>
          <cell r="G3721">
            <v>1.94</v>
          </cell>
          <cell r="H3721" t="str">
            <v>I-SINAPI</v>
          </cell>
          <cell r="I3721">
            <v>2.36</v>
          </cell>
        </row>
        <row r="3722">
          <cell r="D3722" t="str">
            <v>00010826</v>
          </cell>
          <cell r="E3722" t="str">
            <v>ARBUSTO REGIONAL DE 50 A 100CM DE ALTURA</v>
          </cell>
          <cell r="F3722" t="str">
            <v>UN</v>
          </cell>
          <cell r="G3722">
            <v>7</v>
          </cell>
          <cell r="H3722" t="str">
            <v>I-SINAPI</v>
          </cell>
          <cell r="I3722">
            <v>8.5399999999999991</v>
          </cell>
        </row>
        <row r="3723">
          <cell r="D3723" t="str">
            <v>00014454</v>
          </cell>
          <cell r="E3723" t="str">
            <v>AREIA ASFALTICA USINADA A QUENTE</v>
          </cell>
          <cell r="F3723" t="str">
            <v>T</v>
          </cell>
          <cell r="G3723">
            <v>701.29</v>
          </cell>
          <cell r="H3723" t="str">
            <v>I-SINAPI</v>
          </cell>
          <cell r="I3723">
            <v>855.57</v>
          </cell>
        </row>
        <row r="3724">
          <cell r="D3724" t="str">
            <v>00000366</v>
          </cell>
          <cell r="E3724" t="str">
            <v>AREIA FINA</v>
          </cell>
          <cell r="F3724" t="str">
            <v>M3</v>
          </cell>
          <cell r="G3724">
            <v>37.130000000000003</v>
          </cell>
          <cell r="H3724" t="str">
            <v>I-SINAPI</v>
          </cell>
          <cell r="I3724">
            <v>45.29</v>
          </cell>
        </row>
        <row r="3725">
          <cell r="D3725" t="str">
            <v>00000367</v>
          </cell>
          <cell r="E3725" t="str">
            <v>AREIA GROSSA</v>
          </cell>
          <cell r="F3725" t="str">
            <v>M3</v>
          </cell>
          <cell r="G3725">
            <v>38</v>
          </cell>
          <cell r="H3725" t="str">
            <v>I-SINAPI</v>
          </cell>
          <cell r="I3725">
            <v>46.36</v>
          </cell>
        </row>
        <row r="3726">
          <cell r="D3726" t="str">
            <v>00000370</v>
          </cell>
          <cell r="E3726" t="str">
            <v>AREIA MEDIA</v>
          </cell>
          <cell r="F3726" t="str">
            <v>M3</v>
          </cell>
          <cell r="G3726">
            <v>37.130000000000003</v>
          </cell>
          <cell r="H3726" t="str">
            <v>I-SINAPI</v>
          </cell>
          <cell r="I3726">
            <v>45.29</v>
          </cell>
        </row>
        <row r="3727">
          <cell r="D3727" t="str">
            <v>00000368</v>
          </cell>
          <cell r="E3727" t="str">
            <v>AREIA P/ ATERRO</v>
          </cell>
          <cell r="F3727" t="str">
            <v>M3</v>
          </cell>
          <cell r="G3727">
            <v>19.54</v>
          </cell>
          <cell r="H3727" t="str">
            <v>I-SINAPI</v>
          </cell>
          <cell r="I3727">
            <v>23.83</v>
          </cell>
        </row>
        <row r="3728">
          <cell r="D3728" t="str">
            <v>00011075</v>
          </cell>
          <cell r="E3728" t="str">
            <v>AREIA P/ LEITO FILTRANTE (1,68 A 0,42MM)</v>
          </cell>
          <cell r="F3728" t="str">
            <v>M3</v>
          </cell>
          <cell r="G3728">
            <v>369.14</v>
          </cell>
          <cell r="H3728" t="str">
            <v>I-SINAPI</v>
          </cell>
          <cell r="I3728">
            <v>450.35</v>
          </cell>
        </row>
        <row r="3729">
          <cell r="D3729" t="str">
            <v>00011076</v>
          </cell>
          <cell r="E3729" t="str">
            <v>AREIA PRETA P/ EMBOCO</v>
          </cell>
          <cell r="F3729" t="str">
            <v>M3</v>
          </cell>
          <cell r="G3729">
            <v>44.19</v>
          </cell>
          <cell r="H3729" t="str">
            <v>I-SINAPI</v>
          </cell>
          <cell r="I3729">
            <v>53.91</v>
          </cell>
        </row>
        <row r="3730">
          <cell r="D3730" t="str">
            <v>00011077</v>
          </cell>
          <cell r="E3730" t="str">
            <v>AREIA SELECIONADA P/ LEITO FILTRANTE - D = 0,5 A 0,7 MM</v>
          </cell>
          <cell r="F3730" t="str">
            <v>M3</v>
          </cell>
          <cell r="G3730">
            <v>377.78</v>
          </cell>
          <cell r="H3730" t="str">
            <v>I-SINAPI</v>
          </cell>
          <cell r="I3730">
            <v>460.89</v>
          </cell>
        </row>
        <row r="3731">
          <cell r="D3731" t="str">
            <v>00011078</v>
          </cell>
          <cell r="E3731" t="str">
            <v>AREIA SELECIONADA P/ LEITO FILTRANTE - D = 0,7 A 1 MM</v>
          </cell>
          <cell r="F3731" t="str">
            <v>M3</v>
          </cell>
          <cell r="G3731">
            <v>377.78</v>
          </cell>
          <cell r="H3731" t="str">
            <v>I-SINAPI</v>
          </cell>
          <cell r="I3731">
            <v>460.89</v>
          </cell>
        </row>
        <row r="3732">
          <cell r="D3732" t="str">
            <v>00000369</v>
          </cell>
          <cell r="E3732" t="str">
            <v>ARENOSO, AREIA BARRADA OU AREIA AMARELA - RETIRADO NO AREAL - SEM TRANSPORTE</v>
          </cell>
          <cell r="F3732" t="str">
            <v>M3</v>
          </cell>
          <cell r="G3732">
            <v>21.74</v>
          </cell>
          <cell r="H3732" t="str">
            <v>I-SINAPI</v>
          </cell>
          <cell r="I3732">
            <v>26.52</v>
          </cell>
        </row>
        <row r="3733">
          <cell r="D3733" t="str">
            <v>00000134</v>
          </cell>
          <cell r="E3733" t="str">
            <v>ARGAMASSA AUTONIVELANTE PARA GROUTEAMENTO EM GERAL SIKAGROUT OU EQUIVALENTE</v>
          </cell>
          <cell r="F3733" t="str">
            <v>KG</v>
          </cell>
          <cell r="G3733">
            <v>1.43</v>
          </cell>
          <cell r="H3733" t="str">
            <v>I-SINAPI</v>
          </cell>
          <cell r="I3733">
            <v>1.74</v>
          </cell>
        </row>
        <row r="3734">
          <cell r="D3734" t="str">
            <v>00000129</v>
          </cell>
          <cell r="E3734" t="str">
            <v>ARGAMASSA CORRETIVA PARA REVESTIMENTO DE ESTRUTURA DE CONCRETO</v>
          </cell>
          <cell r="F3734" t="str">
            <v>KG</v>
          </cell>
          <cell r="G3734">
            <v>2.27</v>
          </cell>
          <cell r="H3734" t="str">
            <v>I-SINAPI</v>
          </cell>
          <cell r="I3734">
            <v>2.76</v>
          </cell>
        </row>
        <row r="3735">
          <cell r="D3735" t="str">
            <v>00000135</v>
          </cell>
          <cell r="E3735" t="str">
            <v>ARGAMASSA IMPERMEAVEL SIKA 101 OU EQUIVALENTE</v>
          </cell>
          <cell r="F3735" t="str">
            <v>KG</v>
          </cell>
          <cell r="G3735">
            <v>2.16</v>
          </cell>
          <cell r="H3735" t="str">
            <v>I-SINAPI</v>
          </cell>
          <cell r="I3735">
            <v>2.63</v>
          </cell>
        </row>
        <row r="3736">
          <cell r="D3736" t="str">
            <v>00001381</v>
          </cell>
          <cell r="E3736" t="str">
            <v>ARGAMASSA OU CIMENTO COLANTE EM PO PARA FIXACAO DE PECAS CERAMICAS</v>
          </cell>
          <cell r="F3736" t="str">
            <v>KG</v>
          </cell>
          <cell r="G3736">
            <v>0.27</v>
          </cell>
          <cell r="H3736" t="str">
            <v>I-SINAPI</v>
          </cell>
          <cell r="I3736">
            <v>0.32</v>
          </cell>
        </row>
        <row r="3737">
          <cell r="D3737" t="str">
            <v>00000130</v>
          </cell>
          <cell r="E3737" t="str">
            <v>ARGAMASSA PARA REPARO ESTRUTURAL TIPO SIKA TOP 122 OU EQUIVALENTE</v>
          </cell>
          <cell r="F3737" t="str">
            <v>KG</v>
          </cell>
          <cell r="G3737">
            <v>5.19</v>
          </cell>
          <cell r="H3737" t="str">
            <v>I-SINAPI</v>
          </cell>
          <cell r="I3737">
            <v>6.33</v>
          </cell>
        </row>
        <row r="3738">
          <cell r="D3738" t="str">
            <v>00000375</v>
          </cell>
          <cell r="E3738" t="str">
            <v>ARGAMASSA PRONTA PARA REVESTIMENTO EXTERNO EM PAREDES</v>
          </cell>
          <cell r="F3738" t="str">
            <v>KG</v>
          </cell>
          <cell r="G3738">
            <v>0.27</v>
          </cell>
          <cell r="H3738" t="str">
            <v>I-SINAPI</v>
          </cell>
          <cell r="I3738">
            <v>0.32</v>
          </cell>
        </row>
        <row r="3739">
          <cell r="D3739" t="str">
            <v>00000371</v>
          </cell>
          <cell r="E3739" t="str">
            <v>ARGAMASSA PRONTA PARA REVESTIMENTO EXTERNO OU INTERNO</v>
          </cell>
          <cell r="F3739" t="str">
            <v>KG</v>
          </cell>
          <cell r="G3739">
            <v>0.33</v>
          </cell>
          <cell r="H3739" t="str">
            <v>I-SINAPI</v>
          </cell>
          <cell r="I3739">
            <v>0.4</v>
          </cell>
        </row>
        <row r="3740">
          <cell r="D3740" t="str">
            <v>00000374</v>
          </cell>
          <cell r="E3740" t="str">
            <v>ARGAMASSA PRONTA PARA REVESTIMENTO INTERNO EM PAREDES</v>
          </cell>
          <cell r="F3740" t="str">
            <v>KG</v>
          </cell>
          <cell r="G3740">
            <v>0.27</v>
          </cell>
          <cell r="H3740" t="str">
            <v>I-SINAPI</v>
          </cell>
          <cell r="I3740">
            <v>0.32</v>
          </cell>
        </row>
        <row r="3741">
          <cell r="D3741" t="str">
            <v>00006079</v>
          </cell>
          <cell r="E3741" t="str">
            <v>ARGILA, ARGILA VERMELHA OU ARGILA ARENOSA - RETIRADA NA JAZIDA - SEM TRANSPORTE</v>
          </cell>
          <cell r="F3741" t="str">
            <v>M3</v>
          </cell>
          <cell r="G3741">
            <v>6.52</v>
          </cell>
          <cell r="H3741" t="str">
            <v>I-SINAPI</v>
          </cell>
          <cell r="I3741">
            <v>7.95</v>
          </cell>
        </row>
        <row r="3742">
          <cell r="D3742" t="str">
            <v>00001097</v>
          </cell>
          <cell r="E3742" t="str">
            <v>ARMACAO VERTICAL C/ HASTE E CONTRA-PINO EM CHAPA DE FERRO GALV 3/16'' C/ 4 ESTRIBOS SEM</v>
          </cell>
          <cell r="F3742" t="str">
            <v>UN</v>
          </cell>
          <cell r="G3742">
            <v>25.38</v>
          </cell>
          <cell r="H3742" t="str">
            <v>I-SINAPI</v>
          </cell>
          <cell r="I3742">
            <v>30.96</v>
          </cell>
        </row>
        <row r="3743">
          <cell r="D3743" t="str">
            <v>00001091</v>
          </cell>
          <cell r="E3743" t="str">
            <v>ARMACAO VERTICAL C/ HASTE E CONTRA-PINO EM CHAPA DE FERRO GALV 3/16" C/ 1 ESTRIBO E 1 ISOLADOR"</v>
          </cell>
          <cell r="F3743" t="str">
            <v>UN</v>
          </cell>
          <cell r="G3743">
            <v>9.76</v>
          </cell>
          <cell r="H3743" t="str">
            <v>I-SINAPI</v>
          </cell>
          <cell r="I3743">
            <v>11.9</v>
          </cell>
        </row>
        <row r="3744">
          <cell r="D3744" t="str">
            <v>00001094</v>
          </cell>
          <cell r="E3744" t="str">
            <v>ARMACAO VERTICAL C/ HASTE E CONTRA-PINO EM CHAPA DE FERRO GALV 3/16" C/ 1 ESTRIBO SEM ISOLADORE</v>
          </cell>
          <cell r="F3744" t="str">
            <v>UN</v>
          </cell>
          <cell r="G3744">
            <v>7.33</v>
          </cell>
          <cell r="H3744" t="str">
            <v>I-SINAPI</v>
          </cell>
          <cell r="I3744">
            <v>8.94</v>
          </cell>
        </row>
        <row r="3745">
          <cell r="D3745" t="str">
            <v>00001092</v>
          </cell>
          <cell r="E3745" t="str">
            <v>ARMACAO VERTICAL C/ HASTE E CONTRA-PINO EM CHAPA DE FERRO GALV 3/16" C/ 2 ESTRIBOS E 2 ISOLADORE</v>
          </cell>
          <cell r="F3745" t="str">
            <v>UN</v>
          </cell>
          <cell r="G3745">
            <v>17.8</v>
          </cell>
          <cell r="H3745" t="str">
            <v>I-SINAPI</v>
          </cell>
          <cell r="I3745">
            <v>21.71</v>
          </cell>
        </row>
        <row r="3746">
          <cell r="D3746" t="str">
            <v>00001095</v>
          </cell>
          <cell r="E3746" t="str">
            <v>ARMACAO VERTICAL C/ HASTE E CONTRA-PINO EM CHAPA DE FERRO GALV 3/16" C/ 2 ESTRIBOS SEM</v>
          </cell>
          <cell r="F3746" t="str">
            <v>UN</v>
          </cell>
          <cell r="G3746">
            <v>14.2</v>
          </cell>
          <cell r="H3746" t="str">
            <v>I-SINAPI</v>
          </cell>
          <cell r="I3746">
            <v>17.32</v>
          </cell>
        </row>
        <row r="3747">
          <cell r="D3747" t="str">
            <v>00001093</v>
          </cell>
          <cell r="E3747" t="str">
            <v>ARMACAO VERTICAL C/ HASTE E CONTRA-PINO EM CHAPA DE FERRO GALV 3/16" C/ 3 ESTRIBOS E 3 ISOLADORE</v>
          </cell>
          <cell r="F3747" t="str">
            <v>UN</v>
          </cell>
          <cell r="G3747">
            <v>24.47</v>
          </cell>
          <cell r="H3747" t="str">
            <v>I-SINAPI</v>
          </cell>
          <cell r="I3747">
            <v>29.85</v>
          </cell>
        </row>
        <row r="3748">
          <cell r="D3748" t="str">
            <v>00001090</v>
          </cell>
          <cell r="E3748" t="str">
            <v>ARMACAO VERTICAL C/ HASTE E CONTRA-PINO EM CHAPA DE FERRO GALV 3/16" C/ 3 ESTRIBOS SEM ISOLADOR"</v>
          </cell>
          <cell r="F3748" t="str">
            <v>UN</v>
          </cell>
          <cell r="G3748">
            <v>19.170000000000002</v>
          </cell>
          <cell r="H3748" t="str">
            <v>I-SINAPI</v>
          </cell>
          <cell r="I3748">
            <v>23.38</v>
          </cell>
        </row>
        <row r="3749">
          <cell r="D3749" t="str">
            <v>00001096</v>
          </cell>
          <cell r="E3749" t="str">
            <v>ARMACAO VERTICAL C/ HASTE E CONTRA-PINO EM CHAPA DE FERRO GALV 3/16" C/ 4 ESTRIBOS E 4 ISOLADORE</v>
          </cell>
          <cell r="F3749" t="str">
            <v>UN</v>
          </cell>
          <cell r="G3749">
            <v>35.74</v>
          </cell>
          <cell r="H3749" t="str">
            <v>I-SINAPI</v>
          </cell>
          <cell r="I3749">
            <v>43.6</v>
          </cell>
        </row>
        <row r="3750">
          <cell r="D3750" t="str">
            <v>00000378</v>
          </cell>
          <cell r="E3750" t="str">
            <v>ARMADOR</v>
          </cell>
          <cell r="F3750" t="str">
            <v>H</v>
          </cell>
          <cell r="G3750">
            <v>9.5500000000000007</v>
          </cell>
          <cell r="H3750" t="str">
            <v>I-SINAPI</v>
          </cell>
          <cell r="I3750">
            <v>11.65</v>
          </cell>
        </row>
        <row r="3751">
          <cell r="D3751" t="str">
            <v>00020237</v>
          </cell>
          <cell r="E3751" t="str">
            <v>ARMARIO C/ PERFIS ALUM ANOD EMBUTIR 75 X 49 X 10CM</v>
          </cell>
          <cell r="F3751" t="str">
            <v>UN</v>
          </cell>
          <cell r="G3751">
            <v>170.98</v>
          </cell>
          <cell r="H3751" t="str">
            <v>I-SINAPI</v>
          </cell>
          <cell r="I3751">
            <v>208.59</v>
          </cell>
        </row>
        <row r="3752">
          <cell r="D3752" t="str">
            <v>00000376</v>
          </cell>
          <cell r="E3752" t="str">
            <v>ARMARIO PLASTICO DE EMBUTIR C/ ESPELHO, DE 34 X 49CM</v>
          </cell>
          <cell r="F3752" t="str">
            <v>UN</v>
          </cell>
          <cell r="G3752">
            <v>66.430000000000007</v>
          </cell>
          <cell r="H3752" t="str">
            <v>I-SINAPI</v>
          </cell>
          <cell r="I3752">
            <v>81.040000000000006</v>
          </cell>
        </row>
        <row r="3753">
          <cell r="D3753" t="str">
            <v>00011267</v>
          </cell>
          <cell r="E3753" t="str">
            <v>ARRUELA DE LATAO FURO D=34 MM ESP=2,5 MM DIAM FURO=17 MM</v>
          </cell>
          <cell r="F3753" t="str">
            <v>UN</v>
          </cell>
          <cell r="G3753">
            <v>1</v>
          </cell>
          <cell r="H3753" t="str">
            <v>I-SINAPI</v>
          </cell>
          <cell r="I3753">
            <v>1.22</v>
          </cell>
        </row>
        <row r="3754">
          <cell r="D3754" t="str">
            <v>00004359</v>
          </cell>
          <cell r="E3754" t="str">
            <v>ARRUELA PLASTICA 4 X 16</v>
          </cell>
          <cell r="F3754" t="str">
            <v>UN</v>
          </cell>
          <cell r="G3754">
            <v>0.12</v>
          </cell>
          <cell r="H3754" t="str">
            <v>I-SINAPI</v>
          </cell>
          <cell r="I3754">
            <v>0.14000000000000001</v>
          </cell>
        </row>
        <row r="3755">
          <cell r="D3755" t="str">
            <v>00000379</v>
          </cell>
          <cell r="E3755" t="str">
            <v>ARRUELA QUADRADA ACO GALV D = 38MM ESP= 3MM DFURO= 18 MM</v>
          </cell>
          <cell r="F3755" t="str">
            <v>UN</v>
          </cell>
          <cell r="G3755">
            <v>1.1299999999999999</v>
          </cell>
          <cell r="H3755" t="str">
            <v>I-SINAPI</v>
          </cell>
          <cell r="I3755">
            <v>1.37</v>
          </cell>
        </row>
        <row r="3756">
          <cell r="D3756" t="str">
            <v>00013348</v>
          </cell>
          <cell r="E3756" t="str">
            <v>ARRUELA REDONDA FG DIAM EXT= 35MM ESP= 3MM DIAM FURO= 18MM</v>
          </cell>
          <cell r="F3756" t="str">
            <v>UN</v>
          </cell>
          <cell r="G3756">
            <v>0.13</v>
          </cell>
          <cell r="H3756" t="str">
            <v>I-SINAPI</v>
          </cell>
          <cell r="I3756">
            <v>0.15</v>
          </cell>
        </row>
        <row r="3757">
          <cell r="D3757" t="str">
            <v>00000359</v>
          </cell>
          <cell r="E3757" t="str">
            <v>ARVORE REGIONAL MAIOR QUE 2M</v>
          </cell>
          <cell r="F3757" t="str">
            <v>UN</v>
          </cell>
          <cell r="G3757">
            <v>23.1</v>
          </cell>
          <cell r="H3757" t="str">
            <v>I-SINAPI</v>
          </cell>
          <cell r="I3757">
            <v>28.18</v>
          </cell>
        </row>
        <row r="3758">
          <cell r="D3758" t="str">
            <v>00004757</v>
          </cell>
          <cell r="E3758" t="str">
            <v>ASFALTADOR/PROFISSIONAL QUALIFICADO</v>
          </cell>
          <cell r="F3758" t="str">
            <v>H</v>
          </cell>
          <cell r="G3758">
            <v>7.85</v>
          </cell>
          <cell r="H3758" t="str">
            <v>I-SINAPI</v>
          </cell>
          <cell r="I3758">
            <v>9.57</v>
          </cell>
        </row>
        <row r="3759">
          <cell r="D3759" t="str">
            <v>00010540</v>
          </cell>
          <cell r="E3759" t="str">
            <v>ASFALTO DILUIDO A GRANEL CR-250 P/ PAVIMENTACAO ASFALTICA</v>
          </cell>
          <cell r="F3759" t="str">
            <v>KG</v>
          </cell>
          <cell r="G3759">
            <v>1.67</v>
          </cell>
          <cell r="H3759" t="str">
            <v>I-SINAPI</v>
          </cell>
          <cell r="I3759">
            <v>2.0299999999999998</v>
          </cell>
        </row>
        <row r="3760">
          <cell r="D3760" t="str">
            <v>00000500</v>
          </cell>
          <cell r="E3760" t="str">
            <v>ASFALTO DILUIDO CM 70 P/ PAVIMENTACAO ASFALTICA</v>
          </cell>
          <cell r="F3760" t="str">
            <v>KG</v>
          </cell>
          <cell r="G3760">
            <v>1.87</v>
          </cell>
          <cell r="H3760" t="str">
            <v>I-SINAPI</v>
          </cell>
          <cell r="I3760">
            <v>2.2799999999999998</v>
          </cell>
        </row>
        <row r="3761">
          <cell r="D3761" t="str">
            <v>00000626</v>
          </cell>
          <cell r="E3761" t="str">
            <v>ASFALTO ELASTOMERICO TP DENVERPREN OU SIMILAR</v>
          </cell>
          <cell r="F3761" t="str">
            <v>KG</v>
          </cell>
          <cell r="G3761">
            <v>5.94</v>
          </cell>
          <cell r="H3761" t="str">
            <v>I-SINAPI</v>
          </cell>
          <cell r="I3761">
            <v>7.24</v>
          </cell>
        </row>
        <row r="3762">
          <cell r="D3762" t="str">
            <v>00000517</v>
          </cell>
          <cell r="E3762" t="str">
            <v>ASFALTO EMULSIONADO TP VITBASE (ALFALTOS VITORIA), TP II (TORO) OU EQUIV</v>
          </cell>
          <cell r="F3762" t="str">
            <v>L</v>
          </cell>
          <cell r="G3762">
            <v>3.15</v>
          </cell>
          <cell r="H3762" t="str">
            <v>I-SINAPI</v>
          </cell>
          <cell r="I3762">
            <v>3.84</v>
          </cell>
        </row>
        <row r="3763">
          <cell r="D3763" t="str">
            <v>00000516</v>
          </cell>
          <cell r="E3763" t="str">
            <v>ASFALTO OXIDADO P/ IMPERM C/ COEFICIENTE DE PENETRACAO 20-35</v>
          </cell>
          <cell r="F3763" t="str">
            <v>KG</v>
          </cell>
          <cell r="G3763">
            <v>2.6</v>
          </cell>
          <cell r="H3763" t="str">
            <v>I-SINAPI</v>
          </cell>
          <cell r="I3763">
            <v>3.17</v>
          </cell>
        </row>
        <row r="3764">
          <cell r="D3764" t="str">
            <v>00000510</v>
          </cell>
          <cell r="E3764" t="str">
            <v>ASFALTO OXIDADO P/ IMPERM C/ COEFICIENTE DE PENETRACAO 25-40</v>
          </cell>
          <cell r="F3764" t="str">
            <v>KG</v>
          </cell>
          <cell r="G3764">
            <v>2.8</v>
          </cell>
          <cell r="H3764" t="str">
            <v>I-SINAPI</v>
          </cell>
          <cell r="I3764">
            <v>3.41</v>
          </cell>
        </row>
        <row r="3765">
          <cell r="D3765" t="str">
            <v>00000513</v>
          </cell>
          <cell r="E3765" t="str">
            <v>ASFALTO OXIDADO P/ IMPERM C/ COEFICIENTE DE PENETRACAO 40-55</v>
          </cell>
          <cell r="F3765" t="str">
            <v>KG</v>
          </cell>
          <cell r="G3765">
            <v>2.56</v>
          </cell>
          <cell r="H3765" t="str">
            <v>I-SINAPI</v>
          </cell>
          <cell r="I3765">
            <v>3.12</v>
          </cell>
        </row>
        <row r="3766">
          <cell r="D3766" t="str">
            <v>00000509</v>
          </cell>
          <cell r="E3766" t="str">
            <v>ASFALTO OXIDADO PARA IMPERMEABILIZAÇÃO, COEFICIENTE DE PENETRAÇÃO 15-25</v>
          </cell>
          <cell r="F3766" t="str">
            <v>KG</v>
          </cell>
          <cell r="G3766">
            <v>3.75</v>
          </cell>
          <cell r="H3766" t="str">
            <v>I-SINAPI</v>
          </cell>
          <cell r="I3766">
            <v>4.57</v>
          </cell>
        </row>
        <row r="3767">
          <cell r="D3767" t="str">
            <v>00002699</v>
          </cell>
          <cell r="E3767" t="str">
            <v>ASSENTADOR DE TUBOS</v>
          </cell>
          <cell r="F3767" t="str">
            <v>H</v>
          </cell>
          <cell r="G3767">
            <v>12.49</v>
          </cell>
          <cell r="H3767" t="str">
            <v>I-SINAPI</v>
          </cell>
          <cell r="I3767">
            <v>15.23</v>
          </cell>
        </row>
        <row r="3768">
          <cell r="D3768" t="str">
            <v>00020278</v>
          </cell>
          <cell r="E3768" t="str">
            <v>ASSENTAMENTO DE CARPETE - SOMENTE MAO DE OBRA</v>
          </cell>
          <cell r="F3768" t="str">
            <v>M2</v>
          </cell>
          <cell r="G3768">
            <v>4.74</v>
          </cell>
          <cell r="H3768" t="str">
            <v>I-SINAPI</v>
          </cell>
          <cell r="I3768">
            <v>5.78</v>
          </cell>
        </row>
        <row r="3769">
          <cell r="D3769" t="str">
            <v>00020277</v>
          </cell>
          <cell r="E3769" t="str">
            <v>ASSENTAMENTO DE FORMICA - SOMENTE MAO DE OBRA</v>
          </cell>
          <cell r="F3769" t="str">
            <v>M2</v>
          </cell>
          <cell r="G3769">
            <v>14.21</v>
          </cell>
          <cell r="H3769" t="str">
            <v>I-SINAPI</v>
          </cell>
          <cell r="I3769">
            <v>17.329999999999998</v>
          </cell>
        </row>
        <row r="3770">
          <cell r="D3770" t="str">
            <v>00000518</v>
          </cell>
          <cell r="E3770" t="str">
            <v>ASSENTAMENTO DE PISO VINILICO EM PLACAS - SOMENTE MAO DE OBRA</v>
          </cell>
          <cell r="F3770" t="str">
            <v>M2</v>
          </cell>
          <cell r="G3770">
            <v>6.63</v>
          </cell>
          <cell r="H3770" t="str">
            <v>I-SINAPI</v>
          </cell>
          <cell r="I3770">
            <v>8.08</v>
          </cell>
        </row>
        <row r="3771">
          <cell r="D3771" t="str">
            <v>00000522</v>
          </cell>
          <cell r="E3771" t="str">
            <v>ASSENTAMENTO DE RODAPE VINILICO - SOMENTE MAO DE OBRA</v>
          </cell>
          <cell r="F3771" t="str">
            <v>M</v>
          </cell>
          <cell r="G3771">
            <v>0.66</v>
          </cell>
          <cell r="H3771" t="str">
            <v>I-SINAPI</v>
          </cell>
          <cell r="I3771">
            <v>0.8</v>
          </cell>
        </row>
        <row r="3772">
          <cell r="D3772" t="str">
            <v>00011761</v>
          </cell>
          <cell r="E3772" t="str">
            <v>ASSENTO P/ VASO SANITARIO INFANTIL DE PLASTICO</v>
          </cell>
          <cell r="F3772" t="str">
            <v>UN</v>
          </cell>
          <cell r="G3772">
            <v>16.86</v>
          </cell>
          <cell r="H3772" t="str">
            <v>I-SINAPI</v>
          </cell>
          <cell r="I3772">
            <v>20.56</v>
          </cell>
        </row>
        <row r="3773">
          <cell r="D3773" t="str">
            <v>00026036</v>
          </cell>
          <cell r="E3773" t="str">
            <v>AUTOBETONEIRA CAPACIDADE 5 M3 (11,5T), 160 KW, 24,0 L/H   PESO BRUTO TOTAL 23.000 KG A SER MONTADA EM</v>
          </cell>
          <cell r="F3773" t="str">
            <v>UN</v>
          </cell>
          <cell r="G3773">
            <v>361945.99</v>
          </cell>
          <cell r="H3773" t="str">
            <v>I-SINAPI</v>
          </cell>
          <cell r="I3773">
            <v>441574.1</v>
          </cell>
        </row>
        <row r="3774">
          <cell r="D3774" t="str">
            <v>00012332</v>
          </cell>
          <cell r="E3774" t="str">
            <v>AUTOMATICO DE BOIA INFERIOR 10A/250V</v>
          </cell>
          <cell r="F3774" t="str">
            <v>CJ</v>
          </cell>
          <cell r="G3774">
            <v>35.31</v>
          </cell>
          <cell r="H3774" t="str">
            <v>I-SINAPI</v>
          </cell>
          <cell r="I3774">
            <v>43.07</v>
          </cell>
        </row>
        <row r="3775">
          <cell r="D3775" t="str">
            <v>00007588</v>
          </cell>
          <cell r="E3775" t="str">
            <v>AUTOMATICO DE BOIA SUPERIOR 10A/250V</v>
          </cell>
          <cell r="F3775" t="str">
            <v>UN</v>
          </cell>
          <cell r="G3775">
            <v>32</v>
          </cell>
          <cell r="H3775" t="str">
            <v>I-SINAPI</v>
          </cell>
          <cell r="I3775">
            <v>39.04</v>
          </cell>
        </row>
        <row r="3776">
          <cell r="D3776" t="str">
            <v>00006121</v>
          </cell>
          <cell r="E3776" t="str">
            <v>AUXILIAR</v>
          </cell>
          <cell r="F3776" t="str">
            <v>H</v>
          </cell>
          <cell r="G3776">
            <v>7.49</v>
          </cell>
          <cell r="H3776" t="str">
            <v>I-SINAPI</v>
          </cell>
          <cell r="I3776">
            <v>9.1300000000000008</v>
          </cell>
        </row>
        <row r="3777">
          <cell r="D3777" t="str">
            <v>00000531</v>
          </cell>
          <cell r="E3777" t="str">
            <v>AUXILIAR DE CALCULO TOPOGRAFICO</v>
          </cell>
          <cell r="F3777" t="str">
            <v>H</v>
          </cell>
          <cell r="G3777">
            <v>9.73</v>
          </cell>
          <cell r="H3777" t="str">
            <v>I-SINAPI</v>
          </cell>
          <cell r="I3777">
            <v>11.87</v>
          </cell>
        </row>
        <row r="3778">
          <cell r="D3778" t="str">
            <v>00002359</v>
          </cell>
          <cell r="E3778" t="str">
            <v>AUXILIAR DE DESENHISTA</v>
          </cell>
          <cell r="F3778" t="str">
            <v>H</v>
          </cell>
          <cell r="G3778">
            <v>3.21</v>
          </cell>
          <cell r="H3778" t="str">
            <v>I-SINAPI</v>
          </cell>
          <cell r="I3778">
            <v>3.91</v>
          </cell>
        </row>
        <row r="3779">
          <cell r="D3779" t="str">
            <v>00000247</v>
          </cell>
          <cell r="E3779" t="str">
            <v>AUXILIAR DE ELETRICISTA</v>
          </cell>
          <cell r="F3779" t="str">
            <v>H</v>
          </cell>
          <cell r="G3779">
            <v>7.49</v>
          </cell>
          <cell r="H3779" t="str">
            <v>I-SINAPI</v>
          </cell>
          <cell r="I3779">
            <v>9.1300000000000008</v>
          </cell>
        </row>
        <row r="3780">
          <cell r="D3780" t="str">
            <v>00000246</v>
          </cell>
          <cell r="E3780" t="str">
            <v>AUXILIAR DE ENCANADOR OU BOMBEIRO HIDRAULICO</v>
          </cell>
          <cell r="F3780" t="str">
            <v>H</v>
          </cell>
          <cell r="G3780">
            <v>7.49</v>
          </cell>
          <cell r="H3780" t="str">
            <v>I-SINAPI</v>
          </cell>
          <cell r="I3780">
            <v>9.1300000000000008</v>
          </cell>
        </row>
        <row r="3781">
          <cell r="D3781" t="str">
            <v>00000532</v>
          </cell>
          <cell r="E3781" t="str">
            <v>AUXILIAR DE ENGENHARIA</v>
          </cell>
          <cell r="F3781" t="str">
            <v>H</v>
          </cell>
          <cell r="G3781">
            <v>27.77</v>
          </cell>
          <cell r="H3781" t="str">
            <v>I-SINAPI</v>
          </cell>
          <cell r="I3781">
            <v>33.869999999999997</v>
          </cell>
        </row>
        <row r="3782">
          <cell r="D3782" t="str">
            <v>00002350</v>
          </cell>
          <cell r="E3782" t="str">
            <v>AUXILIAR DE ESCRITORIO</v>
          </cell>
          <cell r="F3782" t="str">
            <v>H</v>
          </cell>
          <cell r="G3782">
            <v>8.1</v>
          </cell>
          <cell r="H3782" t="str">
            <v>I-SINAPI</v>
          </cell>
          <cell r="I3782">
            <v>9.8800000000000008</v>
          </cell>
        </row>
        <row r="3783">
          <cell r="D3783" t="str">
            <v>00000245</v>
          </cell>
          <cell r="E3783" t="str">
            <v>AUXILIAR DE LABORATORIO</v>
          </cell>
          <cell r="F3783" t="str">
            <v>H</v>
          </cell>
          <cell r="G3783">
            <v>7.49</v>
          </cell>
          <cell r="H3783" t="str">
            <v>I-SINAPI</v>
          </cell>
          <cell r="I3783">
            <v>9.1300000000000008</v>
          </cell>
        </row>
        <row r="3784">
          <cell r="D3784" t="str">
            <v>00000251</v>
          </cell>
          <cell r="E3784" t="str">
            <v>AUXILIAR DE MECANICO</v>
          </cell>
          <cell r="F3784" t="str">
            <v>H</v>
          </cell>
          <cell r="G3784">
            <v>7.49</v>
          </cell>
          <cell r="H3784" t="str">
            <v>I-SINAPI</v>
          </cell>
          <cell r="I3784">
            <v>9.1300000000000008</v>
          </cell>
        </row>
        <row r="3785">
          <cell r="D3785" t="str">
            <v>00000252</v>
          </cell>
          <cell r="E3785" t="str">
            <v>AUXILIAR DE SERRALHEIRO</v>
          </cell>
          <cell r="F3785" t="str">
            <v>H</v>
          </cell>
          <cell r="G3785">
            <v>7.49</v>
          </cell>
          <cell r="H3785" t="str">
            <v>I-SINAPI</v>
          </cell>
          <cell r="I3785">
            <v>9.1300000000000008</v>
          </cell>
        </row>
        <row r="3786">
          <cell r="D3786" t="str">
            <v>00000244</v>
          </cell>
          <cell r="E3786" t="str">
            <v>AUXILIAR DE TOPOGRAFIA</v>
          </cell>
          <cell r="F3786" t="str">
            <v>H</v>
          </cell>
          <cell r="G3786">
            <v>8.5399999999999991</v>
          </cell>
          <cell r="H3786" t="str">
            <v>I-SINAPI</v>
          </cell>
          <cell r="I3786">
            <v>10.41</v>
          </cell>
        </row>
        <row r="3787">
          <cell r="D3787" t="str">
            <v>00000528</v>
          </cell>
          <cell r="E3787" t="str">
            <v>AUXILIAR TECNICO</v>
          </cell>
          <cell r="F3787" t="str">
            <v>H</v>
          </cell>
          <cell r="G3787">
            <v>15.09</v>
          </cell>
          <cell r="H3787" t="str">
            <v>I-SINAPI</v>
          </cell>
          <cell r="I3787">
            <v>18.399999999999999</v>
          </cell>
        </row>
        <row r="3788">
          <cell r="D3788" t="str">
            <v>00004760</v>
          </cell>
          <cell r="E3788" t="str">
            <v>AZULEJISTA OU LADRILHISTA</v>
          </cell>
          <cell r="F3788" t="str">
            <v>H</v>
          </cell>
          <cell r="G3788">
            <v>9.5500000000000007</v>
          </cell>
          <cell r="H3788" t="str">
            <v>I-SINAPI</v>
          </cell>
          <cell r="I3788">
            <v>11.65</v>
          </cell>
        </row>
        <row r="3789">
          <cell r="D3789" t="str">
            <v>00000533</v>
          </cell>
          <cell r="E3789" t="str">
            <v>AZULEJO BRANCO BRILHANTE 15 X 15CM COMERCIAL OU 2A QUALIDADE</v>
          </cell>
          <cell r="F3789" t="str">
            <v>M2</v>
          </cell>
          <cell r="G3789">
            <v>13.69</v>
          </cell>
          <cell r="H3789" t="str">
            <v>I-SINAPI</v>
          </cell>
          <cell r="I3789">
            <v>16.7</v>
          </cell>
        </row>
        <row r="3790">
          <cell r="D3790" t="str">
            <v>00000536</v>
          </cell>
          <cell r="E3790" t="str">
            <v>AZULEJO BRANCO BRILHANTE 15 X 15CM EXTRA OU 1A QUALIDADE</v>
          </cell>
          <cell r="F3790" t="str">
            <v>M2</v>
          </cell>
          <cell r="G3790">
            <v>16.43</v>
          </cell>
          <cell r="H3790" t="str">
            <v>I-SINAPI</v>
          </cell>
          <cell r="I3790">
            <v>20.04</v>
          </cell>
        </row>
        <row r="3791">
          <cell r="D3791" t="str">
            <v>00000534</v>
          </cell>
          <cell r="E3791" t="str">
            <v>AZULEJO COR BRILHANTE 15 X 15CM COMERCIAL OU 2A QUALIDADE</v>
          </cell>
          <cell r="F3791" t="str">
            <v>M2</v>
          </cell>
          <cell r="G3791">
            <v>13.69</v>
          </cell>
          <cell r="H3791" t="str">
            <v>I-SINAPI</v>
          </cell>
          <cell r="I3791">
            <v>16.7</v>
          </cell>
        </row>
        <row r="3792">
          <cell r="D3792" t="str">
            <v>00000535</v>
          </cell>
          <cell r="E3792" t="str">
            <v>AZULEJO COR BRILHANTE 15 X 15CM EXTRA</v>
          </cell>
          <cell r="F3792" t="str">
            <v>M2</v>
          </cell>
          <cell r="G3792">
            <v>16.43</v>
          </cell>
          <cell r="H3792" t="str">
            <v>I-SINAPI</v>
          </cell>
          <cell r="I3792">
            <v>20.04</v>
          </cell>
        </row>
        <row r="3793">
          <cell r="D3793" t="str">
            <v>00011784</v>
          </cell>
          <cell r="E3793" t="str">
            <v>BACIA TURCA BRANCA 51 X 71CM</v>
          </cell>
          <cell r="F3793" t="str">
            <v>UN</v>
          </cell>
          <cell r="G3793">
            <v>75.849999999999994</v>
          </cell>
          <cell r="H3793" t="str">
            <v>I-SINAPI</v>
          </cell>
          <cell r="I3793">
            <v>92.53</v>
          </cell>
        </row>
        <row r="3794">
          <cell r="D3794" t="str">
            <v>00011785</v>
          </cell>
          <cell r="E3794" t="str">
            <v>BACIA TURCA C/SIFAO 60 X 48 X 37CM</v>
          </cell>
          <cell r="F3794" t="str">
            <v>UN</v>
          </cell>
          <cell r="G3794">
            <v>84.91</v>
          </cell>
          <cell r="H3794" t="str">
            <v>I-SINAPI</v>
          </cell>
          <cell r="I3794">
            <v>103.59</v>
          </cell>
        </row>
        <row r="3795">
          <cell r="D3795" t="str">
            <v>00011788</v>
          </cell>
          <cell r="E3795" t="str">
            <v>BACIA TURCA CELITE 003. 006 - SIFAO INTEGRADO</v>
          </cell>
          <cell r="F3795" t="str">
            <v>UN</v>
          </cell>
          <cell r="G3795">
            <v>79.760000000000005</v>
          </cell>
          <cell r="H3795" t="str">
            <v>I-SINAPI</v>
          </cell>
          <cell r="I3795">
            <v>97.3</v>
          </cell>
        </row>
        <row r="3796">
          <cell r="D3796" t="str">
            <v>00020259</v>
          </cell>
          <cell r="E3796" t="str">
            <v>BAGUETE DE BORRACHA P/ JANELA 1,5 X 1,0CM</v>
          </cell>
          <cell r="F3796" t="str">
            <v>M</v>
          </cell>
          <cell r="G3796">
            <v>1.25</v>
          </cell>
          <cell r="H3796" t="str">
            <v>I-SINAPI</v>
          </cell>
          <cell r="I3796">
            <v>1.52</v>
          </cell>
        </row>
        <row r="3797">
          <cell r="D3797" t="str">
            <v>00000010</v>
          </cell>
          <cell r="E3797" t="str">
            <v>BALDE PLASTICO CAP 10L</v>
          </cell>
          <cell r="F3797" t="str">
            <v>UN</v>
          </cell>
          <cell r="G3797">
            <v>3.54</v>
          </cell>
          <cell r="H3797" t="str">
            <v>I-SINAPI</v>
          </cell>
          <cell r="I3797">
            <v>4.3099999999999996</v>
          </cell>
        </row>
        <row r="3798">
          <cell r="D3798" t="str">
            <v>00000009</v>
          </cell>
          <cell r="E3798" t="str">
            <v>BALDE PLASTICO CAP 4L</v>
          </cell>
          <cell r="F3798" t="str">
            <v>UN</v>
          </cell>
          <cell r="G3798">
            <v>2.13</v>
          </cell>
          <cell r="H3798" t="str">
            <v>I-SINAPI</v>
          </cell>
          <cell r="I3798">
            <v>2.59</v>
          </cell>
        </row>
        <row r="3799">
          <cell r="D3799" t="str">
            <v>00004815</v>
          </cell>
          <cell r="E3799" t="str">
            <v>BALDE VERMELHO P/ SINALIZACAO</v>
          </cell>
          <cell r="F3799" t="str">
            <v>UN</v>
          </cell>
          <cell r="G3799">
            <v>2.83</v>
          </cell>
          <cell r="H3799" t="str">
            <v>I-SINAPI</v>
          </cell>
          <cell r="I3799">
            <v>3.45</v>
          </cell>
        </row>
        <row r="3800">
          <cell r="D3800" t="str">
            <v>00011687</v>
          </cell>
          <cell r="E3800" t="str">
            <v>BANCA ACO INOX L=60 CM</v>
          </cell>
          <cell r="F3800" t="str">
            <v>M</v>
          </cell>
          <cell r="G3800">
            <v>183.41</v>
          </cell>
          <cell r="H3800" t="str">
            <v>I-SINAPI</v>
          </cell>
          <cell r="I3800">
            <v>223.76</v>
          </cell>
        </row>
        <row r="3801">
          <cell r="D3801" t="str">
            <v>00011689</v>
          </cell>
          <cell r="E3801" t="str">
            <v>BANCA ACO INOX L=70 CM</v>
          </cell>
          <cell r="F3801" t="str">
            <v>M</v>
          </cell>
          <cell r="G3801">
            <v>225.8</v>
          </cell>
          <cell r="H3801" t="str">
            <v>I-SINAPI</v>
          </cell>
          <cell r="I3801">
            <v>275.47000000000003</v>
          </cell>
        </row>
        <row r="3802">
          <cell r="D3802" t="str">
            <v>00000537</v>
          </cell>
          <cell r="E3802" t="str">
            <v>BANCA C/ CUBA - MARMORITE/GRANILITE OU GRANITINA - 120 X 60CM P/ PIA COZINHA</v>
          </cell>
          <cell r="F3802" t="str">
            <v>UN</v>
          </cell>
          <cell r="G3802">
            <v>108.51</v>
          </cell>
          <cell r="H3802" t="str">
            <v>I-SINAPI</v>
          </cell>
          <cell r="I3802">
            <v>132.38</v>
          </cell>
        </row>
        <row r="3803">
          <cell r="D3803" t="str">
            <v>00000539</v>
          </cell>
          <cell r="E3803" t="str">
            <v>BANCA C/ CUBA - MARMORITE/GRANILITE OU GRANITINA - 150 X 60CM P/ PIA COZINHA</v>
          </cell>
          <cell r="F3803" t="str">
            <v>UN</v>
          </cell>
          <cell r="G3803">
            <v>142.75</v>
          </cell>
          <cell r="H3803" t="str">
            <v>I-SINAPI</v>
          </cell>
          <cell r="I3803">
            <v>174.15</v>
          </cell>
        </row>
        <row r="3804">
          <cell r="D3804" t="str">
            <v>00000540</v>
          </cell>
          <cell r="E3804" t="str">
            <v>BANCA C/ CUBA - MARMORITE/GRANILITE OU GRANITINA - 200 X 60CM P/ PIA COZINHA</v>
          </cell>
          <cell r="F3804" t="str">
            <v>UN</v>
          </cell>
          <cell r="G3804">
            <v>188</v>
          </cell>
          <cell r="H3804" t="str">
            <v>I-SINAPI</v>
          </cell>
          <cell r="I3804">
            <v>229.36</v>
          </cell>
        </row>
        <row r="3805">
          <cell r="D3805" t="str">
            <v>00011693</v>
          </cell>
          <cell r="E3805" t="str">
            <v>BANCA GRANILITE P/ PIA OU LAVATORIO (SEM CUBA)</v>
          </cell>
          <cell r="F3805" t="str">
            <v>M2</v>
          </cell>
          <cell r="G3805">
            <v>325.23</v>
          </cell>
          <cell r="H3805" t="str">
            <v>I-SINAPI</v>
          </cell>
          <cell r="I3805">
            <v>396.78</v>
          </cell>
        </row>
        <row r="3806">
          <cell r="D3806" t="str">
            <v>00011791</v>
          </cell>
          <cell r="E3806" t="str">
            <v>BANCA GRANITO PRETO 100 X 60CM, E = 2CM, C/1 ABERTURA</v>
          </cell>
          <cell r="F3806" t="str">
            <v>UN</v>
          </cell>
          <cell r="G3806">
            <v>246.31</v>
          </cell>
          <cell r="H3806" t="str">
            <v>I-SINAPI</v>
          </cell>
          <cell r="I3806">
            <v>300.49</v>
          </cell>
        </row>
        <row r="3807">
          <cell r="D3807" t="str">
            <v>00011792</v>
          </cell>
          <cell r="E3807" t="str">
            <v>BANCA GRANITO PRETO 200 X 60CM, E = 3CM, C/2 ABERTURAS</v>
          </cell>
          <cell r="F3807" t="str">
            <v>UN</v>
          </cell>
          <cell r="G3807">
            <v>614.73</v>
          </cell>
          <cell r="H3807" t="str">
            <v>I-SINAPI</v>
          </cell>
          <cell r="I3807">
            <v>749.97</v>
          </cell>
        </row>
        <row r="3808">
          <cell r="D3808" t="str">
            <v>00011793</v>
          </cell>
          <cell r="E3808" t="str">
            <v>BANCA GRANITO PRETO 200 X 60CM, ESP = 2CM, SEM ABERTURA</v>
          </cell>
          <cell r="F3808" t="str">
            <v>UN</v>
          </cell>
          <cell r="G3808">
            <v>429.88</v>
          </cell>
          <cell r="H3808" t="str">
            <v>I-SINAPI</v>
          </cell>
          <cell r="I3808">
            <v>524.45000000000005</v>
          </cell>
        </row>
        <row r="3809">
          <cell r="D3809" t="str">
            <v>00000545</v>
          </cell>
          <cell r="E3809" t="str">
            <v>BANCA MARMORE BRANCO NACIONAL E = 3CM, POLIDO C/ FURO PARA CUBA</v>
          </cell>
          <cell r="F3809" t="str">
            <v>M2</v>
          </cell>
          <cell r="G3809">
            <v>313.63</v>
          </cell>
          <cell r="H3809" t="str">
            <v>I-SINAPI</v>
          </cell>
          <cell r="I3809">
            <v>382.62</v>
          </cell>
        </row>
        <row r="3810">
          <cell r="D3810" t="str">
            <v>00000544</v>
          </cell>
          <cell r="E3810" t="str">
            <v>BANCA MARMORE BRANCO NACIONAL E = 3CM, POLIDO 120 X 60CM</v>
          </cell>
          <cell r="F3810" t="str">
            <v>UN</v>
          </cell>
          <cell r="G3810">
            <v>237.1</v>
          </cell>
          <cell r="H3810" t="str">
            <v>I-SINAPI</v>
          </cell>
          <cell r="I3810">
            <v>289.26</v>
          </cell>
        </row>
        <row r="3811">
          <cell r="D3811" t="str">
            <v>00000541</v>
          </cell>
          <cell r="E3811" t="str">
            <v>BANCA MARMORE SINTETICO 120 X 60CM C/ CUBA</v>
          </cell>
          <cell r="F3811" t="str">
            <v>UN</v>
          </cell>
          <cell r="G3811">
            <v>95.23</v>
          </cell>
          <cell r="H3811" t="str">
            <v>I-SINAPI</v>
          </cell>
          <cell r="I3811">
            <v>116.18</v>
          </cell>
        </row>
        <row r="3812">
          <cell r="D3812" t="str">
            <v>00000542</v>
          </cell>
          <cell r="E3812" t="str">
            <v>BANCA MARMORE SINTETICO 150 X 50CM C/ CUBA</v>
          </cell>
          <cell r="F3812" t="str">
            <v>UN</v>
          </cell>
          <cell r="G3812">
            <v>127.47</v>
          </cell>
          <cell r="H3812" t="str">
            <v>I-SINAPI</v>
          </cell>
          <cell r="I3812">
            <v>155.51</v>
          </cell>
        </row>
        <row r="3813">
          <cell r="D3813" t="str">
            <v>00014618</v>
          </cell>
          <cell r="E3813" t="str">
            <v>BANCADA DE SERRA CIRCULAR, PICAPAU, C/ MOTOR ELETRICO 5 HP,   COM COIFA PROTETORA P/ DISCO DE 10".</v>
          </cell>
          <cell r="F3813" t="str">
            <v>UN</v>
          </cell>
          <cell r="G3813">
            <v>1585.65</v>
          </cell>
          <cell r="H3813" t="str">
            <v>I-SINAPI</v>
          </cell>
          <cell r="I3813">
            <v>1934.49</v>
          </cell>
        </row>
        <row r="3814">
          <cell r="D3814" t="str">
            <v>00010790</v>
          </cell>
          <cell r="E3814" t="str">
            <v>BANCADA P/ DISCO SERRA C/ MOTOR ELETRICO TRIFASICO 3 A 5HP C/ CHAVE E COIFA    PROT. P/ CARPINTARIA</v>
          </cell>
          <cell r="F3814" t="str">
            <v>H</v>
          </cell>
          <cell r="G3814">
            <v>0.81</v>
          </cell>
          <cell r="H3814" t="str">
            <v>I-SINAPI</v>
          </cell>
          <cell r="I3814">
            <v>0.98</v>
          </cell>
        </row>
        <row r="3815">
          <cell r="D3815" t="str">
            <v>00003425</v>
          </cell>
          <cell r="E3815" t="str">
            <v>BANDEIRA P/ PORTA/ JAN MAD REGIONAL 1A P/ VIDRO</v>
          </cell>
          <cell r="F3815" t="str">
            <v>M2</v>
          </cell>
          <cell r="G3815">
            <v>136.16</v>
          </cell>
          <cell r="H3815" t="str">
            <v>I-SINAPI</v>
          </cell>
          <cell r="I3815">
            <v>166.11</v>
          </cell>
        </row>
        <row r="3816">
          <cell r="D3816" t="str">
            <v>00003426</v>
          </cell>
          <cell r="E3816" t="str">
            <v>BANDEIRA P/ PORTA/ JAN MAD REGIONAL 2A P/ VIDRO</v>
          </cell>
          <cell r="F3816" t="str">
            <v>M2</v>
          </cell>
          <cell r="G3816">
            <v>88.8</v>
          </cell>
          <cell r="H3816" t="str">
            <v>I-SINAPI</v>
          </cell>
          <cell r="I3816">
            <v>108.33</v>
          </cell>
        </row>
        <row r="3817">
          <cell r="D3817" t="str">
            <v>00003427</v>
          </cell>
          <cell r="E3817" t="str">
            <v>BANDEIRA P/ PORTA/ JAN MAD REGIONAL 3A P/ VIDRO</v>
          </cell>
          <cell r="F3817" t="str">
            <v>M2</v>
          </cell>
          <cell r="G3817">
            <v>59.2</v>
          </cell>
          <cell r="H3817" t="str">
            <v>I-SINAPI</v>
          </cell>
          <cell r="I3817">
            <v>72.22</v>
          </cell>
        </row>
        <row r="3818">
          <cell r="D3818" t="str">
            <v>00020238</v>
          </cell>
          <cell r="E3818" t="str">
            <v>BANHEIRA EM POLIESTER C/ FIBRA VIDRO 140L 170 X 79,5 X 38CM S/ HIDROM</v>
          </cell>
          <cell r="F3818" t="str">
            <v>UN</v>
          </cell>
          <cell r="G3818">
            <v>928.95</v>
          </cell>
          <cell r="H3818" t="str">
            <v>I-SINAPI</v>
          </cell>
          <cell r="I3818">
            <v>1133.31</v>
          </cell>
        </row>
        <row r="3819">
          <cell r="D3819" t="str">
            <v>00000556</v>
          </cell>
          <cell r="E3819" t="str">
            <v>BARRA FERRO RETANGULAR CHATA QUALQUER BITOLA X E = 1/2"</v>
          </cell>
          <cell r="F3819" t="str">
            <v>KG</v>
          </cell>
          <cell r="G3819">
            <v>3.64</v>
          </cell>
          <cell r="H3819" t="str">
            <v>I-SINAPI</v>
          </cell>
          <cell r="I3819">
            <v>4.4400000000000004</v>
          </cell>
        </row>
        <row r="3820">
          <cell r="D3820" t="str">
            <v>00000554</v>
          </cell>
          <cell r="E3820" t="str">
            <v>BARRA FERRO RETANGULAR CHATA QUALQUER BITOLA X E = 1/4"</v>
          </cell>
          <cell r="F3820" t="str">
            <v>KG</v>
          </cell>
          <cell r="G3820">
            <v>3.48</v>
          </cell>
          <cell r="H3820" t="str">
            <v>I-SINAPI</v>
          </cell>
          <cell r="I3820">
            <v>4.24</v>
          </cell>
        </row>
        <row r="3821">
          <cell r="D3821" t="str">
            <v>00000546</v>
          </cell>
          <cell r="E3821" t="str">
            <v>BARRA FERRO RETANGULAR CHATA QUALQUER BITOLA X E = 1/8"</v>
          </cell>
          <cell r="F3821" t="str">
            <v>KG</v>
          </cell>
          <cell r="G3821">
            <v>3.76</v>
          </cell>
          <cell r="H3821" t="str">
            <v>I-SINAPI</v>
          </cell>
          <cell r="I3821">
            <v>4.58</v>
          </cell>
        </row>
        <row r="3822">
          <cell r="D3822" t="str">
            <v>00000550</v>
          </cell>
          <cell r="E3822" t="str">
            <v>BARRA FERRO RETANGULAR CHATA QUALQUER BITOLA X E = 3/16"</v>
          </cell>
          <cell r="F3822" t="str">
            <v>KG</v>
          </cell>
          <cell r="G3822">
            <v>3.52</v>
          </cell>
          <cell r="H3822" t="str">
            <v>I-SINAPI</v>
          </cell>
          <cell r="I3822">
            <v>4.29</v>
          </cell>
        </row>
        <row r="3823">
          <cell r="D3823" t="str">
            <v>00000561</v>
          </cell>
          <cell r="E3823" t="str">
            <v>BARRA FERRO RETANGULAR CHATA QUALQUER BITOLA X E = 3/8"</v>
          </cell>
          <cell r="F3823" t="str">
            <v>KG</v>
          </cell>
          <cell r="G3823">
            <v>3.6</v>
          </cell>
          <cell r="H3823" t="str">
            <v>I-SINAPI</v>
          </cell>
          <cell r="I3823">
            <v>4.3899999999999997</v>
          </cell>
        </row>
        <row r="3824">
          <cell r="D3824" t="str">
            <v>00000555</v>
          </cell>
          <cell r="E3824" t="str">
            <v>BARRA FERRO RETANGULAR CHATA 1 X 1/4" - (1,2265KG/M)</v>
          </cell>
          <cell r="F3824" t="str">
            <v>M</v>
          </cell>
          <cell r="G3824">
            <v>4.4000000000000004</v>
          </cell>
          <cell r="H3824" t="str">
            <v>I-SINAPI</v>
          </cell>
          <cell r="I3824">
            <v>5.36</v>
          </cell>
        </row>
        <row r="3825">
          <cell r="D3825" t="str">
            <v>00000565</v>
          </cell>
          <cell r="E3825" t="str">
            <v>BARRA FERRO RETANGULAR CHATA 1 X 3/16" - (1,73 KG/M)</v>
          </cell>
          <cell r="F3825" t="str">
            <v>M</v>
          </cell>
          <cell r="G3825">
            <v>6.02</v>
          </cell>
          <cell r="H3825" t="str">
            <v>I-SINAPI</v>
          </cell>
          <cell r="I3825">
            <v>7.34</v>
          </cell>
        </row>
        <row r="3826">
          <cell r="D3826" t="str">
            <v>00000557</v>
          </cell>
          <cell r="E3826" t="str">
            <v>BARRA FERRO RETANGULAR CHATA 1 1/2 X 1/2" - (3,79 KG/M)</v>
          </cell>
          <cell r="F3826" t="str">
            <v>M</v>
          </cell>
          <cell r="G3826">
            <v>13.33</v>
          </cell>
          <cell r="H3826" t="str">
            <v>I-SINAPI</v>
          </cell>
          <cell r="I3826">
            <v>16.260000000000002</v>
          </cell>
        </row>
        <row r="3827">
          <cell r="D3827" t="str">
            <v>00000552</v>
          </cell>
          <cell r="E3827" t="str">
            <v>BARRA FERRO RETANGULAR CHATA 1 1/2 X 1/4" - (1,89 KG/M)</v>
          </cell>
          <cell r="F3827" t="str">
            <v>M</v>
          </cell>
          <cell r="G3827">
            <v>6.65</v>
          </cell>
          <cell r="H3827" t="str">
            <v>I-SINAPI</v>
          </cell>
          <cell r="I3827">
            <v>8.11</v>
          </cell>
        </row>
        <row r="3828">
          <cell r="D3828" t="str">
            <v>00000566</v>
          </cell>
          <cell r="E3828" t="str">
            <v>BARRA FERRO RETANGULAR CHATA 1/8 X 3/4" - (0,47 KG/M)</v>
          </cell>
          <cell r="F3828" t="str">
            <v>M</v>
          </cell>
          <cell r="G3828">
            <v>1.84</v>
          </cell>
          <cell r="H3828" t="str">
            <v>I-SINAPI</v>
          </cell>
          <cell r="I3828">
            <v>2.2400000000000002</v>
          </cell>
        </row>
        <row r="3829">
          <cell r="D3829" t="str">
            <v>00000549</v>
          </cell>
          <cell r="E3829" t="str">
            <v>BARRA FERRO RETANGULAR CHATA 2 X 1/2" - (5,06 KG/M)</v>
          </cell>
          <cell r="F3829" t="str">
            <v>M</v>
          </cell>
          <cell r="G3829">
            <v>17.39</v>
          </cell>
          <cell r="H3829" t="str">
            <v>I-SINAPI</v>
          </cell>
          <cell r="I3829">
            <v>21.21</v>
          </cell>
        </row>
        <row r="3830">
          <cell r="D3830" t="str">
            <v>00000558</v>
          </cell>
          <cell r="E3830" t="str">
            <v>BARRA FERRO RETANGULAR CHATA 2 X 1/4" - (2,53KG/M)</v>
          </cell>
          <cell r="F3830" t="str">
            <v>KG</v>
          </cell>
          <cell r="G3830">
            <v>3.52</v>
          </cell>
          <cell r="H3830" t="str">
            <v>I-SINAPI</v>
          </cell>
          <cell r="I3830">
            <v>4.29</v>
          </cell>
        </row>
        <row r="3831">
          <cell r="D3831" t="str">
            <v>00000551</v>
          </cell>
          <cell r="E3831" t="str">
            <v>BARRA FERRO RETANGULAR CHATA 2 X 1" - (10,12 KG/M)</v>
          </cell>
          <cell r="F3831" t="str">
            <v>M</v>
          </cell>
          <cell r="G3831">
            <v>36.01</v>
          </cell>
          <cell r="H3831" t="str">
            <v>I-SINAPI</v>
          </cell>
          <cell r="I3831">
            <v>43.93</v>
          </cell>
        </row>
        <row r="3832">
          <cell r="D3832" t="str">
            <v>00000547</v>
          </cell>
          <cell r="E3832" t="str">
            <v>BARRA FERRO RETANGULAR CHATA 2 X 3/8" - (3,79 KG/M)</v>
          </cell>
          <cell r="F3832" t="str">
            <v>M</v>
          </cell>
          <cell r="G3832">
            <v>12.87</v>
          </cell>
          <cell r="H3832" t="str">
            <v>I-SINAPI</v>
          </cell>
          <cell r="I3832">
            <v>15.7</v>
          </cell>
        </row>
        <row r="3833">
          <cell r="D3833" t="str">
            <v>00000560</v>
          </cell>
          <cell r="E3833" t="str">
            <v>BARRA FERRO RETANGULAR CHATA 2 X 5/16" - (3,162KG/M)</v>
          </cell>
          <cell r="F3833" t="str">
            <v>M</v>
          </cell>
          <cell r="G3833">
            <v>10.99</v>
          </cell>
          <cell r="H3833" t="str">
            <v>I-SINAPI</v>
          </cell>
          <cell r="I3833">
            <v>13.4</v>
          </cell>
        </row>
        <row r="3834">
          <cell r="D3834" t="str">
            <v>00000559</v>
          </cell>
          <cell r="E3834" t="str">
            <v>BARRA FERRO RETANGULAR CHATA 2 X1/4" - (2,53KG/M)</v>
          </cell>
          <cell r="F3834" t="str">
            <v>M</v>
          </cell>
          <cell r="G3834">
            <v>8.9</v>
          </cell>
          <cell r="H3834" t="str">
            <v>I-SINAPI</v>
          </cell>
          <cell r="I3834">
            <v>10.85</v>
          </cell>
        </row>
        <row r="3835">
          <cell r="D3835" t="str">
            <v>00000564</v>
          </cell>
          <cell r="E3835" t="str">
            <v>BARRA FERRO RETANGULAR CHATA 3/4 X 1/8" - (0,47 KG/M)</v>
          </cell>
          <cell r="F3835" t="str">
            <v>M</v>
          </cell>
          <cell r="G3835">
            <v>1.77</v>
          </cell>
          <cell r="H3835" t="str">
            <v>I-SINAPI</v>
          </cell>
          <cell r="I3835">
            <v>2.15</v>
          </cell>
        </row>
        <row r="3836">
          <cell r="D3836" t="str">
            <v>00000563</v>
          </cell>
          <cell r="E3836" t="str">
            <v>BARRA FERRO RETANGULAR CHATA 3/8 X 1 1/2" - (2,84KG/M)</v>
          </cell>
          <cell r="F3836" t="str">
            <v>M</v>
          </cell>
          <cell r="G3836">
            <v>9.8699999999999992</v>
          </cell>
          <cell r="H3836" t="str">
            <v>I-SINAPI</v>
          </cell>
          <cell r="I3836">
            <v>12.04</v>
          </cell>
        </row>
        <row r="3837">
          <cell r="D3837" t="str">
            <v>00000581</v>
          </cell>
          <cell r="E3837" t="str">
            <v>BASCULANTE ALUMINIO 80 X 60CM - SERIE 25</v>
          </cell>
          <cell r="F3837" t="str">
            <v>M2</v>
          </cell>
          <cell r="G3837">
            <v>412.99</v>
          </cell>
          <cell r="H3837" t="str">
            <v>I-SINAPI</v>
          </cell>
          <cell r="I3837">
            <v>503.84</v>
          </cell>
        </row>
        <row r="3838">
          <cell r="D3838" t="str">
            <v>00011190</v>
          </cell>
          <cell r="E3838" t="str">
            <v>BASCULANTE CHAPA DOBRADA ACO C/ ADICAO DE COBRE PRE-ZINCADO 4B (2/3 MOVEIS) 60 X 60CM</v>
          </cell>
          <cell r="F3838" t="str">
            <v>UN</v>
          </cell>
          <cell r="G3838">
            <v>83</v>
          </cell>
          <cell r="H3838" t="str">
            <v>I-SINAPI</v>
          </cell>
          <cell r="I3838">
            <v>101.26</v>
          </cell>
        </row>
        <row r="3839">
          <cell r="D3839" t="str">
            <v>00011183</v>
          </cell>
          <cell r="E3839" t="str">
            <v>BASCULANTE CHAPA DOBRADA ACO C/ ADICAO DE COBRE PRE-ZINCADO 4B CAIXILHO FIXO 100 X 100CM</v>
          </cell>
          <cell r="F3839" t="str">
            <v>UN</v>
          </cell>
          <cell r="G3839">
            <v>131.72999999999999</v>
          </cell>
          <cell r="H3839" t="str">
            <v>I-SINAPI</v>
          </cell>
          <cell r="I3839">
            <v>160.71</v>
          </cell>
        </row>
        <row r="3840">
          <cell r="D3840" t="str">
            <v>00011184</v>
          </cell>
          <cell r="E3840" t="str">
            <v>BASCULANTE CHAPA DOBRADA ACO C/ ADICAO DE COBRE PRE-ZINCADO 4B CAIXILHO FIXO 150 X 120CM</v>
          </cell>
          <cell r="F3840" t="str">
            <v>UN</v>
          </cell>
          <cell r="G3840">
            <v>278.32</v>
          </cell>
          <cell r="H3840" t="str">
            <v>I-SINAPI</v>
          </cell>
          <cell r="I3840">
            <v>339.55</v>
          </cell>
        </row>
        <row r="3841">
          <cell r="D3841" t="str">
            <v>00000615</v>
          </cell>
          <cell r="E3841" t="str">
            <v>BASCULANTE CHAPA DOBRADA ACO C/ ADICAO DE COBRE PRE-ZINCADO 60 X 80CM</v>
          </cell>
          <cell r="F3841" t="str">
            <v>M2</v>
          </cell>
          <cell r="G3841">
            <v>177.46</v>
          </cell>
          <cell r="H3841" t="str">
            <v>I-SINAPI</v>
          </cell>
          <cell r="I3841">
            <v>216.5</v>
          </cell>
        </row>
        <row r="3842">
          <cell r="D3842" t="str">
            <v>00011231</v>
          </cell>
          <cell r="E3842" t="str">
            <v>BASCULANTE EM CANTONEIRA DE FERRO 3/4" X 1/8" - 80 X 80CM</v>
          </cell>
          <cell r="F3842" t="str">
            <v>M2</v>
          </cell>
          <cell r="G3842">
            <v>135.88999999999999</v>
          </cell>
          <cell r="H3842" t="str">
            <v>I-SINAPI</v>
          </cell>
          <cell r="I3842">
            <v>165.78</v>
          </cell>
        </row>
        <row r="3843">
          <cell r="D3843" t="str">
            <v>00000617</v>
          </cell>
          <cell r="E3843" t="str">
            <v>BASCULANTE EM CANTONEIRA DE FERRO 5/8" X 1/8" - LINHA POPULAR - 60 X 100CM</v>
          </cell>
          <cell r="F3843" t="str">
            <v>UN</v>
          </cell>
          <cell r="G3843">
            <v>87</v>
          </cell>
          <cell r="H3843" t="str">
            <v>I-SINAPI</v>
          </cell>
          <cell r="I3843">
            <v>106.14</v>
          </cell>
        </row>
        <row r="3844">
          <cell r="D3844" t="str">
            <v>00000616</v>
          </cell>
          <cell r="E3844" t="str">
            <v>BASCULANTE EM CANTONEIRA DE FERRO 5/8" X 1/8" - LINHA POPULAR - 60 X 80CM</v>
          </cell>
          <cell r="F3844" t="str">
            <v>UN</v>
          </cell>
          <cell r="G3844">
            <v>71.86</v>
          </cell>
          <cell r="H3844" t="str">
            <v>I-SINAPI</v>
          </cell>
          <cell r="I3844">
            <v>87.66</v>
          </cell>
        </row>
        <row r="3845">
          <cell r="D3845" t="str">
            <v>00000603</v>
          </cell>
          <cell r="E3845" t="str">
            <v>BASCULANTE EM CANTONEIRA DE FERRO 5/8" X 1/8" - LINHA POPULAR - 60 X 80CM</v>
          </cell>
          <cell r="F3845" t="str">
            <v>M2</v>
          </cell>
          <cell r="G3845">
            <v>180.96</v>
          </cell>
          <cell r="H3845" t="str">
            <v>I-SINAPI</v>
          </cell>
          <cell r="I3845">
            <v>220.77</v>
          </cell>
        </row>
        <row r="3846">
          <cell r="D3846" t="str">
            <v>00011192</v>
          </cell>
          <cell r="E3846" t="str">
            <v>BASCULANTE EM CANTONEIRA DE FERRO 5/8" X 1/8" - 4 BANDEIRAS (2 FIXAS, 2 MOVEIS) - 80 X 80CM</v>
          </cell>
          <cell r="F3846" t="str">
            <v>UN</v>
          </cell>
          <cell r="G3846">
            <v>87.87</v>
          </cell>
          <cell r="H3846" t="str">
            <v>I-SINAPI</v>
          </cell>
          <cell r="I3846">
            <v>107.2</v>
          </cell>
        </row>
        <row r="3847">
          <cell r="D3847" t="str">
            <v>00003437</v>
          </cell>
          <cell r="E3847" t="str">
            <v>BASCULANTE MAD REGIONAL 3A</v>
          </cell>
          <cell r="F3847" t="str">
            <v>M2</v>
          </cell>
          <cell r="G3847">
            <v>146.55000000000001</v>
          </cell>
          <cell r="H3847" t="str">
            <v>I-SINAPI</v>
          </cell>
          <cell r="I3847">
            <v>178.79</v>
          </cell>
        </row>
        <row r="3848">
          <cell r="D3848" t="str">
            <v>00000625</v>
          </cell>
          <cell r="E3848" t="str">
            <v>BASE CIMENTO CRISTALIZANTE TIPO DENVERLIT OU SIMILAR</v>
          </cell>
          <cell r="F3848" t="str">
            <v>KG</v>
          </cell>
          <cell r="G3848">
            <v>1.97</v>
          </cell>
          <cell r="H3848" t="str">
            <v>I-SINAPI</v>
          </cell>
          <cell r="I3848">
            <v>2.4</v>
          </cell>
        </row>
        <row r="3849">
          <cell r="D3849" t="str">
            <v>00013373</v>
          </cell>
          <cell r="E3849" t="str">
            <v>BASE P/ FUSIVEIS NH TAMANHO 00, DE 6 A 160A, TIPO 3 NH 3 030-Z DA SIEMENS OU EQUIV</v>
          </cell>
          <cell r="F3849" t="str">
            <v>UN</v>
          </cell>
          <cell r="G3849">
            <v>13.28</v>
          </cell>
          <cell r="H3849" t="str">
            <v>I-SINAPI</v>
          </cell>
          <cell r="I3849">
            <v>16.2</v>
          </cell>
        </row>
        <row r="3850">
          <cell r="D3850" t="str">
            <v>00013374</v>
          </cell>
          <cell r="E3850" t="str">
            <v>BASE P/ FUSIVEIS NH TAMANHO 01, DE 40 A 250A, TIPO 3 NH 3 230-Z DA SIEMENS OU EQUIV</v>
          </cell>
          <cell r="F3850" t="str">
            <v>UN</v>
          </cell>
          <cell r="G3850">
            <v>37.79</v>
          </cell>
          <cell r="H3850" t="str">
            <v>I-SINAPI</v>
          </cell>
          <cell r="I3850">
            <v>46.1</v>
          </cell>
        </row>
        <row r="3851">
          <cell r="D3851" t="str">
            <v>00010956</v>
          </cell>
          <cell r="E3851" t="str">
            <v>BASE P/ MASTRO DE PARA-RAIOS - 2"</v>
          </cell>
          <cell r="F3851" t="str">
            <v>UN</v>
          </cell>
          <cell r="G3851">
            <v>53.15</v>
          </cell>
          <cell r="H3851" t="str">
            <v>I-SINAPI</v>
          </cell>
          <cell r="I3851">
            <v>64.84</v>
          </cell>
        </row>
        <row r="3852">
          <cell r="D3852" t="str">
            <v>00000641</v>
          </cell>
          <cell r="E3852" t="str">
            <v>BATE ESTACA-MARTELO ATE 3,0T DIESEL 160 HP TORRE 15 M MAGAN IM 1520 BS</v>
          </cell>
          <cell r="F3852" t="str">
            <v>H</v>
          </cell>
          <cell r="G3852">
            <v>106.06</v>
          </cell>
          <cell r="H3852" t="str">
            <v>I-SINAPI</v>
          </cell>
          <cell r="I3852">
            <v>129.38999999999999</v>
          </cell>
        </row>
        <row r="3853">
          <cell r="D3853" t="str">
            <v>00010535</v>
          </cell>
          <cell r="E3853" t="str">
            <v>BETONEIRA 320 A 400 LITROS, SEM CARREGADOR, MOTOR ELÉTRICO TRIFÁSICO DE 3 HP</v>
          </cell>
          <cell r="F3853" t="str">
            <v>UN</v>
          </cell>
          <cell r="G3853">
            <v>2266</v>
          </cell>
          <cell r="H3853" t="str">
            <v>I-SINAPI</v>
          </cell>
          <cell r="I3853">
            <v>2764.52</v>
          </cell>
        </row>
        <row r="3854">
          <cell r="D3854" t="str">
            <v>00010534</v>
          </cell>
          <cell r="E3854" t="str">
            <v>BETONEIRA 320 LITROS, COM CARREGADOR, MOTOR ELÉTRICO TRIFÁSICA DE 3 HP</v>
          </cell>
          <cell r="F3854" t="str">
            <v>UN</v>
          </cell>
          <cell r="G3854">
            <v>2513.61</v>
          </cell>
          <cell r="H3854" t="str">
            <v>I-SINAPI</v>
          </cell>
          <cell r="I3854">
            <v>3066.6</v>
          </cell>
        </row>
        <row r="3855">
          <cell r="D3855" t="str">
            <v>00010537</v>
          </cell>
          <cell r="E3855" t="str">
            <v>BETONEIRA 320 LITROS, SEM CARREGADOR, MOTOR A DIESEL DE 5,5 HP</v>
          </cell>
          <cell r="F3855" t="str">
            <v>UN</v>
          </cell>
          <cell r="G3855">
            <v>4462.33</v>
          </cell>
          <cell r="H3855" t="str">
            <v>I-SINAPI</v>
          </cell>
          <cell r="I3855">
            <v>5444.04</v>
          </cell>
        </row>
        <row r="3856">
          <cell r="D3856" t="str">
            <v>00013891</v>
          </cell>
          <cell r="E3856" t="str">
            <v>BETONEIRA 320 LITROS, SEM CARREGADOR, MOTOR A GASOLINA</v>
          </cell>
          <cell r="F3856" t="str">
            <v>UN</v>
          </cell>
          <cell r="G3856">
            <v>3349.69</v>
          </cell>
          <cell r="H3856" t="str">
            <v>I-SINAPI</v>
          </cell>
          <cell r="I3856">
            <v>4086.62</v>
          </cell>
        </row>
        <row r="3857">
          <cell r="D3857" t="str">
            <v>00000646</v>
          </cell>
          <cell r="E3857" t="str">
            <v>BETONEIRA 320L DIESEL 5,5HP C/ CARREGADOR MECANICO</v>
          </cell>
          <cell r="F3857" t="str">
            <v>H</v>
          </cell>
          <cell r="G3857">
            <v>3.88</v>
          </cell>
          <cell r="H3857" t="str">
            <v>I-SINAPI</v>
          </cell>
          <cell r="I3857">
            <v>4.7300000000000004</v>
          </cell>
        </row>
        <row r="3858">
          <cell r="D3858" t="str">
            <v>00000643</v>
          </cell>
          <cell r="E3858" t="str">
            <v>BETONEIRA 320L DIESEL 5,5HP S/ CARREGADOR MECANICO</v>
          </cell>
          <cell r="F3858" t="str">
            <v>H</v>
          </cell>
          <cell r="G3858">
            <v>2.7</v>
          </cell>
          <cell r="H3858" t="str">
            <v>I-SINAPI</v>
          </cell>
          <cell r="I3858">
            <v>3.29</v>
          </cell>
        </row>
        <row r="3859">
          <cell r="D3859" t="str">
            <v>00010531</v>
          </cell>
          <cell r="E3859" t="str">
            <v>BETONEIRA 320L ELETRICA TRIFASICA 3HP C/ CARREGADOR MECANICO</v>
          </cell>
          <cell r="F3859" t="str">
            <v>H</v>
          </cell>
          <cell r="G3859">
            <v>2.1</v>
          </cell>
          <cell r="H3859" t="str">
            <v>I-SINAPI</v>
          </cell>
          <cell r="I3859">
            <v>2.56</v>
          </cell>
        </row>
        <row r="3860">
          <cell r="D3860" t="str">
            <v>00010532</v>
          </cell>
          <cell r="E3860" t="str">
            <v>BETONEIRA 320L ELETRICA TRIFASICA 3HP S/ CARREGADOR MECANICO</v>
          </cell>
          <cell r="F3860" t="str">
            <v>H</v>
          </cell>
          <cell r="G3860">
            <v>0.9</v>
          </cell>
          <cell r="H3860" t="str">
            <v>I-SINAPI</v>
          </cell>
          <cell r="I3860">
            <v>1.0900000000000001</v>
          </cell>
        </row>
        <row r="3861">
          <cell r="D3861" t="str">
            <v>00010539</v>
          </cell>
          <cell r="E3861" t="str">
            <v>BETONEIRA 580 LITROS, COM CARREGADOR, MOTOR A DIESEL DE 7,5 HP</v>
          </cell>
          <cell r="F3861" t="str">
            <v>UN</v>
          </cell>
          <cell r="G3861">
            <v>15151.33</v>
          </cell>
          <cell r="H3861" t="str">
            <v>I-SINAPI</v>
          </cell>
          <cell r="I3861">
            <v>18484.62</v>
          </cell>
        </row>
        <row r="3862">
          <cell r="D3862" t="str">
            <v>00014628</v>
          </cell>
          <cell r="E3862" t="str">
            <v>BETONEIRA 580 LITROS, SEM CARREGADOR, MOTOR A DIESEL DE 7,5 HP</v>
          </cell>
          <cell r="F3862" t="str">
            <v>UN</v>
          </cell>
          <cell r="G3862">
            <v>9432.73</v>
          </cell>
          <cell r="H3862" t="str">
            <v>I-SINAPI</v>
          </cell>
          <cell r="I3862">
            <v>11507.93</v>
          </cell>
        </row>
        <row r="3863">
          <cell r="D3863" t="str">
            <v>00010536</v>
          </cell>
          <cell r="E3863" t="str">
            <v>BETONEIRA 580 LITROS, SEM CARREGADOR, MOTOR ELÉTRICO TRIFÁSICO DE 7,5 HP</v>
          </cell>
          <cell r="F3863" t="str">
            <v>UN</v>
          </cell>
          <cell r="G3863">
            <v>8058.56</v>
          </cell>
          <cell r="H3863" t="str">
            <v>I-SINAPI</v>
          </cell>
          <cell r="I3863">
            <v>9831.44</v>
          </cell>
        </row>
        <row r="3864">
          <cell r="D3864" t="str">
            <v>00025975</v>
          </cell>
          <cell r="E3864" t="str">
            <v>BETONEIRA 580L , A GASOLINA, 10 KW, CONSUMO 3L/H, ROTATIVA, COM CARREGADOR DE MATERIAL E MEDIDOR</v>
          </cell>
          <cell r="F3864" t="str">
            <v>UN</v>
          </cell>
          <cell r="G3864">
            <v>14028.6</v>
          </cell>
          <cell r="H3864" t="str">
            <v>I-SINAPI</v>
          </cell>
          <cell r="I3864">
            <v>17114.89</v>
          </cell>
        </row>
        <row r="3865">
          <cell r="D3865" t="str">
            <v>00000644</v>
          </cell>
          <cell r="E3865" t="str">
            <v>BETONEIRA 580L DIESEL 7,5HP C/ CARREGADOR MECANICO</v>
          </cell>
          <cell r="F3865" t="str">
            <v>H</v>
          </cell>
          <cell r="G3865">
            <v>4.5</v>
          </cell>
          <cell r="H3865" t="str">
            <v>I-SINAPI</v>
          </cell>
          <cell r="I3865">
            <v>5.49</v>
          </cell>
        </row>
        <row r="3866">
          <cell r="D3866" t="str">
            <v>00010533</v>
          </cell>
          <cell r="E3866" t="str">
            <v>BETONEIRA 580L ELETRICA TRIFASICA 7,5HP C/ CARREGADOR MECANICO</v>
          </cell>
          <cell r="F3866" t="str">
            <v>H</v>
          </cell>
          <cell r="G3866">
            <v>3</v>
          </cell>
          <cell r="H3866" t="str">
            <v>I-SINAPI</v>
          </cell>
          <cell r="I3866">
            <v>3.66</v>
          </cell>
        </row>
        <row r="3867">
          <cell r="D3867" t="str">
            <v>00011797</v>
          </cell>
          <cell r="E3867" t="str">
            <v>BIDE LOUCA BRANCA C/ 3 FUROS - LINHA PADRAO MEDIO</v>
          </cell>
          <cell r="F3867" t="str">
            <v>UN</v>
          </cell>
          <cell r="G3867">
            <v>59.12</v>
          </cell>
          <cell r="H3867" t="str">
            <v>I-SINAPI</v>
          </cell>
          <cell r="I3867">
            <v>72.12</v>
          </cell>
        </row>
        <row r="3868">
          <cell r="D3868" t="str">
            <v>00020265</v>
          </cell>
          <cell r="E3868" t="str">
            <v>BIDE LOUCA COR C/ 3 FUROS</v>
          </cell>
          <cell r="F3868" t="str">
            <v>UN</v>
          </cell>
          <cell r="G3868">
            <v>54.66</v>
          </cell>
          <cell r="H3868" t="str">
            <v>I-SINAPI</v>
          </cell>
          <cell r="I3868">
            <v>66.680000000000007</v>
          </cell>
        </row>
        <row r="3869">
          <cell r="D3869" t="str">
            <v>00000647</v>
          </cell>
          <cell r="E3869" t="str">
            <v>BLASTER, DINAMITADOR OU CABO DE FOGO</v>
          </cell>
          <cell r="F3869" t="str">
            <v>H</v>
          </cell>
          <cell r="G3869">
            <v>12</v>
          </cell>
          <cell r="H3869" t="str">
            <v>I-SINAPI</v>
          </cell>
          <cell r="I3869">
            <v>14.64</v>
          </cell>
        </row>
        <row r="3870">
          <cell r="D3870" t="str">
            <v>00025070</v>
          </cell>
          <cell r="E3870" t="str">
            <v>BLOCO CONCRETO ESTRUTURAL FCK 4,5MPA 14X19X39CM NBR 6136 PAREDE=&gt;25MM</v>
          </cell>
          <cell r="F3870" t="str">
            <v>UN</v>
          </cell>
          <cell r="G3870">
            <v>2.4900000000000002</v>
          </cell>
          <cell r="H3870" t="str">
            <v>I-SINAPI</v>
          </cell>
          <cell r="I3870">
            <v>3.03</v>
          </cell>
        </row>
        <row r="3871">
          <cell r="D3871" t="str">
            <v>00025067</v>
          </cell>
          <cell r="E3871" t="str">
            <v>BLOCO CONCRETO ESTRUTURAL FCK 4,5MPA 19X19X39CM NBR 6136 PAREDE TRANS-VERSAL =&gt;25MM E</v>
          </cell>
          <cell r="F3871" t="str">
            <v>UN</v>
          </cell>
          <cell r="G3871">
            <v>3.34</v>
          </cell>
          <cell r="H3871" t="str">
            <v>I-SINAPI</v>
          </cell>
          <cell r="I3871">
            <v>4.07</v>
          </cell>
        </row>
        <row r="3872">
          <cell r="D3872" t="str">
            <v>00025071</v>
          </cell>
          <cell r="E3872" t="str">
            <v>BLOCO CONCRETO ESTRUTURAL FCK 4,5MPA 9X19X39CM</v>
          </cell>
          <cell r="F3872" t="str">
            <v>UN</v>
          </cell>
          <cell r="G3872">
            <v>1.75</v>
          </cell>
          <cell r="H3872" t="str">
            <v>I-SINAPI</v>
          </cell>
          <cell r="I3872">
            <v>2.13</v>
          </cell>
        </row>
        <row r="3873">
          <cell r="D3873" t="str">
            <v>00010610</v>
          </cell>
          <cell r="E3873" t="str">
            <v>BLOCO ESTRUTURAL CERAMICO - 14 X 19 X 29 CM</v>
          </cell>
          <cell r="F3873" t="str">
            <v>UN</v>
          </cell>
          <cell r="G3873">
            <v>0.91</v>
          </cell>
          <cell r="H3873" t="str">
            <v>I-SINAPI</v>
          </cell>
          <cell r="I3873">
            <v>1.1100000000000001</v>
          </cell>
        </row>
        <row r="3874">
          <cell r="D3874" t="str">
            <v>00000709</v>
          </cell>
          <cell r="E3874" t="str">
            <v>BLOCO POLIETILENO ALTA DENSIDADE 27 X 30 X 100 CM MODELO MAXBLOCO   LEOTECH, ACOMPANHADOS</v>
          </cell>
          <cell r="F3874" t="str">
            <v>UN</v>
          </cell>
          <cell r="G3874">
            <v>475.92</v>
          </cell>
          <cell r="H3874" t="str">
            <v>I-SINAPI</v>
          </cell>
          <cell r="I3874">
            <v>580.62</v>
          </cell>
        </row>
        <row r="3875">
          <cell r="D3875" t="str">
            <v>00000691</v>
          </cell>
          <cell r="E3875" t="str">
            <v>BLOCO SEXTAVADO EM CONCRETO P/ PAVIMENTAÇÃO DE 35 MPA, (TIPO BLOKRET) E = 6,5CM DE 30 X 30CM, DE</v>
          </cell>
          <cell r="F3875" t="str">
            <v>M2</v>
          </cell>
          <cell r="G3875">
            <v>34.090000000000003</v>
          </cell>
          <cell r="H3875" t="str">
            <v>I-SINAPI</v>
          </cell>
          <cell r="I3875">
            <v>41.58</v>
          </cell>
        </row>
        <row r="3876">
          <cell r="D3876" t="str">
            <v>00000679</v>
          </cell>
          <cell r="E3876" t="str">
            <v>BLOCO SEXTAVADO EM CONCRETO P/ PAVIMENTAÇÃO DE 35 MPA, DE   25 X 25 X 10 CM, DE ACORDO COM NBR</v>
          </cell>
          <cell r="F3876" t="str">
            <v>M2</v>
          </cell>
          <cell r="G3876">
            <v>55.02</v>
          </cell>
          <cell r="H3876" t="str">
            <v>I-SINAPI</v>
          </cell>
          <cell r="I3876">
            <v>67.12</v>
          </cell>
        </row>
        <row r="3877">
          <cell r="D3877" t="str">
            <v>00000676</v>
          </cell>
          <cell r="E3877" t="str">
            <v>BLOCO SEXTAVADO EM CONCRETO P/ PAVIMENTAÇÃO DE 35MPA, DE   20 X 20 X 8CM, DE ACORDO COM NBR 978</v>
          </cell>
          <cell r="F3877" t="str">
            <v>M2</v>
          </cell>
          <cell r="G3877">
            <v>43.12</v>
          </cell>
          <cell r="H3877" t="str">
            <v>I-SINAPI</v>
          </cell>
          <cell r="I3877">
            <v>52.6</v>
          </cell>
        </row>
        <row r="3878">
          <cell r="D3878" t="str">
            <v>00000677</v>
          </cell>
          <cell r="E3878" t="str">
            <v>BLOCO SEXTAVADO EM CONCRETO P/ PAVIMENTAÇÃO DE 35MPA, DE 20 X 20 X 10CM DE ACORDO COM NBR 978</v>
          </cell>
          <cell r="F3878" t="str">
            <v>M2</v>
          </cell>
          <cell r="G3878">
            <v>46.6</v>
          </cell>
          <cell r="H3878" t="str">
            <v>I-SINAPI</v>
          </cell>
          <cell r="I3878">
            <v>56.85</v>
          </cell>
        </row>
        <row r="3879">
          <cell r="D3879" t="str">
            <v>00000678</v>
          </cell>
          <cell r="E3879" t="str">
            <v>BLOCO SEXTAVADO EM CONCRETO P/ PAVIMENTAÇÃO DE 35MPA, DE 30 X 30 X 10 CM, DE ACORDO COM NBR 97</v>
          </cell>
          <cell r="F3879" t="str">
            <v>M2</v>
          </cell>
          <cell r="G3879">
            <v>43.49</v>
          </cell>
          <cell r="H3879" t="str">
            <v>I-SINAPI</v>
          </cell>
          <cell r="I3879">
            <v>53.05</v>
          </cell>
        </row>
        <row r="3880">
          <cell r="D3880" t="str">
            <v>00000710</v>
          </cell>
          <cell r="E3880" t="str">
            <v>BLOCO SEXTAVADO P/ PAVIMENTAÇÃO EM CONCRETO DE 35 MPA, DE 20 X 20 X 6 CM, DE ACORDO COM NBR 978</v>
          </cell>
          <cell r="F3880" t="str">
            <v>M2</v>
          </cell>
          <cell r="G3880">
            <v>32.89</v>
          </cell>
          <cell r="H3880" t="str">
            <v>I-SINAPI</v>
          </cell>
          <cell r="I3880">
            <v>40.119999999999997</v>
          </cell>
        </row>
        <row r="3881">
          <cell r="D3881" t="str">
            <v>00000711</v>
          </cell>
          <cell r="E3881" t="str">
            <v>BLOCO SEXTAVADO P/ PAVIMENTAÇÃO EM CONCRETO DE 35 MPA, DE 25 X 25 X 6 CM, DE ACORDO COM NBR 978</v>
          </cell>
          <cell r="F3881" t="str">
            <v>M2</v>
          </cell>
          <cell r="G3881">
            <v>33.22</v>
          </cell>
          <cell r="H3881" t="str">
            <v>I-SINAPI</v>
          </cell>
          <cell r="I3881">
            <v>40.520000000000003</v>
          </cell>
        </row>
        <row r="3882">
          <cell r="D3882" t="str">
            <v>00000712</v>
          </cell>
          <cell r="E3882" t="str">
            <v>BLOCO SEXTAVADO P/ PAVIMENTAÇÃO EM CONCRETO DE 35 MPA, DE 25 X 25 X 8 CM, DE ACORDO COM NBR 978</v>
          </cell>
          <cell r="F3882" t="str">
            <v>M2</v>
          </cell>
          <cell r="G3882">
            <v>39.409999999999997</v>
          </cell>
          <cell r="H3882" t="str">
            <v>I-SINAPI</v>
          </cell>
          <cell r="I3882">
            <v>48.08</v>
          </cell>
        </row>
        <row r="3883">
          <cell r="D3883" t="str">
            <v>00000708</v>
          </cell>
          <cell r="E3883" t="str">
            <v>BLOCO SEXTAVADO P/ PAVIMENTAÇÃO, EM CONCRETO DE 35 MPA (TIPO BLOKRET) E = 5,0CM 19 X 19CM DE</v>
          </cell>
          <cell r="F3883" t="str">
            <v>M2</v>
          </cell>
          <cell r="G3883">
            <v>26.88</v>
          </cell>
          <cell r="H3883" t="str">
            <v>I-SINAPI</v>
          </cell>
          <cell r="I3883">
            <v>32.79</v>
          </cell>
        </row>
        <row r="3884">
          <cell r="D3884" t="str">
            <v>00011118</v>
          </cell>
          <cell r="E3884" t="str">
            <v>BLOCO SEXTAVADO P/ PAVIMENTAÇÃO, EM CONCRETO DE 35 MPA (TIPO BLOKRET) E = 9,0CM, DE 30 X 30CM, DE</v>
          </cell>
          <cell r="F3884" t="str">
            <v>UN</v>
          </cell>
          <cell r="G3884">
            <v>3.6</v>
          </cell>
          <cell r="H3884" t="str">
            <v>I-SINAPI</v>
          </cell>
          <cell r="I3884">
            <v>4.3899999999999997</v>
          </cell>
        </row>
        <row r="3885">
          <cell r="D3885" t="str">
            <v>00000714</v>
          </cell>
          <cell r="E3885" t="str">
            <v>BLOCO SEXTAVADO P/ PAVIMENTAÇÃO, EM CONCRETO DE 35 MPA, DE 30 X 30 X 8 CM, DE ACORDO COM NBR 97</v>
          </cell>
          <cell r="F3885" t="str">
            <v>M2</v>
          </cell>
          <cell r="G3885">
            <v>36.24</v>
          </cell>
          <cell r="H3885" t="str">
            <v>I-SINAPI</v>
          </cell>
          <cell r="I3885">
            <v>44.21</v>
          </cell>
        </row>
        <row r="3886">
          <cell r="D3886" t="str">
            <v>00011119</v>
          </cell>
          <cell r="E3886" t="str">
            <v>BLOCO SEXTAVADO P/ PAVIMENTAÇÃO,EM CONCRETO DE 35 MPA, DE 30 X 30 X 8 CM, DE ACORDO COM NBR 978</v>
          </cell>
          <cell r="F3886" t="str">
            <v>M2</v>
          </cell>
          <cell r="G3886">
            <v>36.24</v>
          </cell>
          <cell r="H3886" t="str">
            <v>I-SINAPI</v>
          </cell>
          <cell r="I3886">
            <v>44.21</v>
          </cell>
        </row>
        <row r="3887">
          <cell r="D3887" t="str">
            <v>00000713</v>
          </cell>
          <cell r="E3887" t="str">
            <v>BLOCO SEXTAVADO P/PAVIMENTAÇÃO EM CONCRETO DE 35 MPA (TIPO BLOKRET) E = 8,0CM 30 X 30CM, DE</v>
          </cell>
          <cell r="F3887" t="str">
            <v>M2</v>
          </cell>
          <cell r="G3887">
            <v>35.94</v>
          </cell>
          <cell r="H3887" t="str">
            <v>I-SINAPI</v>
          </cell>
          <cell r="I3887">
            <v>43.84</v>
          </cell>
        </row>
        <row r="3888">
          <cell r="D3888" t="str">
            <v>00011117</v>
          </cell>
          <cell r="E3888" t="str">
            <v>BLOCO SEXTAVADO P/PAVIMENTAÇÃO, EM CONCRETO COM 35MPA (TIPO BLOKRET) E = 8,0CM 30 X 30CM DE</v>
          </cell>
          <cell r="F3888" t="str">
            <v>UN</v>
          </cell>
          <cell r="G3888">
            <v>3.15</v>
          </cell>
          <cell r="H3888" t="str">
            <v>I-SINAPI</v>
          </cell>
          <cell r="I3888">
            <v>3.84</v>
          </cell>
        </row>
        <row r="3889">
          <cell r="D3889" t="str">
            <v>00013852</v>
          </cell>
          <cell r="E3889" t="str">
            <v>BLOCO SEXTAVADO P/PAVIMENTAÇÃO, EM CONCRETO DE 35 MPA (TIPO BLOKRET) E= 10,0CM, DE 30 X 30 CM DE</v>
          </cell>
          <cell r="F3889" t="str">
            <v>M2</v>
          </cell>
          <cell r="G3889">
            <v>39.65</v>
          </cell>
          <cell r="H3889" t="str">
            <v>I-SINAPI</v>
          </cell>
          <cell r="I3889">
            <v>48.37</v>
          </cell>
        </row>
        <row r="3890">
          <cell r="D3890" t="str">
            <v>00000695</v>
          </cell>
          <cell r="E3890" t="str">
            <v>BLOCO TIPO RAQUETE P/PAVIMENTAÇÃP E=6CM PISO 10 FACES COD 1035 N, EM CONCRETO DE 35MPA, DE</v>
          </cell>
          <cell r="F3890" t="str">
            <v>M2</v>
          </cell>
          <cell r="G3890">
            <v>34.67</v>
          </cell>
          <cell r="H3890" t="str">
            <v>I-SINAPI</v>
          </cell>
          <cell r="I3890">
            <v>42.29</v>
          </cell>
        </row>
        <row r="3891">
          <cell r="D3891" t="str">
            <v>00000674</v>
          </cell>
          <cell r="E3891" t="str">
            <v>BLOCO VEDACAO CONCRETO CELULAR 10 X 30 X 60CM</v>
          </cell>
          <cell r="F3891" t="str">
            <v>M2</v>
          </cell>
          <cell r="G3891">
            <v>41.46</v>
          </cell>
          <cell r="H3891" t="str">
            <v>I-SINAPI</v>
          </cell>
          <cell r="I3891">
            <v>50.58</v>
          </cell>
        </row>
        <row r="3892">
          <cell r="D3892" t="str">
            <v>00000652</v>
          </cell>
          <cell r="E3892" t="str">
            <v>BLOCO VEDACAO CONCRETO CELULAR 20 X 30 X 60CM</v>
          </cell>
          <cell r="F3892" t="str">
            <v>M2</v>
          </cell>
          <cell r="G3892">
            <v>82.98</v>
          </cell>
          <cell r="H3892" t="str">
            <v>I-SINAPI</v>
          </cell>
          <cell r="I3892">
            <v>101.23</v>
          </cell>
        </row>
        <row r="3893">
          <cell r="D3893" t="str">
            <v>00011979</v>
          </cell>
          <cell r="E3893" t="str">
            <v>BLOCO VEDACAO CONCRETO POROSO 20 X 20 X 20CM</v>
          </cell>
          <cell r="F3893" t="str">
            <v>UN</v>
          </cell>
          <cell r="G3893">
            <v>1.44</v>
          </cell>
          <cell r="H3893" t="str">
            <v>I-SINAPI</v>
          </cell>
          <cell r="I3893">
            <v>1.75</v>
          </cell>
        </row>
        <row r="3894">
          <cell r="D3894" t="str">
            <v>00000650</v>
          </cell>
          <cell r="E3894" t="str">
            <v>BLOCO VEDACAO CONCRETO 10 X 20 X 40CM</v>
          </cell>
          <cell r="F3894" t="str">
            <v>UN</v>
          </cell>
          <cell r="G3894">
            <v>1.5</v>
          </cell>
          <cell r="H3894" t="str">
            <v>I-SINAPI</v>
          </cell>
          <cell r="I3894">
            <v>1.83</v>
          </cell>
        </row>
        <row r="3895">
          <cell r="D3895" t="str">
            <v>00000651</v>
          </cell>
          <cell r="E3895" t="str">
            <v>BLOCO VEDACAO CONCRETO 15 X 20 X 40CM</v>
          </cell>
          <cell r="F3895" t="str">
            <v>UN</v>
          </cell>
          <cell r="G3895">
            <v>2.0699999999999998</v>
          </cell>
          <cell r="H3895" t="str">
            <v>I-SINAPI</v>
          </cell>
          <cell r="I3895">
            <v>2.52</v>
          </cell>
        </row>
        <row r="3896">
          <cell r="D3896" t="str">
            <v>00000654</v>
          </cell>
          <cell r="E3896" t="str">
            <v>BLOCO VEDACAO CONCRETO 20 X 20 X 40CM</v>
          </cell>
          <cell r="F3896" t="str">
            <v>UN</v>
          </cell>
          <cell r="G3896">
            <v>2.59</v>
          </cell>
          <cell r="H3896" t="str">
            <v>I-SINAPI</v>
          </cell>
          <cell r="I3896">
            <v>3.15</v>
          </cell>
        </row>
        <row r="3897">
          <cell r="D3897" t="str">
            <v>00000715</v>
          </cell>
          <cell r="E3897" t="str">
            <v>BLOCO VIDRO INCOLOR CANELADO 19 X 19 X 8CM</v>
          </cell>
          <cell r="F3897" t="str">
            <v>UN</v>
          </cell>
          <cell r="G3897">
            <v>9.4</v>
          </cell>
          <cell r="H3897" t="str">
            <v>I-SINAPI</v>
          </cell>
          <cell r="I3897">
            <v>11.46</v>
          </cell>
        </row>
        <row r="3898">
          <cell r="D3898" t="str">
            <v>00011981</v>
          </cell>
          <cell r="E3898" t="str">
            <v>BLOCO VIDRO INCOLOR VENEZIANA 20 X 10 X 8CM</v>
          </cell>
          <cell r="F3898" t="str">
            <v>UN</v>
          </cell>
          <cell r="G3898">
            <v>5.59</v>
          </cell>
          <cell r="H3898" t="str">
            <v>I-SINAPI</v>
          </cell>
          <cell r="I3898">
            <v>6.81</v>
          </cell>
        </row>
        <row r="3899">
          <cell r="D3899" t="str">
            <v>00000716</v>
          </cell>
          <cell r="E3899" t="str">
            <v>BLOCO VIDRO INCOLOR XADREZ 20 X 20 X 10CM</v>
          </cell>
          <cell r="F3899" t="str">
            <v>UN</v>
          </cell>
          <cell r="G3899">
            <v>10.18</v>
          </cell>
          <cell r="H3899" t="str">
            <v>I-SINAPI</v>
          </cell>
          <cell r="I3899">
            <v>12.41</v>
          </cell>
        </row>
        <row r="3900">
          <cell r="D3900" t="str">
            <v>00012614</v>
          </cell>
          <cell r="E3900" t="str">
            <v>BOCAL PVC MR AQUAPLUV BEIRAL D =125X88 MM</v>
          </cell>
          <cell r="F3900" t="str">
            <v>UN</v>
          </cell>
          <cell r="G3900">
            <v>7.28</v>
          </cell>
          <cell r="H3900" t="str">
            <v>I-SINAPI</v>
          </cell>
          <cell r="I3900">
            <v>8.8800000000000008</v>
          </cell>
        </row>
        <row r="3901">
          <cell r="D3901" t="str">
            <v>00012294</v>
          </cell>
          <cell r="E3901" t="str">
            <v>BOCAL/SOQUETE/RECEPTACULO CONTRA INTEMPERIES C/ RABICHO</v>
          </cell>
          <cell r="F3901" t="str">
            <v>UN</v>
          </cell>
          <cell r="G3901">
            <v>1.57</v>
          </cell>
          <cell r="H3901" t="str">
            <v>I-SINAPI</v>
          </cell>
          <cell r="I3901">
            <v>1.91</v>
          </cell>
        </row>
        <row r="3902">
          <cell r="D3902" t="str">
            <v>00012295</v>
          </cell>
          <cell r="E3902" t="str">
            <v>BOCAL/SOQUETE/RECEPTACULO DE BAQUELITE</v>
          </cell>
          <cell r="F3902" t="str">
            <v>UN</v>
          </cell>
          <cell r="G3902">
            <v>1.81</v>
          </cell>
          <cell r="H3902" t="str">
            <v>I-SINAPI</v>
          </cell>
          <cell r="I3902">
            <v>2.2000000000000002</v>
          </cell>
        </row>
        <row r="3903">
          <cell r="D3903" t="str">
            <v>00012296</v>
          </cell>
          <cell r="E3903" t="str">
            <v>BOCAL/SOQUETE/RECEPTACULO DE PORCELANA</v>
          </cell>
          <cell r="F3903" t="str">
            <v>UN</v>
          </cell>
          <cell r="G3903">
            <v>1.39</v>
          </cell>
          <cell r="H3903" t="str">
            <v>I-SINAPI</v>
          </cell>
          <cell r="I3903">
            <v>1.69</v>
          </cell>
        </row>
        <row r="3904">
          <cell r="D3904" t="str">
            <v>00006140</v>
          </cell>
          <cell r="E3904" t="str">
            <v>BOLSA DE LIGACAO EM PVC FLEXIVEL P/ VASO SANITARIO 1.1/2" (40MM)</v>
          </cell>
          <cell r="F3904" t="str">
            <v>UN</v>
          </cell>
          <cell r="G3904">
            <v>1.48</v>
          </cell>
          <cell r="H3904" t="str">
            <v>I-SINAPI</v>
          </cell>
          <cell r="I3904">
            <v>1.8</v>
          </cell>
        </row>
        <row r="3905">
          <cell r="D3905" t="str">
            <v>00010575</v>
          </cell>
          <cell r="E3905" t="str">
            <v>BOMBA AUTO-ASPIRANTE C/ MOTOR ELETRICO MONOFASICO 1/4 CV BOCAIS 3/4" X 3/4" SCHNEIDER MOD. ASP-56</v>
          </cell>
          <cell r="F3905" t="str">
            <v>UN</v>
          </cell>
          <cell r="G3905">
            <v>471.08</v>
          </cell>
          <cell r="H3905" t="str">
            <v>I-SINAPI</v>
          </cell>
          <cell r="I3905">
            <v>574.71</v>
          </cell>
        </row>
        <row r="3906">
          <cell r="D3906" t="str">
            <v>00014013</v>
          </cell>
          <cell r="E3906" t="str">
            <v>BOMBA C/MOTOR NACIONAL P/SONDAGEM</v>
          </cell>
          <cell r="F3906" t="str">
            <v>UN</v>
          </cell>
          <cell r="G3906">
            <v>27866.38</v>
          </cell>
          <cell r="H3906" t="str">
            <v>I-SINAPI</v>
          </cell>
          <cell r="I3906">
            <v>33996.980000000003</v>
          </cell>
        </row>
        <row r="3907">
          <cell r="D3907" t="str">
            <v>00000733</v>
          </cell>
          <cell r="E3907" t="str">
            <v>BOMBA CENTRIFUGA C/ MOTOR ELETRICO MONOFASICO MOD. BC 91S 3/4 CV - AMT= 11 MCA, Q= 7,3 M³/H- AMT= 2</v>
          </cell>
          <cell r="F3907" t="str">
            <v>UN</v>
          </cell>
          <cell r="G3907">
            <v>462.67</v>
          </cell>
          <cell r="H3907" t="str">
            <v>I-SINAPI</v>
          </cell>
          <cell r="I3907">
            <v>564.45000000000005</v>
          </cell>
        </row>
        <row r="3908">
          <cell r="D3908" t="str">
            <v>00000731</v>
          </cell>
          <cell r="E3908" t="str">
            <v>BOMBA CENTRIFUGA C/ MOTOR ELETRICO MONOFASICO 1/2CV BOCAIS 1"    X 3/4" DANCOR SERIE CAMW4 MOD.</v>
          </cell>
          <cell r="F3908" t="str">
            <v>UN</v>
          </cell>
          <cell r="G3908">
            <v>358.92</v>
          </cell>
          <cell r="H3908" t="str">
            <v>I-SINAPI</v>
          </cell>
          <cell r="I3908">
            <v>437.88</v>
          </cell>
        </row>
        <row r="3909">
          <cell r="D3909" t="str">
            <v>00000729</v>
          </cell>
          <cell r="E3909" t="str">
            <v>BOMBA CENTRIFUGA C/ MOTOR ELETRICO MONOFASICO 1/3HP BOCAIS 1"    X 3/4" DANCOR SERIE CAMW4 MOD.</v>
          </cell>
          <cell r="F3909" t="str">
            <v>UN</v>
          </cell>
          <cell r="G3909">
            <v>323.25</v>
          </cell>
          <cell r="H3909" t="str">
            <v>I-SINAPI</v>
          </cell>
          <cell r="I3909">
            <v>394.36</v>
          </cell>
        </row>
        <row r="3910">
          <cell r="D3910" t="str">
            <v>00000738</v>
          </cell>
          <cell r="E3910" t="str">
            <v>BOMBA CENTRIFUGA C/ MOTOR ELETRICO TRIFASICO 5CV   BOCAIS 2"    X 1.1/2" X 1" DANCOR SERIE CAM MOD.</v>
          </cell>
          <cell r="F3910" t="str">
            <v>UN</v>
          </cell>
          <cell r="G3910">
            <v>1724.49</v>
          </cell>
          <cell r="H3910" t="str">
            <v>I-SINAPI</v>
          </cell>
          <cell r="I3910">
            <v>2103.87</v>
          </cell>
        </row>
        <row r="3911">
          <cell r="D3911" t="str">
            <v>00000734</v>
          </cell>
          <cell r="E3911" t="str">
            <v>BOMBA CENTRIFUGA C/ MOTOR ELETRICO TRIFASICO 1 1/2CV    BOCAIS 1   1/4" X 1" SCHNEIDER MOD.BC92</v>
          </cell>
          <cell r="F3911" t="str">
            <v>UN</v>
          </cell>
          <cell r="G3911">
            <v>689.79</v>
          </cell>
          <cell r="H3911" t="str">
            <v>I-SINAPI</v>
          </cell>
          <cell r="I3911">
            <v>841.54</v>
          </cell>
        </row>
        <row r="3912">
          <cell r="D3912" t="str">
            <v>00000732</v>
          </cell>
          <cell r="E3912" t="str">
            <v>BOMBA CENTRIFUGA C/ MOTOR ELETRICO TRIFASICO 1CV BOCAIS 1" X 1 " DANCOR SERIE CAM MOD. 250, HM /Q =</v>
          </cell>
          <cell r="F3912" t="str">
            <v>UN</v>
          </cell>
          <cell r="G3912">
            <v>496.82</v>
          </cell>
          <cell r="H3912" t="str">
            <v>I-SINAPI</v>
          </cell>
          <cell r="I3912">
            <v>606.12</v>
          </cell>
        </row>
        <row r="3913">
          <cell r="D3913" t="str">
            <v>00000737</v>
          </cell>
          <cell r="E3913" t="str">
            <v>BOMBA CENTRIFUGA C/ MOTOR ELETRICO TRIFASICO 15CV BOCAIS 2 1/2" " X 2" DANCOR SERIE CAM MOD. 687 -</v>
          </cell>
          <cell r="F3913" t="str">
            <v>UN</v>
          </cell>
          <cell r="G3913">
            <v>2944.25</v>
          </cell>
          <cell r="H3913" t="str">
            <v>I-SINAPI</v>
          </cell>
          <cell r="I3913">
            <v>3591.98</v>
          </cell>
        </row>
        <row r="3914">
          <cell r="D3914" t="str">
            <v>00000736</v>
          </cell>
          <cell r="E3914" t="str">
            <v>BOMBA CENTRIFUGA C/ MOTOR ELETRICO TRIFASICO 3CV BOCAIS 1 1/2"    X 1 1/4" DANCOR SERIE CAM MOD.510</v>
          </cell>
          <cell r="F3914" t="str">
            <v>UN</v>
          </cell>
          <cell r="G3914">
            <v>819.23</v>
          </cell>
          <cell r="H3914" t="str">
            <v>I-SINAPI</v>
          </cell>
          <cell r="I3914">
            <v>999.46</v>
          </cell>
        </row>
        <row r="3915">
          <cell r="D3915" t="str">
            <v>00014161</v>
          </cell>
          <cell r="E3915" t="str">
            <v>BOMBA CENTRIFUGA C/ MOTOR ELETRICO 3/4CV SCHNEIDER BC-91 **CAIXA**</v>
          </cell>
          <cell r="F3915" t="str">
            <v>UN</v>
          </cell>
          <cell r="G3915">
            <v>490.71</v>
          </cell>
          <cell r="H3915" t="str">
            <v>I-SINAPI</v>
          </cell>
          <cell r="I3915">
            <v>598.66</v>
          </cell>
        </row>
        <row r="3916">
          <cell r="D3916" t="str">
            <v>00000740</v>
          </cell>
          <cell r="E3916" t="str">
            <v>BOMBA CENTRIFUGA DE ESTAGIOS C/ MOTOR ELETRICO TRIFASICO 10CV B OCAIS 1 1/2" X 1" SCHNEIDER MOD.</v>
          </cell>
          <cell r="F3916" t="str">
            <v>UN</v>
          </cell>
          <cell r="G3916">
            <v>2570.69</v>
          </cell>
          <cell r="H3916" t="str">
            <v>I-SINAPI</v>
          </cell>
          <cell r="I3916">
            <v>3136.24</v>
          </cell>
        </row>
        <row r="3917">
          <cell r="D3917" t="str">
            <v>00000735</v>
          </cell>
          <cell r="E3917" t="str">
            <v>BOMBA CENTRIFUGA DE ESTAGIOS C/ MOTOR ELETRICO TRIFASICO 2CV      BOCAIS 1" X 3/4" SCHNEIDER MOD. ME</v>
          </cell>
          <cell r="F3917" t="str">
            <v>UN</v>
          </cell>
          <cell r="G3917">
            <v>1103.1099999999999</v>
          </cell>
          <cell r="H3917" t="str">
            <v>I-SINAPI</v>
          </cell>
          <cell r="I3917">
            <v>1345.79</v>
          </cell>
        </row>
        <row r="3918">
          <cell r="D3918" t="str">
            <v>00025932</v>
          </cell>
          <cell r="E3918" t="str">
            <v>BOMBA HIDRAULICA ALTA PRESSÃO (UNIDADE MOTRIZ), VAZÃO DE 3,0L/MIN, ATINGINDO PRESSÕES</v>
          </cell>
          <cell r="F3918" t="str">
            <v>DIA</v>
          </cell>
          <cell r="G3918">
            <v>188</v>
          </cell>
          <cell r="H3918" t="str">
            <v>I-SINAPI</v>
          </cell>
          <cell r="I3918">
            <v>229.36</v>
          </cell>
        </row>
        <row r="3919">
          <cell r="D3919" t="str">
            <v>00000745</v>
          </cell>
          <cell r="E3919" t="str">
            <v>BOMBA PARA TESTE HIDROSTATICO ATE 850 LIBRAS</v>
          </cell>
          <cell r="F3919" t="str">
            <v>H</v>
          </cell>
          <cell r="G3919">
            <v>1.1100000000000001</v>
          </cell>
          <cell r="H3919" t="str">
            <v>I-SINAPI</v>
          </cell>
          <cell r="I3919">
            <v>1.35</v>
          </cell>
        </row>
        <row r="3920">
          <cell r="D3920" t="str">
            <v>00010753</v>
          </cell>
          <cell r="E3920" t="str">
            <v>BOMBA PRESSURIZADORA ELETRICA ATE 2HP, 1 1/2"</v>
          </cell>
          <cell r="F3920" t="str">
            <v>H</v>
          </cell>
          <cell r="G3920">
            <v>0.83</v>
          </cell>
          <cell r="H3920" t="str">
            <v>I-SINAPI</v>
          </cell>
          <cell r="I3920">
            <v>1.01</v>
          </cell>
        </row>
        <row r="3921">
          <cell r="D3921" t="str">
            <v>00000755</v>
          </cell>
          <cell r="E3921" t="str">
            <v>BOMBA SUBMERSA DA MARCA LEAO S65-7, 27HP, ELETR. TRIFASICA, 220/380V</v>
          </cell>
          <cell r="F3921" t="str">
            <v>UN</v>
          </cell>
          <cell r="G3921">
            <v>13456.34</v>
          </cell>
          <cell r="H3921" t="str">
            <v>I-SINAPI</v>
          </cell>
          <cell r="I3921">
            <v>16416.73</v>
          </cell>
        </row>
        <row r="3922">
          <cell r="D3922" t="str">
            <v>00000756</v>
          </cell>
          <cell r="E3922" t="str">
            <v>BOMBA SUBMERSA DA MARCA LEAO S65-9, 32HP, ELETR. TRIFASICA 220/380V</v>
          </cell>
          <cell r="F3922" t="str">
            <v>UN</v>
          </cell>
          <cell r="G3922">
            <v>28959.3</v>
          </cell>
          <cell r="H3922" t="str">
            <v>I-SINAPI</v>
          </cell>
          <cell r="I3922">
            <v>35330.339999999997</v>
          </cell>
        </row>
        <row r="3923">
          <cell r="D3923" t="str">
            <v>00000749</v>
          </cell>
          <cell r="E3923" t="str">
            <v>BOMBA SUBMERSA P/ POCO PROFUNDO ELETRICA TRIFASICA 4HP MARCA LEAO        MOD.4R8-14, SERIE 300, 220V-</v>
          </cell>
          <cell r="F3923" t="str">
            <v>UN</v>
          </cell>
          <cell r="G3923">
            <v>6256.75</v>
          </cell>
          <cell r="H3923" t="str">
            <v>I-SINAPI</v>
          </cell>
          <cell r="I3923">
            <v>7633.23</v>
          </cell>
        </row>
        <row r="3924">
          <cell r="D3924" t="str">
            <v>00000750</v>
          </cell>
          <cell r="E3924" t="str">
            <v>BOMBA SUBMERSA P/ POCO PROFUNDO ELETRICA TRIFASICA 5CV DANCOR MOD 8.3S-29,HM/Q   = 30M/10M³/H</v>
          </cell>
          <cell r="F3924" t="str">
            <v>UN</v>
          </cell>
          <cell r="G3924">
            <v>6553.78</v>
          </cell>
          <cell r="H3924" t="str">
            <v>I-SINAPI</v>
          </cell>
          <cell r="I3924">
            <v>7995.61</v>
          </cell>
        </row>
        <row r="3925">
          <cell r="D3925" t="str">
            <v>00010587</v>
          </cell>
          <cell r="E3925" t="str">
            <v>BOMBA SUBMERSA 4" P/ POCO PROFUNDO ELETRICA MONOFASICA 1/2CV SAIDA 1   1/2'' MARCA DANCOR SERIE</v>
          </cell>
          <cell r="F3925" t="str">
            <v>UN</v>
          </cell>
          <cell r="G3925">
            <v>2839.98</v>
          </cell>
          <cell r="H3925" t="str">
            <v>I-SINAPI</v>
          </cell>
          <cell r="I3925">
            <v>3464.77</v>
          </cell>
        </row>
        <row r="3926">
          <cell r="D3926" t="str">
            <v>00000759</v>
          </cell>
          <cell r="E3926" t="str">
            <v>BOMBA SUBMERSA 4" P/ POCO PROFUNDO ELETRICA TRIFASICA 2CV, SAI DA 1, 1/2" MARCA DANCOR SERIE SPP</v>
          </cell>
          <cell r="F3926" t="str">
            <v>UN</v>
          </cell>
          <cell r="G3926">
            <v>4183.18</v>
          </cell>
          <cell r="H3926" t="str">
            <v>I-SINAPI</v>
          </cell>
          <cell r="I3926">
            <v>5103.47</v>
          </cell>
        </row>
        <row r="3927">
          <cell r="D3927" t="str">
            <v>00000761</v>
          </cell>
          <cell r="E3927" t="str">
            <v>BOMBA SUBMERSA 4" P/ POCO PROFUNDO ELETRICA TRIFASICA 5CV, SAIDA 2" M ARCA DANCOR SERIE SPP MOD</v>
          </cell>
          <cell r="F3927" t="str">
            <v>UN</v>
          </cell>
          <cell r="G3927">
            <v>8194.15</v>
          </cell>
          <cell r="H3927" t="str">
            <v>I-SINAPI</v>
          </cell>
          <cell r="I3927">
            <v>9996.86</v>
          </cell>
        </row>
        <row r="3928">
          <cell r="D3928" t="str">
            <v>00010588</v>
          </cell>
          <cell r="E3928" t="str">
            <v>BOMBA SUBMERSIVEL P/ DRENAGEM ELETRICA TRIFASICA 1CV SAIDA 2'' C/ 5M CABO ELETRICO DANCOR SERIE</v>
          </cell>
          <cell r="F3928" t="str">
            <v>UN</v>
          </cell>
          <cell r="G3928">
            <v>1843.49</v>
          </cell>
          <cell r="H3928" t="str">
            <v>I-SINAPI</v>
          </cell>
          <cell r="I3928">
            <v>2249.0500000000002</v>
          </cell>
        </row>
        <row r="3929">
          <cell r="D3929" t="str">
            <v>00010589</v>
          </cell>
          <cell r="E3929" t="str">
            <v>BOMBA SUBMERSIVEL P/ DRENAGEM ELETRICA TRIFASICA 2CV SAIDA 2'' C/ 5M CABO ELETRICO DANCOR SERIE</v>
          </cell>
          <cell r="F3929" t="str">
            <v>UN</v>
          </cell>
          <cell r="G3929">
            <v>1950.8</v>
          </cell>
          <cell r="H3929" t="str">
            <v>I-SINAPI</v>
          </cell>
          <cell r="I3929">
            <v>2379.9699999999998</v>
          </cell>
        </row>
        <row r="3930">
          <cell r="D3930" t="str">
            <v>00000751</v>
          </cell>
          <cell r="E3930" t="str">
            <v>BOMBA SUBMERSIVEL P/ DRENAGEM ELETRICA TRIFASICA 3CV SAIDA 2"    C/ 5M   CABO ELETRICO DANCOR SERIE</v>
          </cell>
          <cell r="F3930" t="str">
            <v>UN</v>
          </cell>
          <cell r="G3930">
            <v>2610.0100000000002</v>
          </cell>
          <cell r="H3930" t="str">
            <v>I-SINAPI</v>
          </cell>
          <cell r="I3930">
            <v>3184.21</v>
          </cell>
        </row>
        <row r="3931">
          <cell r="D3931" t="str">
            <v>00000752</v>
          </cell>
          <cell r="E3931" t="str">
            <v>BOMBA SUBMERSIVEL P/ DRENAGEM ELETRICA TRIFASICA 3CV SAIDA 2"    C/ 5M CABO ELETRICO DANCOR SERIE</v>
          </cell>
          <cell r="F3931" t="str">
            <v>UN</v>
          </cell>
          <cell r="G3931">
            <v>2153.92</v>
          </cell>
          <cell r="H3931" t="str">
            <v>I-SINAPI</v>
          </cell>
          <cell r="I3931">
            <v>2627.78</v>
          </cell>
        </row>
        <row r="3932">
          <cell r="D3932" t="str">
            <v>00000754</v>
          </cell>
          <cell r="E3932" t="str">
            <v>BOMBA SUBMERSIVEL P/ DRENAGEM FLYGT B 2050 ELETRICA TRIFASICA,      SAIDA 2" 1,1 KW HM/Q = 0M / 28M3/H A</v>
          </cell>
          <cell r="F3932" t="str">
            <v>UN</v>
          </cell>
          <cell r="G3932">
            <v>4909.59</v>
          </cell>
          <cell r="H3932" t="str">
            <v>I-SINAPI</v>
          </cell>
          <cell r="I3932">
            <v>5989.69</v>
          </cell>
        </row>
        <row r="3933">
          <cell r="D3933" t="str">
            <v>00000757</v>
          </cell>
          <cell r="E3933" t="str">
            <v>BOMBA SUBMERSIVEL P/ DRENAGEM FLYGT B 2066 ELETRICA TRIFASICA 3 ,7CV SAIDA DE 3" HM/Q = 6M/60M3/H A</v>
          </cell>
          <cell r="F3933" t="str">
            <v>UN</v>
          </cell>
          <cell r="G3933">
            <v>8875.9</v>
          </cell>
          <cell r="H3933" t="str">
            <v>I-SINAPI</v>
          </cell>
          <cell r="I3933">
            <v>10828.59</v>
          </cell>
        </row>
        <row r="3934">
          <cell r="D3934" t="str">
            <v>00000760</v>
          </cell>
          <cell r="E3934" t="str">
            <v>BOMBA SUBMERSIVEL P/ DRENAGEM FLYGT B 2102 HT ELETRICA TRIFASIC A 8,2 CV SAIDA 3",      ALTA PRESSAO,</v>
          </cell>
          <cell r="F3934" t="str">
            <v>UN</v>
          </cell>
          <cell r="G3934">
            <v>14898.27</v>
          </cell>
          <cell r="H3934" t="str">
            <v>I-SINAPI</v>
          </cell>
          <cell r="I3934">
            <v>18175.88</v>
          </cell>
        </row>
        <row r="3935">
          <cell r="D3935" t="str">
            <v>00011271</v>
          </cell>
          <cell r="E3935" t="str">
            <v>BOMBA SUBMERSIVEL P/ DRENAGEM FLYGT B 2102 MT ELETRICA TRIFASICA 8,2 CV SAIDA 4", PRESSAO NORMAL,</v>
          </cell>
          <cell r="F3935" t="str">
            <v>UN</v>
          </cell>
          <cell r="G3935">
            <v>15277.41</v>
          </cell>
          <cell r="H3935" t="str">
            <v>I-SINAPI</v>
          </cell>
          <cell r="I3935">
            <v>18638.439999999999</v>
          </cell>
        </row>
        <row r="3936">
          <cell r="D3936" t="str">
            <v>00010591</v>
          </cell>
          <cell r="E3936" t="str">
            <v>BOMBA SUBMERSIVEL P/ DRENAGEM SCHNEIDER BCS-220, 1CV   TRIFÁSICA, SAIDA2", C/ 1,5M DE CABO ELETR.,</v>
          </cell>
          <cell r="F3936" t="str">
            <v>UN</v>
          </cell>
          <cell r="G3936">
            <v>2186.02</v>
          </cell>
          <cell r="H3936" t="str">
            <v>I-SINAPI</v>
          </cell>
          <cell r="I3936">
            <v>2666.94</v>
          </cell>
        </row>
        <row r="3937">
          <cell r="D3937" t="str">
            <v>00004086</v>
          </cell>
          <cell r="E3937" t="str">
            <v>BOMBA SUBMERSIVEL P/ DRENAGEM/ESGOTAMENTO, ELETRICA TRIFASICA      ACIMA   DE 5 CV DESCARGA 4" HM =</v>
          </cell>
          <cell r="F3937" t="str">
            <v>H</v>
          </cell>
          <cell r="G3937">
            <v>1.88</v>
          </cell>
          <cell r="H3937" t="str">
            <v>I-SINAPI</v>
          </cell>
          <cell r="I3937">
            <v>2.29</v>
          </cell>
        </row>
        <row r="3938">
          <cell r="D3938" t="str">
            <v>00004085</v>
          </cell>
          <cell r="E3938" t="str">
            <v>BOMBA SUBMERSIVEL P/ DRENAGEM/ESGOTAMENTO, ELETRICA TRIFASICA      ACIMA 2 ATE 5CV DESCARGA 3", HM</v>
          </cell>
          <cell r="F3938" t="str">
            <v>H</v>
          </cell>
          <cell r="G3938">
            <v>1.44</v>
          </cell>
          <cell r="H3938" t="str">
            <v>I-SINAPI</v>
          </cell>
          <cell r="I3938">
            <v>1.75</v>
          </cell>
        </row>
        <row r="3939">
          <cell r="D3939" t="str">
            <v>00004084</v>
          </cell>
          <cell r="E3939" t="str">
            <v>BOMBA SUBMERSIVEL P/ DRENAGEM/ESGOTAMENTO, ELETRICA TRIFASICA ATE 2CV DESCARGA 2", HM = 10M, Q=</v>
          </cell>
          <cell r="F3939" t="str">
            <v>H</v>
          </cell>
          <cell r="G3939">
            <v>1.1299999999999999</v>
          </cell>
          <cell r="H3939" t="str">
            <v>I-SINAPI</v>
          </cell>
          <cell r="I3939">
            <v>1.37</v>
          </cell>
        </row>
        <row r="3940">
          <cell r="D3940" t="str">
            <v>00010592</v>
          </cell>
          <cell r="E3940" t="str">
            <v>BOMBA SUBMERSIVEL SCHNEIDER BCS-220   1CV TRIFASICA, SAIDA 2", C/1,5M   DE CABO ELETR. AMT=8MCA, Q=</v>
          </cell>
          <cell r="F3940" t="str">
            <v>UN</v>
          </cell>
          <cell r="G3940">
            <v>2207.59</v>
          </cell>
          <cell r="H3940" t="str">
            <v>I-SINAPI</v>
          </cell>
          <cell r="I3940">
            <v>2693.25</v>
          </cell>
        </row>
        <row r="3941">
          <cell r="D3941" t="str">
            <v>00005082</v>
          </cell>
          <cell r="E3941" t="str">
            <v>BORBOLETA FERRO CROMADO P/ JANELA MADEIRA TP GUILHOTINA</v>
          </cell>
          <cell r="F3941" t="str">
            <v>PAR</v>
          </cell>
          <cell r="G3941">
            <v>6.48</v>
          </cell>
          <cell r="H3941" t="str">
            <v>I-SINAPI</v>
          </cell>
          <cell r="I3941">
            <v>7.9</v>
          </cell>
        </row>
        <row r="3942">
          <cell r="D3942" t="str">
            <v>00005081</v>
          </cell>
          <cell r="E3942" t="str">
            <v>BORBOLETA LATAO FUNDIDO CROMADO P/ JANELA MADEIRA TP GUILHOTINA</v>
          </cell>
          <cell r="F3942" t="str">
            <v>PAR</v>
          </cell>
          <cell r="G3942">
            <v>7.21</v>
          </cell>
          <cell r="H3942" t="str">
            <v>I-SINAPI</v>
          </cell>
          <cell r="I3942">
            <v>8.7899999999999991</v>
          </cell>
        </row>
        <row r="3943">
          <cell r="D3943" t="str">
            <v>00012893</v>
          </cell>
          <cell r="E3943" t="str">
            <v>BOTA COURO SOLADO DE BORRACHA VULCANIZADA</v>
          </cell>
          <cell r="F3943" t="str">
            <v>PAR</v>
          </cell>
          <cell r="G3943">
            <v>17.010000000000002</v>
          </cell>
          <cell r="H3943" t="str">
            <v>I-SINAPI</v>
          </cell>
          <cell r="I3943">
            <v>20.75</v>
          </cell>
        </row>
        <row r="3944">
          <cell r="D3944" t="str">
            <v>00011930</v>
          </cell>
          <cell r="E3944" t="str">
            <v>BRACADEIRA ACO INOX 1/4 X 3/4" X 600MM</v>
          </cell>
          <cell r="F3944" t="str">
            <v>UN</v>
          </cell>
          <cell r="G3944">
            <v>1.74</v>
          </cell>
          <cell r="H3944" t="str">
            <v>I-SINAPI</v>
          </cell>
          <cell r="I3944">
            <v>2.12</v>
          </cell>
        </row>
        <row r="3945">
          <cell r="D3945" t="str">
            <v>00004361</v>
          </cell>
          <cell r="E3945" t="str">
            <v>BRACADEIRA C/ PARAFUSO D = 1 1/2"</v>
          </cell>
          <cell r="F3945" t="str">
            <v>UN</v>
          </cell>
          <cell r="G3945">
            <v>1.91</v>
          </cell>
          <cell r="H3945" t="str">
            <v>I-SINAPI</v>
          </cell>
          <cell r="I3945">
            <v>2.33</v>
          </cell>
        </row>
        <row r="3946">
          <cell r="D3946" t="str">
            <v>00004371</v>
          </cell>
          <cell r="E3946" t="str">
            <v>BRACADEIRA C/ PARAFUSO D = 1 1/4"</v>
          </cell>
          <cell r="F3946" t="str">
            <v>UN</v>
          </cell>
          <cell r="G3946">
            <v>1.88</v>
          </cell>
          <cell r="H3946" t="str">
            <v>I-SINAPI</v>
          </cell>
          <cell r="I3946">
            <v>2.29</v>
          </cell>
        </row>
        <row r="3947">
          <cell r="D3947" t="str">
            <v>00004363</v>
          </cell>
          <cell r="E3947" t="str">
            <v>BRACADEIRA C/ PARAFUSO D = 1/2"</v>
          </cell>
          <cell r="F3947" t="str">
            <v>UN</v>
          </cell>
          <cell r="G3947">
            <v>0.9</v>
          </cell>
          <cell r="H3947" t="str">
            <v>I-SINAPI</v>
          </cell>
          <cell r="I3947">
            <v>1.0900000000000001</v>
          </cell>
        </row>
        <row r="3948">
          <cell r="D3948" t="str">
            <v>00004362</v>
          </cell>
          <cell r="E3948" t="str">
            <v>BRACADEIRA C/ PARAFUSO D = 1"</v>
          </cell>
          <cell r="F3948" t="str">
            <v>UN</v>
          </cell>
          <cell r="G3948">
            <v>1.1200000000000001</v>
          </cell>
          <cell r="H3948" t="str">
            <v>I-SINAPI</v>
          </cell>
          <cell r="I3948">
            <v>1.36</v>
          </cell>
        </row>
        <row r="3949">
          <cell r="D3949" t="str">
            <v>00004364</v>
          </cell>
          <cell r="E3949" t="str">
            <v>BRACADEIRA C/ PARAFUSO D = 2 1/2"</v>
          </cell>
          <cell r="F3949" t="str">
            <v>UN</v>
          </cell>
          <cell r="G3949">
            <v>2.39</v>
          </cell>
          <cell r="H3949" t="str">
            <v>I-SINAPI</v>
          </cell>
          <cell r="I3949">
            <v>2.91</v>
          </cell>
        </row>
        <row r="3950">
          <cell r="D3950" t="str">
            <v>00004365</v>
          </cell>
          <cell r="E3950" t="str">
            <v>BRACADEIRA C/ PARAFUSO D = 2"</v>
          </cell>
          <cell r="F3950" t="str">
            <v>UN</v>
          </cell>
          <cell r="G3950">
            <v>2.36</v>
          </cell>
          <cell r="H3950" t="str">
            <v>I-SINAPI</v>
          </cell>
          <cell r="I3950">
            <v>2.87</v>
          </cell>
        </row>
        <row r="3951">
          <cell r="D3951" t="str">
            <v>00004366</v>
          </cell>
          <cell r="E3951" t="str">
            <v>BRACADEIRA C/ PARAFUSO D = 3 1/2"</v>
          </cell>
          <cell r="F3951" t="str">
            <v>UN</v>
          </cell>
          <cell r="G3951">
            <v>3.09</v>
          </cell>
          <cell r="H3951" t="str">
            <v>I-SINAPI</v>
          </cell>
          <cell r="I3951">
            <v>3.76</v>
          </cell>
        </row>
        <row r="3952">
          <cell r="D3952" t="str">
            <v>00004360</v>
          </cell>
          <cell r="E3952" t="str">
            <v>BRACADEIRA C/ PARAFUSO D = 3/4"</v>
          </cell>
          <cell r="F3952" t="str">
            <v>UN</v>
          </cell>
          <cell r="G3952">
            <v>0.98</v>
          </cell>
          <cell r="H3952" t="str">
            <v>I-SINAPI</v>
          </cell>
          <cell r="I3952">
            <v>1.19</v>
          </cell>
        </row>
        <row r="3953">
          <cell r="D3953" t="str">
            <v>00004367</v>
          </cell>
          <cell r="E3953" t="str">
            <v>BRACADEIRA C/ PARAFUSO D = 3"</v>
          </cell>
          <cell r="F3953" t="str">
            <v>UN</v>
          </cell>
          <cell r="G3953">
            <v>2.81</v>
          </cell>
          <cell r="H3953" t="str">
            <v>I-SINAPI</v>
          </cell>
          <cell r="I3953">
            <v>3.42</v>
          </cell>
        </row>
        <row r="3954">
          <cell r="D3954" t="str">
            <v>00004372</v>
          </cell>
          <cell r="E3954" t="str">
            <v>BRACADEIRA C/ PARAFUSO D = 4"</v>
          </cell>
          <cell r="F3954" t="str">
            <v>UN</v>
          </cell>
          <cell r="G3954">
            <v>3.4</v>
          </cell>
          <cell r="H3954" t="str">
            <v>I-SINAPI</v>
          </cell>
          <cell r="I3954">
            <v>4.1399999999999997</v>
          </cell>
        </row>
        <row r="3955">
          <cell r="D3955" t="str">
            <v>00011926</v>
          </cell>
          <cell r="E3955" t="str">
            <v>BRACADEIRA FERRO GALV MODULAR   E = 1/2" D = 2 1/2"</v>
          </cell>
          <cell r="F3955" t="str">
            <v>UN</v>
          </cell>
          <cell r="G3955">
            <v>1.32</v>
          </cell>
          <cell r="H3955" t="str">
            <v>I-SINAPI</v>
          </cell>
          <cell r="I3955">
            <v>1.61</v>
          </cell>
        </row>
        <row r="3956">
          <cell r="D3956" t="str">
            <v>00011927</v>
          </cell>
          <cell r="E3956" t="str">
            <v>BRACADEIRA FERRO GALV MODULAR   E = 1/2" D = 2"</v>
          </cell>
          <cell r="F3956" t="str">
            <v>UN</v>
          </cell>
          <cell r="G3956">
            <v>2.56</v>
          </cell>
          <cell r="H3956" t="str">
            <v>I-SINAPI</v>
          </cell>
          <cell r="I3956">
            <v>3.12</v>
          </cell>
        </row>
        <row r="3957">
          <cell r="D3957" t="str">
            <v>00011928</v>
          </cell>
          <cell r="E3957" t="str">
            <v>BRACADEIRA FERRO GALV MODULAR   E = 1/2" D = 3"</v>
          </cell>
          <cell r="F3957" t="str">
            <v>UN</v>
          </cell>
          <cell r="G3957">
            <v>2.98</v>
          </cell>
          <cell r="H3957" t="str">
            <v>I-SINAPI</v>
          </cell>
          <cell r="I3957">
            <v>3.63</v>
          </cell>
        </row>
        <row r="3958">
          <cell r="D3958" t="str">
            <v>00011929</v>
          </cell>
          <cell r="E3958" t="str">
            <v>BRACADEIRA FERRO GALV MODULAR   E = 1/2" D = 4"</v>
          </cell>
          <cell r="F3958" t="str">
            <v>UN</v>
          </cell>
          <cell r="G3958">
            <v>4.21</v>
          </cell>
          <cell r="H3958" t="str">
            <v>I-SINAPI</v>
          </cell>
          <cell r="I3958">
            <v>5.13</v>
          </cell>
        </row>
        <row r="3959">
          <cell r="D3959" t="str">
            <v>00011270</v>
          </cell>
          <cell r="E3959" t="str">
            <v>BRACADEIRA FIXACAO CABO PARA-RAIO - SIMPLES</v>
          </cell>
          <cell r="F3959" t="str">
            <v>UN</v>
          </cell>
          <cell r="G3959">
            <v>3.93</v>
          </cell>
          <cell r="H3959" t="str">
            <v>I-SINAPI</v>
          </cell>
          <cell r="I3959">
            <v>4.79</v>
          </cell>
        </row>
        <row r="3960">
          <cell r="D3960">
            <v>13343</v>
          </cell>
          <cell r="E3960" t="str">
            <v>BRACADEIRA OU CINTA EM FG 6" PARA FIXACAO EM POSTE CIRCULAR"</v>
          </cell>
          <cell r="F3960" t="str">
            <v>UN</v>
          </cell>
          <cell r="G3960">
            <v>21.06</v>
          </cell>
          <cell r="H3960" t="str">
            <v>I-SINAPI</v>
          </cell>
          <cell r="I3960">
            <v>25.69</v>
          </cell>
        </row>
        <row r="3961">
          <cell r="D3961" t="str">
            <v>00012615</v>
          </cell>
          <cell r="E3961" t="str">
            <v>BRACADEIRA PVC AQUAPLUV D = 88MM</v>
          </cell>
          <cell r="F3961" t="str">
            <v>UN</v>
          </cell>
          <cell r="G3961">
            <v>1.42</v>
          </cell>
          <cell r="H3961" t="str">
            <v>I-SINAPI</v>
          </cell>
          <cell r="I3961">
            <v>1.73</v>
          </cell>
        </row>
        <row r="3962">
          <cell r="D3962" t="str">
            <v>00004368</v>
          </cell>
          <cell r="E3962" t="str">
            <v>BRACADEIRA 3/4" X 1/4"</v>
          </cell>
          <cell r="F3962" t="str">
            <v>UN</v>
          </cell>
          <cell r="G3962">
            <v>1.38</v>
          </cell>
          <cell r="H3962" t="str">
            <v>I-SINAPI</v>
          </cell>
          <cell r="I3962">
            <v>1.68</v>
          </cell>
        </row>
        <row r="3963">
          <cell r="D3963" t="str">
            <v>00011685</v>
          </cell>
          <cell r="E3963" t="str">
            <v>BRACO OU HASTE C/CANOPLA METAL CROMADO 1/2" P/ CHUVEIRO SIMPLES</v>
          </cell>
          <cell r="F3963" t="str">
            <v>UN</v>
          </cell>
          <cell r="G3963">
            <v>13.83</v>
          </cell>
          <cell r="H3963" t="str">
            <v>I-SINAPI</v>
          </cell>
          <cell r="I3963">
            <v>16.87</v>
          </cell>
        </row>
        <row r="3964">
          <cell r="D3964" t="str">
            <v>00011679</v>
          </cell>
          <cell r="E3964" t="str">
            <v>BRACO OU HASTE C/CANOPLA PLASTICA 1/2" P/ CHUVEIRO ELETRICO"</v>
          </cell>
          <cell r="F3964" t="str">
            <v>UN</v>
          </cell>
          <cell r="G3964">
            <v>4.7</v>
          </cell>
          <cell r="H3964" t="str">
            <v>I-SINAPI</v>
          </cell>
          <cell r="I3964">
            <v>5.73</v>
          </cell>
        </row>
        <row r="3965">
          <cell r="D3965" t="str">
            <v>00011680</v>
          </cell>
          <cell r="E3965" t="str">
            <v>BRACO OU HASTE C/CANOPLA PLASTICA 1/2" P/ CHUVEIRO SIMPLES</v>
          </cell>
          <cell r="F3965" t="str">
            <v>UN</v>
          </cell>
          <cell r="G3965">
            <v>4.1500000000000004</v>
          </cell>
          <cell r="H3965" t="str">
            <v>I-SINAPI</v>
          </cell>
          <cell r="I3965">
            <v>5.0599999999999996</v>
          </cell>
        </row>
        <row r="3966">
          <cell r="D3966" t="str">
            <v>00002512</v>
          </cell>
          <cell r="E3966" t="str">
            <v>BRACO P/ LUMINARIA PUBLICA 1 X 1,50M ROMAGNOLE OU EQUIV</v>
          </cell>
          <cell r="F3966" t="str">
            <v>UN</v>
          </cell>
          <cell r="G3966">
            <v>11.32</v>
          </cell>
          <cell r="H3966" t="str">
            <v>I-SINAPI</v>
          </cell>
          <cell r="I3966">
            <v>13.81</v>
          </cell>
        </row>
        <row r="3967">
          <cell r="D3967">
            <v>13385</v>
          </cell>
          <cell r="E3967" t="str">
            <v>BRACO RETO P/ LUMINARIA PUBLICA - FERRO GALV C/ PARAF - 3/4" X 1,5M</v>
          </cell>
          <cell r="F3967" t="str">
            <v>UN</v>
          </cell>
          <cell r="G3967">
            <v>62.72</v>
          </cell>
          <cell r="H3967" t="str">
            <v>I-SINAPI</v>
          </cell>
          <cell r="I3967">
            <v>76.510000000000005</v>
          </cell>
        </row>
        <row r="3968">
          <cell r="D3968">
            <v>845</v>
          </cell>
          <cell r="E3968" t="str">
            <v>BUCHA E ARRUELA ALUMINIO FUNDIDO P/ ELETRODUTO 100MM (4'')</v>
          </cell>
          <cell r="F3968" t="str">
            <v>CJ</v>
          </cell>
          <cell r="G3968">
            <v>6.03</v>
          </cell>
          <cell r="H3968" t="str">
            <v>I-SINAPI</v>
          </cell>
          <cell r="I3968">
            <v>7.35</v>
          </cell>
        </row>
        <row r="3969">
          <cell r="D3969" t="str">
            <v>00000850</v>
          </cell>
          <cell r="E3969" t="str">
            <v>BUCHA E ARRUELA ALUMINIO FUNDIDO P/ ELETRODUTO 15MM (1/2'')</v>
          </cell>
          <cell r="F3969" t="str">
            <v>CJ</v>
          </cell>
          <cell r="G3969">
            <v>0.4</v>
          </cell>
          <cell r="H3969" t="str">
            <v>I-SINAPI</v>
          </cell>
          <cell r="I3969">
            <v>0.48</v>
          </cell>
        </row>
        <row r="3970">
          <cell r="D3970">
            <v>851</v>
          </cell>
          <cell r="E3970" t="str">
            <v>BUCHA E ARRUELA ALUMINIO FUNDIDO P/ ELETRODUTO 20MM (3/4'')</v>
          </cell>
          <cell r="F3970" t="str">
            <v>CJ</v>
          </cell>
          <cell r="G3970">
            <v>0.5</v>
          </cell>
          <cell r="H3970" t="str">
            <v>I-SINAPI</v>
          </cell>
          <cell r="I3970">
            <v>0.61</v>
          </cell>
        </row>
        <row r="3971">
          <cell r="D3971">
            <v>855</v>
          </cell>
          <cell r="E3971" t="str">
            <v>BUCHA E ARRUELA ALUMINIO FUNDIDO P/ ELETRODUTO 25MM (1'')</v>
          </cell>
          <cell r="F3971" t="str">
            <v>CJ</v>
          </cell>
          <cell r="G3971">
            <v>0.74</v>
          </cell>
          <cell r="H3971" t="str">
            <v>I-SINAPI</v>
          </cell>
          <cell r="I3971">
            <v>0.9</v>
          </cell>
        </row>
        <row r="3972">
          <cell r="D3972">
            <v>852</v>
          </cell>
          <cell r="E3972" t="str">
            <v>BUCHA E ARRUELA ALUMINIO FUNDIDO P/ ELETRODUTO 32MM (1 1/4'')</v>
          </cell>
          <cell r="F3972" t="str">
            <v>CJ</v>
          </cell>
          <cell r="G3972">
            <v>1.1399999999999999</v>
          </cell>
          <cell r="H3972" t="str">
            <v>I-SINAPI</v>
          </cell>
          <cell r="I3972">
            <v>1.39</v>
          </cell>
        </row>
        <row r="3973">
          <cell r="D3973">
            <v>853</v>
          </cell>
          <cell r="E3973" t="str">
            <v>BUCHA E ARRUELA ALUMINIO FUNDIDO P/ ELETRODUTO 40MM (1 1/2'')</v>
          </cell>
          <cell r="F3973" t="str">
            <v>CJ</v>
          </cell>
          <cell r="G3973">
            <v>1.1499999999999999</v>
          </cell>
          <cell r="H3973" t="str">
            <v>I-SINAPI</v>
          </cell>
          <cell r="I3973">
            <v>1.4</v>
          </cell>
        </row>
        <row r="3974">
          <cell r="D3974">
            <v>843</v>
          </cell>
          <cell r="E3974" t="str">
            <v>BUCHA E ARRUELA ALUMINIO FUNDIDO P/ ELETRODUTO 50MM (2'')</v>
          </cell>
          <cell r="F3974" t="str">
            <v>CJ</v>
          </cell>
          <cell r="G3974">
            <v>1.65</v>
          </cell>
          <cell r="H3974" t="str">
            <v>I-SINAPI</v>
          </cell>
          <cell r="I3974">
            <v>2.0099999999999998</v>
          </cell>
        </row>
        <row r="3975">
          <cell r="D3975" t="str">
            <v>00000856</v>
          </cell>
          <cell r="E3975" t="str">
            <v>BUCHA E ARRUELA ALUMINIO FUNDIDO P/ ELETRODUTO 60MM (2 1/2'')</v>
          </cell>
          <cell r="F3975" t="str">
            <v>CJ</v>
          </cell>
          <cell r="G3975">
            <v>2.7</v>
          </cell>
          <cell r="H3975" t="str">
            <v>I-SINAPI</v>
          </cell>
          <cell r="I3975">
            <v>3.29</v>
          </cell>
        </row>
        <row r="3976">
          <cell r="D3976" t="str">
            <v>00000844</v>
          </cell>
          <cell r="E3976" t="str">
            <v>BUCHA E ARRUELA ALUMINIO FUNDIDO P/ ELETRODUTO 75MM (3'')</v>
          </cell>
          <cell r="F3976" t="str">
            <v>CJ</v>
          </cell>
          <cell r="G3976">
            <v>3.43</v>
          </cell>
          <cell r="H3976" t="str">
            <v>I-SINAPI</v>
          </cell>
          <cell r="I3976">
            <v>4.18</v>
          </cell>
        </row>
        <row r="3977">
          <cell r="D3977">
            <v>2538</v>
          </cell>
          <cell r="E3977" t="str">
            <v>BUCHA LIGA ALUMINIO P/ ELETRODUTO ROSCAVEL 1 1/2"</v>
          </cell>
          <cell r="F3977" t="str">
            <v>UN</v>
          </cell>
          <cell r="G3977">
            <v>0.84</v>
          </cell>
          <cell r="H3977" t="str">
            <v>I-SINAPI</v>
          </cell>
          <cell r="I3977">
            <v>1.02</v>
          </cell>
        </row>
        <row r="3978">
          <cell r="D3978" t="str">
            <v>00002537</v>
          </cell>
          <cell r="E3978" t="str">
            <v>BUCHA LIGA ALUMINIO P/ ELETRODUTO ROSCAVEL 1 1/4"</v>
          </cell>
          <cell r="F3978" t="str">
            <v>UN</v>
          </cell>
          <cell r="G3978">
            <v>0.69</v>
          </cell>
          <cell r="H3978" t="str">
            <v>I-SINAPI</v>
          </cell>
          <cell r="I3978">
            <v>0.84</v>
          </cell>
        </row>
        <row r="3979">
          <cell r="D3979" t="str">
            <v>00002543</v>
          </cell>
          <cell r="E3979" t="str">
            <v>BUCHA LIGA ALUMINIO P/ ELETRODUTO ROSCAVEL 1/2"</v>
          </cell>
          <cell r="F3979" t="str">
            <v>UN</v>
          </cell>
          <cell r="G3979">
            <v>0.28000000000000003</v>
          </cell>
          <cell r="H3979" t="str">
            <v>I-SINAPI</v>
          </cell>
          <cell r="I3979">
            <v>0.34</v>
          </cell>
        </row>
        <row r="3980">
          <cell r="D3980" t="str">
            <v>00002536</v>
          </cell>
          <cell r="E3980" t="str">
            <v>BUCHA LIGA ALUMINIO P/ ELETRODUTO ROSCAVEL 1"</v>
          </cell>
          <cell r="F3980" t="str">
            <v>UN</v>
          </cell>
          <cell r="G3980">
            <v>0.5</v>
          </cell>
          <cell r="H3980" t="str">
            <v>I-SINAPI</v>
          </cell>
          <cell r="I3980">
            <v>0.61</v>
          </cell>
        </row>
        <row r="3981">
          <cell r="D3981" t="str">
            <v>00002541</v>
          </cell>
          <cell r="E3981" t="str">
            <v>BUCHA LIGA ALUMINIO P/ ELETRODUTO ROSCAVEL 2 1/2"</v>
          </cell>
          <cell r="F3981" t="str">
            <v>UN</v>
          </cell>
          <cell r="G3981">
            <v>2.5099999999999998</v>
          </cell>
          <cell r="H3981" t="str">
            <v>I-SINAPI</v>
          </cell>
          <cell r="I3981">
            <v>3.06</v>
          </cell>
        </row>
        <row r="3982">
          <cell r="D3982" t="str">
            <v>00002542</v>
          </cell>
          <cell r="E3982" t="str">
            <v>BUCHA LIGA ALUMINIO P/ ELETRODUTO ROSCAVEL 2"</v>
          </cell>
          <cell r="F3982" t="str">
            <v>UN</v>
          </cell>
          <cell r="G3982">
            <v>1.41</v>
          </cell>
          <cell r="H3982" t="str">
            <v>I-SINAPI</v>
          </cell>
          <cell r="I3982">
            <v>1.72</v>
          </cell>
        </row>
        <row r="3983">
          <cell r="D3983" t="str">
            <v>00002535</v>
          </cell>
          <cell r="E3983" t="str">
            <v>BUCHA LIGA ALUMINIO P/ ELETRODUTO ROSCAVEL 3/4"</v>
          </cell>
          <cell r="F3983" t="str">
            <v>UN</v>
          </cell>
          <cell r="G3983">
            <v>0.39</v>
          </cell>
          <cell r="H3983" t="str">
            <v>I-SINAPI</v>
          </cell>
          <cell r="I3983">
            <v>0.47</v>
          </cell>
        </row>
        <row r="3984">
          <cell r="D3984" t="str">
            <v>00002539</v>
          </cell>
          <cell r="E3984" t="str">
            <v>BUCHA LIGA ALUMINIO P/ ELETRODUTO ROSCAVEL 3"</v>
          </cell>
          <cell r="F3984" t="str">
            <v>UN</v>
          </cell>
          <cell r="G3984">
            <v>2.94</v>
          </cell>
          <cell r="H3984" t="str">
            <v>I-SINAPI</v>
          </cell>
          <cell r="I3984">
            <v>3.58</v>
          </cell>
        </row>
        <row r="3985">
          <cell r="D3985" t="str">
            <v>00002540</v>
          </cell>
          <cell r="E3985" t="str">
            <v>BUCHA LIGA ALUMINIO P/ ELETRODUTO ROSCAVEL 4"</v>
          </cell>
          <cell r="F3985" t="str">
            <v>UN</v>
          </cell>
          <cell r="G3985">
            <v>4.55</v>
          </cell>
          <cell r="H3985" t="str">
            <v>I-SINAPI</v>
          </cell>
          <cell r="I3985">
            <v>5.55</v>
          </cell>
        </row>
        <row r="3986">
          <cell r="D3986" t="str">
            <v>00004374</v>
          </cell>
          <cell r="E3986" t="str">
            <v>BUCHA NYLON S-10</v>
          </cell>
          <cell r="F3986" t="str">
            <v>UN</v>
          </cell>
          <cell r="G3986">
            <v>0.22</v>
          </cell>
          <cell r="H3986" t="str">
            <v>I-SINAPI</v>
          </cell>
          <cell r="I3986">
            <v>0.26</v>
          </cell>
        </row>
        <row r="3987">
          <cell r="D3987" t="str">
            <v>00007568</v>
          </cell>
          <cell r="E3987" t="str">
            <v>BUCHA NYLON S-10 C/ PARAFUSO ACO ZINC ROSCA SOBERBA CAB CHATA 5,5 X 65MM</v>
          </cell>
          <cell r="F3987" t="str">
            <v>UN</v>
          </cell>
          <cell r="G3987">
            <v>0.4</v>
          </cell>
          <cell r="H3987" t="str">
            <v>I-SINAPI</v>
          </cell>
          <cell r="I3987">
            <v>0.48</v>
          </cell>
        </row>
        <row r="3988">
          <cell r="D3988" t="str">
            <v>00007584</v>
          </cell>
          <cell r="E3988" t="str">
            <v>BUCHA NYLON S-12 C/ PARAFUSO ACO ZINC CAB SEXTAVADA ROSCA SOBERBA 5/16" X 65MM</v>
          </cell>
          <cell r="F3988" t="str">
            <v>UN</v>
          </cell>
          <cell r="G3988">
            <v>0.6</v>
          </cell>
          <cell r="H3988" t="str">
            <v>I-SINAPI</v>
          </cell>
          <cell r="I3988">
            <v>0.73</v>
          </cell>
        </row>
        <row r="3989">
          <cell r="D3989" t="str">
            <v>00011945</v>
          </cell>
          <cell r="E3989" t="str">
            <v>BUCHA NYLON S-4</v>
          </cell>
          <cell r="F3989" t="str">
            <v>UN</v>
          </cell>
          <cell r="G3989">
            <v>0.04</v>
          </cell>
          <cell r="H3989" t="str">
            <v>I-SINAPI</v>
          </cell>
          <cell r="I3989">
            <v>0.04</v>
          </cell>
        </row>
        <row r="3990">
          <cell r="D3990" t="str">
            <v>00011946</v>
          </cell>
          <cell r="E3990" t="str">
            <v>BUCHA NYLON S-5</v>
          </cell>
          <cell r="F3990" t="str">
            <v>UN</v>
          </cell>
          <cell r="G3990">
            <v>0.06</v>
          </cell>
          <cell r="H3990" t="str">
            <v>I-SINAPI</v>
          </cell>
          <cell r="I3990">
            <v>7.0000000000000007E-2</v>
          </cell>
        </row>
        <row r="3991">
          <cell r="D3991" t="str">
            <v>00004375</v>
          </cell>
          <cell r="E3991" t="str">
            <v>BUCHA NYLON S-6</v>
          </cell>
          <cell r="F3991" t="str">
            <v>UN</v>
          </cell>
          <cell r="G3991">
            <v>0.06</v>
          </cell>
          <cell r="H3991" t="str">
            <v>I-SINAPI</v>
          </cell>
          <cell r="I3991">
            <v>7.0000000000000007E-2</v>
          </cell>
        </row>
        <row r="3992">
          <cell r="D3992" t="str">
            <v>00011950</v>
          </cell>
          <cell r="E3992" t="str">
            <v>BUCHA NYLON S-6 C/ PARAFUSO ACO ZINC CAB CHATA ROSCA SOBERBA 4,2 X 45MM</v>
          </cell>
          <cell r="F3992" t="str">
            <v>UN</v>
          </cell>
          <cell r="G3992">
            <v>0.18</v>
          </cell>
          <cell r="H3992" t="str">
            <v>I-SINAPI</v>
          </cell>
          <cell r="I3992">
            <v>0.21</v>
          </cell>
        </row>
        <row r="3993">
          <cell r="D3993">
            <v>4376</v>
          </cell>
          <cell r="E3993" t="str">
            <v>BUCHA NYLON S-8</v>
          </cell>
          <cell r="F3993" t="str">
            <v>UN</v>
          </cell>
          <cell r="G3993">
            <v>0.12</v>
          </cell>
          <cell r="H3993" t="str">
            <v>I-SINAPI</v>
          </cell>
          <cell r="I3993">
            <v>0.14000000000000001</v>
          </cell>
        </row>
        <row r="3994">
          <cell r="D3994" t="str">
            <v>00004350</v>
          </cell>
          <cell r="E3994" t="str">
            <v>BUCHA NYLON S-8 C/ PARAF ROSCA SOBERBA ACO ZINCADO CAB CHATA FENDA SIMPLES 4,8 X 75MM</v>
          </cell>
          <cell r="F3994" t="str">
            <v>UN</v>
          </cell>
          <cell r="G3994">
            <v>0.34</v>
          </cell>
          <cell r="H3994" t="str">
            <v>I-SINAPI</v>
          </cell>
          <cell r="I3994">
            <v>0.41</v>
          </cell>
        </row>
        <row r="3995">
          <cell r="D3995" t="str">
            <v>00007583</v>
          </cell>
          <cell r="E3995" t="str">
            <v>BUCHA NYLON S-8 C/ PARAFUSO ACO ZINC CAB CHATA ROSCA SOBERBA 4,8 X 50MM</v>
          </cell>
          <cell r="F3995" t="str">
            <v>UN</v>
          </cell>
          <cell r="G3995">
            <v>0.2</v>
          </cell>
          <cell r="H3995" t="str">
            <v>I-SINAPI</v>
          </cell>
          <cell r="I3995">
            <v>0.24</v>
          </cell>
        </row>
        <row r="3996">
          <cell r="D3996">
            <v>847</v>
          </cell>
          <cell r="E3996" t="str">
            <v>BUCHA REDUCAO ALUMINIO FUNDIDO P/ ELETRODUTO 1 1/2'' X 1''</v>
          </cell>
          <cell r="F3996" t="str">
            <v>UN</v>
          </cell>
          <cell r="G3996">
            <v>7.46</v>
          </cell>
          <cell r="H3996" t="str">
            <v>I-SINAPI</v>
          </cell>
          <cell r="I3996">
            <v>9.1</v>
          </cell>
        </row>
        <row r="3997">
          <cell r="D3997">
            <v>846</v>
          </cell>
          <cell r="E3997" t="str">
            <v>BUCHA REDUCAO ALUMINIO FUNDIDO P/ ELETRODUTO 1'' X 3/4''</v>
          </cell>
          <cell r="F3997" t="str">
            <v>UN</v>
          </cell>
          <cell r="G3997">
            <v>1.81</v>
          </cell>
          <cell r="H3997" t="str">
            <v>I-SINAPI</v>
          </cell>
          <cell r="I3997">
            <v>2.2000000000000002</v>
          </cell>
        </row>
        <row r="3998">
          <cell r="D3998">
            <v>854</v>
          </cell>
          <cell r="E3998" t="str">
            <v>BUCHA REDUCAO ALUMINIO FUNDIDO P/ ELETRODUTO 2'' X 1 1/2''</v>
          </cell>
          <cell r="F3998" t="str">
            <v>UN</v>
          </cell>
          <cell r="G3998">
            <v>9.44</v>
          </cell>
          <cell r="H3998" t="str">
            <v>I-SINAPI</v>
          </cell>
          <cell r="I3998">
            <v>11.51</v>
          </cell>
        </row>
        <row r="3999">
          <cell r="D3999">
            <v>848</v>
          </cell>
          <cell r="E3999" t="str">
            <v>BUCHA REDUCAO ALUMINIO FUNDIDO P/ ELETRODUTO 2'' X 3/4''</v>
          </cell>
          <cell r="F3999" t="str">
            <v>UN</v>
          </cell>
          <cell r="G3999">
            <v>8.8699999999999992</v>
          </cell>
          <cell r="H3999" t="str">
            <v>I-SINAPI</v>
          </cell>
          <cell r="I3999">
            <v>10.82</v>
          </cell>
        </row>
        <row r="4000">
          <cell r="D4000" t="str">
            <v>00000790</v>
          </cell>
          <cell r="E4000" t="str">
            <v>BUCHA REDUCAO FERRO GALV ROSCA REF. 1 1/2"X1 1/4"</v>
          </cell>
          <cell r="F4000" t="str">
            <v>UN</v>
          </cell>
          <cell r="G4000">
            <v>8.08</v>
          </cell>
          <cell r="H4000" t="str">
            <v>I-SINAPI</v>
          </cell>
          <cell r="I4000">
            <v>9.85</v>
          </cell>
        </row>
        <row r="4001">
          <cell r="D4001" t="str">
            <v>00000766</v>
          </cell>
          <cell r="E4001" t="str">
            <v>BUCHA REDUCAO FERRO GALV ROSCA REF. 1 1/2"X1/2"</v>
          </cell>
          <cell r="F4001" t="str">
            <v>UN</v>
          </cell>
          <cell r="G4001">
            <v>7.79</v>
          </cell>
          <cell r="H4001" t="str">
            <v>I-SINAPI</v>
          </cell>
          <cell r="I4001">
            <v>9.5</v>
          </cell>
        </row>
        <row r="4002">
          <cell r="D4002" t="str">
            <v>00000791</v>
          </cell>
          <cell r="E4002" t="str">
            <v>BUCHA REDUCAO FERRO GALV ROSCA REF. 1 1/2"X1"</v>
          </cell>
          <cell r="F4002" t="str">
            <v>UN</v>
          </cell>
          <cell r="G4002">
            <v>8.01</v>
          </cell>
          <cell r="H4002" t="str">
            <v>I-SINAPI</v>
          </cell>
          <cell r="I4002">
            <v>9.77</v>
          </cell>
        </row>
        <row r="4003">
          <cell r="D4003" t="str">
            <v>00000767</v>
          </cell>
          <cell r="E4003" t="str">
            <v>BUCHA REDUCAO FERRO GALV ROSCA REF. 1 1/2"X3/4"</v>
          </cell>
          <cell r="F4003" t="str">
            <v>UN</v>
          </cell>
          <cell r="G4003">
            <v>7.92</v>
          </cell>
          <cell r="H4003" t="str">
            <v>I-SINAPI</v>
          </cell>
          <cell r="I4003">
            <v>9.66</v>
          </cell>
        </row>
        <row r="4004">
          <cell r="D4004" t="str">
            <v>00000768</v>
          </cell>
          <cell r="E4004" t="str">
            <v>BUCHA REDUCAO FERRO GALV ROSCA REF. 1 1/4"X1/2"</v>
          </cell>
          <cell r="F4004" t="str">
            <v>UN</v>
          </cell>
          <cell r="G4004">
            <v>5.51</v>
          </cell>
          <cell r="H4004" t="str">
            <v>I-SINAPI</v>
          </cell>
          <cell r="I4004">
            <v>6.72</v>
          </cell>
        </row>
        <row r="4005">
          <cell r="D4005" t="str">
            <v>00000789</v>
          </cell>
          <cell r="E4005" t="str">
            <v>BUCHA REDUCAO FERRO GALV ROSCA REF. 1 1/4"X1"</v>
          </cell>
          <cell r="F4005" t="str">
            <v>UN</v>
          </cell>
          <cell r="G4005">
            <v>5.57</v>
          </cell>
          <cell r="H4005" t="str">
            <v>I-SINAPI</v>
          </cell>
          <cell r="I4005">
            <v>6.79</v>
          </cell>
        </row>
        <row r="4006">
          <cell r="D4006">
            <v>769</v>
          </cell>
          <cell r="E4006" t="str">
            <v>BUCHA REDUCAO FERRO GALV ROSCA REF. 1 1/4"X3/4"</v>
          </cell>
          <cell r="F4006" t="str">
            <v>UN</v>
          </cell>
          <cell r="G4006">
            <v>5.57</v>
          </cell>
          <cell r="H4006" t="str">
            <v>I-SINAPI</v>
          </cell>
          <cell r="I4006">
            <v>6.79</v>
          </cell>
        </row>
        <row r="4007">
          <cell r="D4007" t="str">
            <v>00000770</v>
          </cell>
          <cell r="E4007" t="str">
            <v>BUCHA REDUCAO FERRO GALV ROSCA REF. 1/2"X1/4"</v>
          </cell>
          <cell r="F4007" t="str">
            <v>UN</v>
          </cell>
          <cell r="G4007">
            <v>1.69</v>
          </cell>
          <cell r="H4007" t="str">
            <v>I-SINAPI</v>
          </cell>
          <cell r="I4007">
            <v>2.06</v>
          </cell>
        </row>
        <row r="4008">
          <cell r="D4008" t="str">
            <v>00012394</v>
          </cell>
          <cell r="E4008" t="str">
            <v>BUCHA REDUCAO FERRO GALV ROSCA REF. 1/2"X3/8"</v>
          </cell>
          <cell r="F4008" t="str">
            <v>UN</v>
          </cell>
          <cell r="G4008">
            <v>1.66</v>
          </cell>
          <cell r="H4008" t="str">
            <v>I-SINAPI</v>
          </cell>
          <cell r="I4008">
            <v>2.02</v>
          </cell>
        </row>
        <row r="4009">
          <cell r="D4009" t="str">
            <v>00000764</v>
          </cell>
          <cell r="E4009" t="str">
            <v>BUCHA REDUCAO FERRO GALV ROSCA REF. 1"X1/2"</v>
          </cell>
          <cell r="F4009" t="str">
            <v>UN</v>
          </cell>
          <cell r="G4009">
            <v>3.6</v>
          </cell>
          <cell r="H4009" t="str">
            <v>I-SINAPI</v>
          </cell>
          <cell r="I4009">
            <v>4.3899999999999997</v>
          </cell>
        </row>
        <row r="4010">
          <cell r="D4010">
            <v>765</v>
          </cell>
          <cell r="E4010" t="str">
            <v>BUCHA REDUCAO FERRO GALV ROSCA REF. 1"X3/4"</v>
          </cell>
          <cell r="F4010" t="str">
            <v>UN</v>
          </cell>
          <cell r="G4010">
            <v>3.54</v>
          </cell>
          <cell r="H4010" t="str">
            <v>I-SINAPI</v>
          </cell>
          <cell r="I4010">
            <v>4.3099999999999996</v>
          </cell>
        </row>
        <row r="4011">
          <cell r="D4011" t="str">
            <v>00000787</v>
          </cell>
          <cell r="E4011" t="str">
            <v>BUCHA REDUCAO FERRO GALV ROSCA REF. 2 1/2"X1 1/2"</v>
          </cell>
          <cell r="F4011" t="str">
            <v>UN</v>
          </cell>
          <cell r="G4011">
            <v>13.46</v>
          </cell>
          <cell r="H4011" t="str">
            <v>I-SINAPI</v>
          </cell>
          <cell r="I4011">
            <v>16.420000000000002</v>
          </cell>
        </row>
        <row r="4012">
          <cell r="D4012" t="str">
            <v>00000774</v>
          </cell>
          <cell r="E4012" t="str">
            <v>BUCHA REDUCAO FERRO GALV ROSCA REF. 2 1/2"X1 1/4"</v>
          </cell>
          <cell r="F4012" t="str">
            <v>UN</v>
          </cell>
          <cell r="G4012">
            <v>13.68</v>
          </cell>
          <cell r="H4012" t="str">
            <v>I-SINAPI</v>
          </cell>
          <cell r="I4012">
            <v>16.68</v>
          </cell>
        </row>
        <row r="4013">
          <cell r="D4013" t="str">
            <v>00000773</v>
          </cell>
          <cell r="E4013" t="str">
            <v>BUCHA REDUCAO FERRO GALV ROSCA REF. 2 1/2"X1"</v>
          </cell>
          <cell r="F4013" t="str">
            <v>UN</v>
          </cell>
          <cell r="G4013">
            <v>13.68</v>
          </cell>
          <cell r="H4013" t="str">
            <v>I-SINAPI</v>
          </cell>
          <cell r="I4013">
            <v>16.68</v>
          </cell>
        </row>
        <row r="4014">
          <cell r="D4014" t="str">
            <v>00000775</v>
          </cell>
          <cell r="E4014" t="str">
            <v>BUCHA REDUCAO FERRO GALV ROSCA REF. 2 1/2"X2"</v>
          </cell>
          <cell r="F4014" t="str">
            <v>UN</v>
          </cell>
          <cell r="G4014">
            <v>13.9</v>
          </cell>
          <cell r="H4014" t="str">
            <v>I-SINAPI</v>
          </cell>
          <cell r="I4014">
            <v>16.95</v>
          </cell>
        </row>
        <row r="4015">
          <cell r="D4015" t="str">
            <v>00000788</v>
          </cell>
          <cell r="E4015" t="str">
            <v>BUCHA REDUCAO FERRO GALV ROSCA REF. 2"X1 1/2"</v>
          </cell>
          <cell r="F4015" t="str">
            <v>UN</v>
          </cell>
          <cell r="G4015">
            <v>9.49</v>
          </cell>
          <cell r="H4015" t="str">
            <v>I-SINAPI</v>
          </cell>
          <cell r="I4015">
            <v>11.57</v>
          </cell>
        </row>
        <row r="4016">
          <cell r="D4016">
            <v>772</v>
          </cell>
          <cell r="E4016" t="str">
            <v>BUCHA REDUCAO FERRO GALV ROSCA REF. 2"X1 1/4"</v>
          </cell>
          <cell r="F4016" t="str">
            <v>UN</v>
          </cell>
          <cell r="G4016">
            <v>9.27</v>
          </cell>
          <cell r="H4016" t="str">
            <v>I-SINAPI</v>
          </cell>
          <cell r="I4016">
            <v>11.3</v>
          </cell>
        </row>
        <row r="4017">
          <cell r="D4017" t="str">
            <v>00000771</v>
          </cell>
          <cell r="E4017" t="str">
            <v>BUCHA REDUCAO FERRO GALV ROSCA REF. 2"X1"</v>
          </cell>
          <cell r="F4017" t="str">
            <v>UN</v>
          </cell>
          <cell r="G4017">
            <v>9.39</v>
          </cell>
          <cell r="H4017" t="str">
            <v>I-SINAPI</v>
          </cell>
          <cell r="I4017">
            <v>11.45</v>
          </cell>
        </row>
        <row r="4018">
          <cell r="D4018" t="str">
            <v>00000779</v>
          </cell>
          <cell r="E4018" t="str">
            <v>BUCHA REDUCAO FERRO GALV ROSCA REF. 3/4"X1/2"</v>
          </cell>
          <cell r="F4018" t="str">
            <v>UN</v>
          </cell>
          <cell r="G4018">
            <v>2.4700000000000002</v>
          </cell>
          <cell r="H4018" t="str">
            <v>I-SINAPI</v>
          </cell>
          <cell r="I4018">
            <v>3.01</v>
          </cell>
        </row>
        <row r="4019">
          <cell r="D4019" t="str">
            <v>00000776</v>
          </cell>
          <cell r="E4019" t="str">
            <v>BUCHA REDUCAO FERRO GALV ROSCA REF. 3"X1 1/2"</v>
          </cell>
          <cell r="F4019" t="str">
            <v>UN</v>
          </cell>
          <cell r="G4019">
            <v>15.75</v>
          </cell>
          <cell r="H4019" t="str">
            <v>I-SINAPI</v>
          </cell>
          <cell r="I4019">
            <v>19.21</v>
          </cell>
        </row>
        <row r="4020">
          <cell r="D4020" t="str">
            <v>00000777</v>
          </cell>
          <cell r="E4020" t="str">
            <v>BUCHA REDUCAO FERRO GALV ROSCA REF. 3"X1 1/4"</v>
          </cell>
          <cell r="F4020" t="str">
            <v>UN</v>
          </cell>
          <cell r="G4020">
            <v>16.28</v>
          </cell>
          <cell r="H4020" t="str">
            <v>I-SINAPI</v>
          </cell>
          <cell r="I4020">
            <v>19.86</v>
          </cell>
        </row>
        <row r="4021">
          <cell r="D4021" t="str">
            <v>00000778</v>
          </cell>
          <cell r="E4021" t="str">
            <v>BUCHA REDUCAO FERRO GALV ROSCA REF. 3"X2"</v>
          </cell>
          <cell r="F4021" t="str">
            <v>UN</v>
          </cell>
          <cell r="G4021">
            <v>16.28</v>
          </cell>
          <cell r="H4021" t="str">
            <v>I-SINAPI</v>
          </cell>
          <cell r="I4021">
            <v>19.86</v>
          </cell>
        </row>
        <row r="4022">
          <cell r="D4022" t="str">
            <v>00000780</v>
          </cell>
          <cell r="E4022" t="str">
            <v>BUCHA REDUCAO FERRO GALV ROSCA REF. 3X2 1/2"</v>
          </cell>
          <cell r="F4022" t="str">
            <v>UN</v>
          </cell>
          <cell r="G4022">
            <v>16.47</v>
          </cell>
          <cell r="H4022" t="str">
            <v>I-SINAPI</v>
          </cell>
          <cell r="I4022">
            <v>20.09</v>
          </cell>
        </row>
        <row r="4023">
          <cell r="D4023" t="str">
            <v>00000781</v>
          </cell>
          <cell r="E4023" t="str">
            <v>BUCHA REDUCAO FERRO GALV ROSCA REF. 4"X2 1/2"</v>
          </cell>
          <cell r="F4023" t="str">
            <v>UN</v>
          </cell>
          <cell r="G4023">
            <v>41.29</v>
          </cell>
          <cell r="H4023" t="str">
            <v>I-SINAPI</v>
          </cell>
          <cell r="I4023">
            <v>50.37</v>
          </cell>
        </row>
        <row r="4024">
          <cell r="D4024" t="str">
            <v>00000786</v>
          </cell>
          <cell r="E4024" t="str">
            <v>BUCHA REDUCAO FERRO GALV ROSCA REF. 4"X2"</v>
          </cell>
          <cell r="F4024" t="str">
            <v>UN</v>
          </cell>
          <cell r="G4024">
            <v>41.29</v>
          </cell>
          <cell r="H4024" t="str">
            <v>I-SINAPI</v>
          </cell>
          <cell r="I4024">
            <v>50.37</v>
          </cell>
        </row>
        <row r="4025">
          <cell r="D4025" t="str">
            <v>00000782</v>
          </cell>
          <cell r="E4025" t="str">
            <v>BUCHA REDUCAO FERRO GALV ROSCA REF. 4"X3"</v>
          </cell>
          <cell r="F4025" t="str">
            <v>UN</v>
          </cell>
          <cell r="G4025">
            <v>41.29</v>
          </cell>
          <cell r="H4025" t="str">
            <v>I-SINAPI</v>
          </cell>
          <cell r="I4025">
            <v>50.37</v>
          </cell>
        </row>
        <row r="4026">
          <cell r="D4026" t="str">
            <v>00000783</v>
          </cell>
          <cell r="E4026" t="str">
            <v>BUCHA REDUCAO FERRO GALV ROSCA REF. 5"X4"</v>
          </cell>
          <cell r="F4026" t="str">
            <v>UN</v>
          </cell>
          <cell r="G4026">
            <v>67.3</v>
          </cell>
          <cell r="H4026" t="str">
            <v>I-SINAPI</v>
          </cell>
          <cell r="I4026">
            <v>82.1</v>
          </cell>
        </row>
        <row r="4027">
          <cell r="D4027" t="str">
            <v>00000785</v>
          </cell>
          <cell r="E4027" t="str">
            <v>BUCHA REDUCAO FERRO GALV ROSCA REF. 6"X4"</v>
          </cell>
          <cell r="F4027" t="str">
            <v>UN</v>
          </cell>
          <cell r="G4027">
            <v>100.42</v>
          </cell>
          <cell r="H4027" t="str">
            <v>I-SINAPI</v>
          </cell>
          <cell r="I4027">
            <v>122.51</v>
          </cell>
        </row>
        <row r="4028">
          <cell r="D4028" t="str">
            <v>00000784</v>
          </cell>
          <cell r="E4028" t="str">
            <v>BUCHA REDUCAO FERRO GALV ROSCA REF. 6"X5"</v>
          </cell>
          <cell r="F4028" t="str">
            <v>UN</v>
          </cell>
          <cell r="G4028">
            <v>93.91</v>
          </cell>
          <cell r="H4028" t="str">
            <v>I-SINAPI</v>
          </cell>
          <cell r="I4028">
            <v>114.57</v>
          </cell>
        </row>
        <row r="4029">
          <cell r="D4029" t="str">
            <v>00000798</v>
          </cell>
          <cell r="E4029" t="str">
            <v>BUCHA REDUCAO PVC ROSCA REF 3/4" X 1/2"</v>
          </cell>
          <cell r="F4029" t="str">
            <v>UN</v>
          </cell>
          <cell r="G4029">
            <v>0.47</v>
          </cell>
          <cell r="H4029" t="str">
            <v>I-SINAPI</v>
          </cell>
          <cell r="I4029">
            <v>0.56999999999999995</v>
          </cell>
        </row>
        <row r="4030">
          <cell r="D4030" t="str">
            <v>00000797</v>
          </cell>
          <cell r="E4030" t="str">
            <v>BUCHA REDUCAO PVC ROSCA 1 1/2" X 1"</v>
          </cell>
          <cell r="F4030" t="str">
            <v>UN</v>
          </cell>
          <cell r="G4030">
            <v>2.92</v>
          </cell>
          <cell r="H4030" t="str">
            <v>I-SINAPI</v>
          </cell>
          <cell r="I4030">
            <v>3.56</v>
          </cell>
        </row>
        <row r="4031">
          <cell r="D4031" t="str">
            <v>00000796</v>
          </cell>
          <cell r="E4031" t="str">
            <v>BUCHA REDUCAO PVC ROSCA 1 1/2" X 3/4"</v>
          </cell>
          <cell r="F4031" t="str">
            <v>UN</v>
          </cell>
          <cell r="G4031">
            <v>3.17</v>
          </cell>
          <cell r="H4031" t="str">
            <v>I-SINAPI</v>
          </cell>
          <cell r="I4031">
            <v>3.86</v>
          </cell>
        </row>
        <row r="4032">
          <cell r="D4032" t="str">
            <v>00000793</v>
          </cell>
          <cell r="E4032" t="str">
            <v>BUCHA REDUCAO PVC ROSCA 1 1/2"X1 1/4"</v>
          </cell>
          <cell r="F4032" t="str">
            <v>UN</v>
          </cell>
          <cell r="G4032">
            <v>2.17</v>
          </cell>
          <cell r="H4032" t="str">
            <v>I-SINAPI</v>
          </cell>
          <cell r="I4032">
            <v>2.64</v>
          </cell>
        </row>
        <row r="4033">
          <cell r="D4033">
            <v>794</v>
          </cell>
          <cell r="E4033" t="str">
            <v>BUCHA REDUCAO PVC ROSCA 1 1/4"X1"</v>
          </cell>
          <cell r="F4033" t="str">
            <v>UN</v>
          </cell>
          <cell r="G4033">
            <v>1.97</v>
          </cell>
          <cell r="H4033" t="str">
            <v>I-SINAPI</v>
          </cell>
          <cell r="I4033">
            <v>2.4</v>
          </cell>
        </row>
        <row r="4034">
          <cell r="D4034" t="str">
            <v>00000801</v>
          </cell>
          <cell r="E4034" t="str">
            <v>BUCHA REDUCAO PVC ROSCA 1 1/4"X3/4"</v>
          </cell>
          <cell r="F4034" t="str">
            <v>UN</v>
          </cell>
          <cell r="G4034">
            <v>1.92</v>
          </cell>
          <cell r="H4034" t="str">
            <v>I-SINAPI</v>
          </cell>
          <cell r="I4034">
            <v>2.34</v>
          </cell>
        </row>
        <row r="4035">
          <cell r="D4035" t="str">
            <v>00000799</v>
          </cell>
          <cell r="E4035" t="str">
            <v>BUCHA REDUCAO PVC ROSCA 1" X 1/2"</v>
          </cell>
          <cell r="F4035" t="str">
            <v>UN</v>
          </cell>
          <cell r="G4035">
            <v>1.41</v>
          </cell>
          <cell r="H4035" t="str">
            <v>I-SINAPI</v>
          </cell>
          <cell r="I4035">
            <v>1.72</v>
          </cell>
        </row>
        <row r="4036">
          <cell r="D4036" t="str">
            <v>00000792</v>
          </cell>
          <cell r="E4036" t="str">
            <v>BUCHA REDUCAO PVC ROSCA 1" X 3/4"</v>
          </cell>
          <cell r="F4036" t="str">
            <v>UN</v>
          </cell>
          <cell r="G4036">
            <v>1.1000000000000001</v>
          </cell>
          <cell r="H4036" t="str">
            <v>I-SINAPI</v>
          </cell>
          <cell r="I4036">
            <v>1.34</v>
          </cell>
        </row>
        <row r="4037">
          <cell r="D4037" t="str">
            <v>00000804</v>
          </cell>
          <cell r="E4037" t="str">
            <v>BUCHA REDUCAO PVC ROSCA 2"X1 1/2"</v>
          </cell>
          <cell r="F4037" t="str">
            <v>UN</v>
          </cell>
          <cell r="G4037">
            <v>5.49</v>
          </cell>
          <cell r="H4037" t="str">
            <v>I-SINAPI</v>
          </cell>
          <cell r="I4037">
            <v>6.69</v>
          </cell>
        </row>
        <row r="4038">
          <cell r="D4038" t="str">
            <v>00000803</v>
          </cell>
          <cell r="E4038" t="str">
            <v>BUCHA REDUCAO PVC ROSCA 2"X1 1/4"</v>
          </cell>
          <cell r="F4038" t="str">
            <v>UN</v>
          </cell>
          <cell r="G4038">
            <v>6.31</v>
          </cell>
          <cell r="H4038" t="str">
            <v>I-SINAPI</v>
          </cell>
          <cell r="I4038">
            <v>7.69</v>
          </cell>
        </row>
        <row r="4039">
          <cell r="D4039" t="str">
            <v>00000802</v>
          </cell>
          <cell r="E4039" t="str">
            <v>BUCHA REDUCAO PVC ROSCA 2"X1"</v>
          </cell>
          <cell r="F4039" t="str">
            <v>UN</v>
          </cell>
          <cell r="G4039">
            <v>7.7</v>
          </cell>
          <cell r="H4039" t="str">
            <v>I-SINAPI</v>
          </cell>
          <cell r="I4039">
            <v>9.39</v>
          </cell>
        </row>
        <row r="4040">
          <cell r="D4040" t="str">
            <v>00000831</v>
          </cell>
          <cell r="E4040" t="str">
            <v>BUCHA REDUCAO PVC SOLD CURTA P/ AGUA FRIA PRED P/ AGUA FRIA PRED 110MM X 85MM</v>
          </cell>
          <cell r="F4040" t="str">
            <v>UN</v>
          </cell>
          <cell r="G4040">
            <v>30.18</v>
          </cell>
          <cell r="H4040" t="str">
            <v>I-SINAPI</v>
          </cell>
          <cell r="I4040">
            <v>36.81</v>
          </cell>
        </row>
        <row r="4041">
          <cell r="D4041" t="str">
            <v>00000828</v>
          </cell>
          <cell r="E4041" t="str">
            <v>BUCHA REDUCAO PVC SOLD CURTA P/ AGUA FRIA PRED 25MM X 20MM</v>
          </cell>
          <cell r="F4041" t="str">
            <v>UN</v>
          </cell>
          <cell r="G4041">
            <v>0.22</v>
          </cell>
          <cell r="H4041" t="str">
            <v>I-SINAPI</v>
          </cell>
          <cell r="I4041">
            <v>0.26</v>
          </cell>
        </row>
        <row r="4042">
          <cell r="D4042" t="str">
            <v>00000829</v>
          </cell>
          <cell r="E4042" t="str">
            <v>BUCHA REDUCAO PVC SOLD CURTA P/ AGUA FRIA PRED 32MM X 25MM</v>
          </cell>
          <cell r="F4042" t="str">
            <v>UN</v>
          </cell>
          <cell r="G4042">
            <v>0.37</v>
          </cell>
          <cell r="H4042" t="str">
            <v>I-SINAPI</v>
          </cell>
          <cell r="I4042">
            <v>0.45</v>
          </cell>
        </row>
        <row r="4043">
          <cell r="D4043">
            <v>812</v>
          </cell>
          <cell r="E4043" t="str">
            <v>BUCHA REDUCAO PVC SOLD CURTA P/ AGUA FRIA PRED 40MM X 32MM</v>
          </cell>
          <cell r="F4043" t="str">
            <v>UN</v>
          </cell>
          <cell r="G4043">
            <v>0.97</v>
          </cell>
          <cell r="H4043" t="str">
            <v>I-SINAPI</v>
          </cell>
          <cell r="I4043">
            <v>1.18</v>
          </cell>
        </row>
        <row r="4044">
          <cell r="D4044" t="str">
            <v>00000819</v>
          </cell>
          <cell r="E4044" t="str">
            <v>BUCHA REDUCAO PVC SOLD CURTA P/ AGUA FRIA PRED 50MM X 40MM</v>
          </cell>
          <cell r="F4044" t="str">
            <v>UN</v>
          </cell>
          <cell r="G4044">
            <v>1.42</v>
          </cell>
          <cell r="H4044" t="str">
            <v>I-SINAPI</v>
          </cell>
          <cell r="I4044">
            <v>1.73</v>
          </cell>
        </row>
        <row r="4045">
          <cell r="D4045" t="str">
            <v>00000818</v>
          </cell>
          <cell r="E4045" t="str">
            <v>BUCHA REDUCAO PVC SOLD CURTA P/ AGUA FRIA PRED 60MM X 50MM</v>
          </cell>
          <cell r="F4045" t="str">
            <v>UN</v>
          </cell>
          <cell r="G4045">
            <v>2.76</v>
          </cell>
          <cell r="H4045" t="str">
            <v>I-SINAPI</v>
          </cell>
          <cell r="I4045">
            <v>3.36</v>
          </cell>
        </row>
        <row r="4046">
          <cell r="D4046" t="str">
            <v>00000823</v>
          </cell>
          <cell r="E4046" t="str">
            <v>BUCHA REDUCAO PVC SOLD CURTA P/ AGUA FRIA PRED 75MM X 60MM</v>
          </cell>
          <cell r="F4046" t="str">
            <v>UN</v>
          </cell>
          <cell r="G4046">
            <v>6.34</v>
          </cell>
          <cell r="H4046" t="str">
            <v>I-SINAPI</v>
          </cell>
          <cell r="I4046">
            <v>7.73</v>
          </cell>
        </row>
        <row r="4047">
          <cell r="D4047" t="str">
            <v>00000830</v>
          </cell>
          <cell r="E4047" t="str">
            <v>BUCHA REDUCAO PVC SOLD CURTA P/ AGUA FRIA PRED 85MM X 75MM</v>
          </cell>
          <cell r="F4047" t="str">
            <v>UN</v>
          </cell>
          <cell r="G4047">
            <v>8.25</v>
          </cell>
          <cell r="H4047" t="str">
            <v>I-SINAPI</v>
          </cell>
          <cell r="I4047">
            <v>10.06</v>
          </cell>
        </row>
        <row r="4048">
          <cell r="D4048" t="str">
            <v>00000826</v>
          </cell>
          <cell r="E4048" t="str">
            <v>BUCHA REDUCAO PVC SOLD LONGA P/ AGUA FRIA PRED 110MM X 60MM</v>
          </cell>
          <cell r="F4048" t="str">
            <v>UN</v>
          </cell>
          <cell r="G4048">
            <v>13.92</v>
          </cell>
          <cell r="H4048" t="str">
            <v>I-SINAPI</v>
          </cell>
          <cell r="I4048">
            <v>16.98</v>
          </cell>
        </row>
        <row r="4049">
          <cell r="D4049" t="str">
            <v>00000827</v>
          </cell>
          <cell r="E4049" t="str">
            <v>BUCHA REDUCAO PVC SOLD LONGA P/ AGUA FRIA PRED 110MM X 75MM</v>
          </cell>
          <cell r="F4049" t="str">
            <v>UN</v>
          </cell>
          <cell r="G4049">
            <v>16.079999999999998</v>
          </cell>
          <cell r="H4049" t="str">
            <v>I-SINAPI</v>
          </cell>
          <cell r="I4049">
            <v>19.61</v>
          </cell>
        </row>
        <row r="4050">
          <cell r="D4050" t="str">
            <v>00000832</v>
          </cell>
          <cell r="E4050" t="str">
            <v>BUCHA REDUCAO PVC SOLD LONGA P/ AGUA FRIA PRED 32MM X 20MM</v>
          </cell>
          <cell r="F4050" t="str">
            <v>UN</v>
          </cell>
          <cell r="G4050">
            <v>1.08</v>
          </cell>
          <cell r="H4050" t="str">
            <v>I-SINAPI</v>
          </cell>
          <cell r="I4050">
            <v>1.31</v>
          </cell>
        </row>
        <row r="4051">
          <cell r="D4051" t="str">
            <v>00000833</v>
          </cell>
          <cell r="E4051" t="str">
            <v>BUCHA REDUCAO PVC SOLD LONGA P/ AGUA FRIA PRED 40MM X 20MM</v>
          </cell>
          <cell r="F4051" t="str">
            <v>UN</v>
          </cell>
          <cell r="G4051">
            <v>1.64</v>
          </cell>
          <cell r="H4051" t="str">
            <v>I-SINAPI</v>
          </cell>
          <cell r="I4051">
            <v>2</v>
          </cell>
        </row>
        <row r="4052">
          <cell r="D4052" t="str">
            <v>00000834</v>
          </cell>
          <cell r="E4052" t="str">
            <v>BUCHA REDUCAO PVC SOLD LONGA P/ AGUA FRIA PRED 40MM X 25MM</v>
          </cell>
          <cell r="F4052" t="str">
            <v>UN</v>
          </cell>
          <cell r="G4052">
            <v>1.68</v>
          </cell>
          <cell r="H4052" t="str">
            <v>I-SINAPI</v>
          </cell>
          <cell r="I4052">
            <v>2.04</v>
          </cell>
        </row>
        <row r="4053">
          <cell r="D4053" t="str">
            <v>00000825</v>
          </cell>
          <cell r="E4053" t="str">
            <v>BUCHA REDUCAO PVC SOLD LONGA P/ AGUA FRIA PRED 50MM X 20MM</v>
          </cell>
          <cell r="F4053" t="str">
            <v>UN</v>
          </cell>
          <cell r="G4053">
            <v>1.75</v>
          </cell>
          <cell r="H4053" t="str">
            <v>I-SINAPI</v>
          </cell>
          <cell r="I4053">
            <v>2.13</v>
          </cell>
        </row>
        <row r="4054">
          <cell r="D4054">
            <v>813</v>
          </cell>
          <cell r="E4054" t="str">
            <v>BUCHA REDUCAO PVC SOLD LONGA P/ AGUA FRIA PRED 50MM X 25MM</v>
          </cell>
          <cell r="F4054" t="str">
            <v>UN</v>
          </cell>
          <cell r="G4054">
            <v>1.42</v>
          </cell>
          <cell r="H4054" t="str">
            <v>I-SINAPI</v>
          </cell>
          <cell r="I4054">
            <v>1.73</v>
          </cell>
        </row>
        <row r="4055">
          <cell r="D4055">
            <v>820</v>
          </cell>
          <cell r="E4055" t="str">
            <v>BUCHA REDUCAO PVC SOLD LONGA P/ AGUA FRIA PRED 50MM X 32MM</v>
          </cell>
          <cell r="F4055" t="str">
            <v>UN</v>
          </cell>
          <cell r="G4055">
            <v>2.09</v>
          </cell>
          <cell r="H4055" t="str">
            <v>I-SINAPI</v>
          </cell>
          <cell r="I4055">
            <v>2.54</v>
          </cell>
        </row>
        <row r="4056">
          <cell r="D4056" t="str">
            <v>00000816</v>
          </cell>
          <cell r="E4056" t="str">
            <v>BUCHA REDUCAO PVC SOLD LONGA P/ AGUA FRIA PRED 60MM X 25MM</v>
          </cell>
          <cell r="F4056" t="str">
            <v>UN</v>
          </cell>
          <cell r="G4056">
            <v>3.58</v>
          </cell>
          <cell r="H4056" t="str">
            <v>I-SINAPI</v>
          </cell>
          <cell r="I4056">
            <v>4.3600000000000003</v>
          </cell>
        </row>
        <row r="4057">
          <cell r="D4057">
            <v>814</v>
          </cell>
          <cell r="E4057" t="str">
            <v>BUCHA REDUCAO PVC SOLD LONGA P/ AGUA FRIA PRED 60MM X 32MM</v>
          </cell>
          <cell r="F4057" t="str">
            <v>UN</v>
          </cell>
          <cell r="G4057">
            <v>4.4000000000000004</v>
          </cell>
          <cell r="H4057" t="str">
            <v>I-SINAPI</v>
          </cell>
          <cell r="I4057">
            <v>5.36</v>
          </cell>
        </row>
        <row r="4058">
          <cell r="D4058">
            <v>815</v>
          </cell>
          <cell r="E4058" t="str">
            <v>BUCHA REDUCAO PVC SOLD LONGA P/ AGUA FRIA PRED 60MM X 40MM</v>
          </cell>
          <cell r="F4058" t="str">
            <v>UN</v>
          </cell>
          <cell r="G4058">
            <v>4.66</v>
          </cell>
          <cell r="H4058" t="str">
            <v>I-SINAPI</v>
          </cell>
          <cell r="I4058">
            <v>5.68</v>
          </cell>
        </row>
        <row r="4059">
          <cell r="D4059">
            <v>822</v>
          </cell>
          <cell r="E4059" t="str">
            <v>BUCHA REDUCAO PVC SOLD LONGA P/ AGUA FRIA PRED 60MM X 50MM</v>
          </cell>
          <cell r="F4059" t="str">
            <v>UN</v>
          </cell>
          <cell r="G4059">
            <v>6.79</v>
          </cell>
          <cell r="H4059" t="str">
            <v>I-SINAPI</v>
          </cell>
          <cell r="I4059">
            <v>8.2799999999999994</v>
          </cell>
        </row>
        <row r="4060">
          <cell r="D4060" t="str">
            <v>00000821</v>
          </cell>
          <cell r="E4060" t="str">
            <v>BUCHA REDUCAO PVC SOLD LONGA P/ AGUA FRIA PRED 75MM X 50MM</v>
          </cell>
          <cell r="F4060" t="str">
            <v>UN</v>
          </cell>
          <cell r="G4060">
            <v>7.91</v>
          </cell>
          <cell r="H4060" t="str">
            <v>I-SINAPI</v>
          </cell>
          <cell r="I4060">
            <v>9.65</v>
          </cell>
        </row>
        <row r="4061">
          <cell r="D4061" t="str">
            <v>00000817</v>
          </cell>
          <cell r="E4061" t="str">
            <v>BUCHA REDUCAO PVC SOLD LONGA P/ AGUA FRIA PRED 85MM X 60MM</v>
          </cell>
          <cell r="F4061" t="str">
            <v>UN</v>
          </cell>
          <cell r="G4061">
            <v>8.6199999999999992</v>
          </cell>
          <cell r="H4061" t="str">
            <v>I-SINAPI</v>
          </cell>
          <cell r="I4061">
            <v>10.51</v>
          </cell>
        </row>
        <row r="4062">
          <cell r="D4062" t="str">
            <v>00020086</v>
          </cell>
          <cell r="E4062" t="str">
            <v>BUCHA REDUCAO PVC SOLD LONGA P/ ESG PREDIAL 50MM X 40MM</v>
          </cell>
          <cell r="F4062" t="str">
            <v>UN</v>
          </cell>
          <cell r="G4062">
            <v>1.04</v>
          </cell>
          <cell r="H4062" t="str">
            <v>I-SINAPI</v>
          </cell>
          <cell r="I4062">
            <v>1.26</v>
          </cell>
        </row>
        <row r="4063">
          <cell r="D4063" t="str">
            <v>00012616</v>
          </cell>
          <cell r="E4063" t="str">
            <v>CABECEIRA DIREITA PVC AQUAPLUV D = 125 MM</v>
          </cell>
          <cell r="F4063" t="str">
            <v>UN</v>
          </cell>
          <cell r="G4063">
            <v>2.16</v>
          </cell>
          <cell r="H4063" t="str">
            <v>I-SINAPI</v>
          </cell>
          <cell r="I4063">
            <v>2.63</v>
          </cell>
        </row>
        <row r="4064">
          <cell r="D4064" t="str">
            <v>00012617</v>
          </cell>
          <cell r="E4064" t="str">
            <v>CABECEIRA ESQUERDA PVC AQUAPLUV D = 125 MM</v>
          </cell>
          <cell r="F4064" t="str">
            <v>UN</v>
          </cell>
          <cell r="G4064">
            <v>2.2599999999999998</v>
          </cell>
          <cell r="H4064" t="str">
            <v>I-SINAPI</v>
          </cell>
          <cell r="I4064">
            <v>2.75</v>
          </cell>
        </row>
        <row r="4065">
          <cell r="D4065" t="str">
            <v>00004271</v>
          </cell>
          <cell r="E4065" t="str">
            <v>CABIDE DE LOUCA BRANCA SIMPLES TP GANCHO</v>
          </cell>
          <cell r="F4065" t="str">
            <v>UN</v>
          </cell>
          <cell r="G4065">
            <v>4.4800000000000004</v>
          </cell>
          <cell r="H4065" t="str">
            <v>I-SINAPI</v>
          </cell>
          <cell r="I4065">
            <v>5.46</v>
          </cell>
        </row>
        <row r="4066">
          <cell r="D4066" t="str">
            <v>00025004</v>
          </cell>
          <cell r="E4066" t="str">
            <v>CABO DE ALUMINIO C/ ALMA DE ACO, BITOLA 1/0 AWG</v>
          </cell>
          <cell r="F4066" t="str">
            <v>KG</v>
          </cell>
          <cell r="G4066">
            <v>8.86</v>
          </cell>
          <cell r="H4066" t="str">
            <v>I-SINAPI</v>
          </cell>
          <cell r="I4066">
            <v>10.8</v>
          </cell>
        </row>
        <row r="4067">
          <cell r="D4067" t="str">
            <v>00025002</v>
          </cell>
          <cell r="E4067" t="str">
            <v>CABO DE ALUMINIO C/ ALMA DE ACO, BITOLA 2 AWG</v>
          </cell>
          <cell r="F4067" t="str">
            <v>KG</v>
          </cell>
          <cell r="G4067">
            <v>9.07</v>
          </cell>
          <cell r="H4067" t="str">
            <v>I-SINAPI</v>
          </cell>
          <cell r="I4067">
            <v>11.06</v>
          </cell>
        </row>
        <row r="4068">
          <cell r="D4068" t="str">
            <v>00000841</v>
          </cell>
          <cell r="E4068" t="str">
            <v>CABO DE ALUMINIO C/ ALMA DE ACO, BITOLA 4AWG</v>
          </cell>
          <cell r="F4068" t="str">
            <v>KG</v>
          </cell>
          <cell r="G4068">
            <v>11.97</v>
          </cell>
          <cell r="H4068" t="str">
            <v>I-SINAPI</v>
          </cell>
          <cell r="I4068">
            <v>14.6</v>
          </cell>
        </row>
        <row r="4069">
          <cell r="D4069" t="str">
            <v>00025005</v>
          </cell>
          <cell r="E4069" t="str">
            <v>CABO DE ALUMINIO S/ ALMA DE ACO, BITOLA 1/0 AWG</v>
          </cell>
          <cell r="F4069" t="str">
            <v>KG</v>
          </cell>
          <cell r="G4069">
            <v>10.1</v>
          </cell>
          <cell r="H4069" t="str">
            <v>I-SINAPI</v>
          </cell>
          <cell r="I4069">
            <v>12.32</v>
          </cell>
        </row>
        <row r="4070">
          <cell r="D4070" t="str">
            <v>00025003</v>
          </cell>
          <cell r="E4070" t="str">
            <v>CABO DE ALUMINIO S/ ALMA DE ACO, BITOLA 2 AWG</v>
          </cell>
          <cell r="F4070" t="str">
            <v>KG</v>
          </cell>
          <cell r="G4070">
            <v>10.82</v>
          </cell>
          <cell r="H4070" t="str">
            <v>I-SINAPI</v>
          </cell>
          <cell r="I4070">
            <v>13.2</v>
          </cell>
        </row>
        <row r="4071">
          <cell r="D4071" t="str">
            <v>00000842</v>
          </cell>
          <cell r="E4071" t="str">
            <v>CABO DE ALUMINIO S/ ALMA DE ACO, BITOLA 4AWG</v>
          </cell>
          <cell r="F4071" t="str">
            <v>KG</v>
          </cell>
          <cell r="G4071">
            <v>13.43</v>
          </cell>
          <cell r="H4071" t="str">
            <v>I-SINAPI</v>
          </cell>
          <cell r="I4071">
            <v>16.38</v>
          </cell>
        </row>
        <row r="4072">
          <cell r="D4072" t="str">
            <v>00000959</v>
          </cell>
          <cell r="E4072" t="str">
            <v>CABO DE COBRE EXTRA FLEXIVEL, ISOLACAO EM PVC, 16MM2 (P/ MAQUINA DE SOLDA)</v>
          </cell>
          <cell r="F4072" t="str">
            <v>M</v>
          </cell>
          <cell r="G4072">
            <v>8.86</v>
          </cell>
          <cell r="H4072" t="str">
            <v>I-SINAPI</v>
          </cell>
          <cell r="I4072">
            <v>10.8</v>
          </cell>
        </row>
        <row r="4073">
          <cell r="D4073" t="str">
            <v>00000960</v>
          </cell>
          <cell r="E4073" t="str">
            <v>CABO DE COBRE EXTRA FLEXIVEL, ISOLACAO EM PVC, 25MM2 (P/ MAQUINA DE SOLDA)</v>
          </cell>
          <cell r="F4073" t="str">
            <v>M</v>
          </cell>
          <cell r="G4073">
            <v>13.14</v>
          </cell>
          <cell r="H4073" t="str">
            <v>I-SINAPI</v>
          </cell>
          <cell r="I4073">
            <v>16.03</v>
          </cell>
        </row>
        <row r="4074">
          <cell r="D4074" t="str">
            <v>00000961</v>
          </cell>
          <cell r="E4074" t="str">
            <v>CABO DE COBRE EXTRA FLEXIVEL, ISOLACAO EM PVC, 35MM2 (P/ MAQUINA DE SOLDA)</v>
          </cell>
          <cell r="F4074" t="str">
            <v>M</v>
          </cell>
          <cell r="G4074">
            <v>18.7</v>
          </cell>
          <cell r="H4074" t="str">
            <v>I-SINAPI</v>
          </cell>
          <cell r="I4074">
            <v>22.81</v>
          </cell>
        </row>
        <row r="4075">
          <cell r="D4075" t="str">
            <v>00000962</v>
          </cell>
          <cell r="E4075" t="str">
            <v>CABO DE COBRE EXTRA FLEXIVEL, ISOLACAO EM PVC, 50MM2 (P/ MAQUINA DE SOLDA)</v>
          </cell>
          <cell r="F4075" t="str">
            <v>M</v>
          </cell>
          <cell r="G4075">
            <v>26.97</v>
          </cell>
          <cell r="H4075" t="str">
            <v>I-SINAPI</v>
          </cell>
          <cell r="I4075">
            <v>32.9</v>
          </cell>
        </row>
        <row r="4076">
          <cell r="D4076" t="str">
            <v>00000957</v>
          </cell>
          <cell r="E4076" t="str">
            <v>CABO DE COBRE EXTRA FLEXIVEL, ISOLACAO EM PVC, 70MM2 (P/ MAQUINA DE SOLDA)</v>
          </cell>
          <cell r="F4076" t="str">
            <v>M</v>
          </cell>
          <cell r="G4076">
            <v>34.74</v>
          </cell>
          <cell r="H4076" t="str">
            <v>I-SINAPI</v>
          </cell>
          <cell r="I4076">
            <v>42.38</v>
          </cell>
        </row>
        <row r="4077">
          <cell r="D4077" t="str">
            <v>00000958</v>
          </cell>
          <cell r="E4077" t="str">
            <v>CABO DE COBRE EXTRA FLEXIVEL, ISOLACAO EM PVC, 95MM2 (P/ MAQUINA DE SOLDA)</v>
          </cell>
          <cell r="F4077" t="str">
            <v>M</v>
          </cell>
          <cell r="G4077">
            <v>43.45</v>
          </cell>
          <cell r="H4077" t="str">
            <v>I-SINAPI</v>
          </cell>
          <cell r="I4077">
            <v>53</v>
          </cell>
        </row>
        <row r="4078">
          <cell r="D4078" t="str">
            <v>00000979</v>
          </cell>
          <cell r="E4078" t="str">
            <v>CABO DE COBRE FLEXÍVEL DE 16 MM2, COM ISOLAMENTO ANTI-CHAMA 450/750 V</v>
          </cell>
          <cell r="F4078" t="str">
            <v>M</v>
          </cell>
          <cell r="G4078">
            <v>4.4800000000000004</v>
          </cell>
          <cell r="H4078" t="str">
            <v>I-SINAPI</v>
          </cell>
          <cell r="I4078">
            <v>5.46</v>
          </cell>
        </row>
        <row r="4079">
          <cell r="D4079">
            <v>993</v>
          </cell>
          <cell r="E4079" t="str">
            <v>CABO DE COBRE ISOLAMENTO ANTI-CHAMA 0,6/1KV 1,5MM2 (1 CONDUTOR) TP SINTENAX PIRELLI OU EQUIV</v>
          </cell>
          <cell r="F4079" t="str">
            <v>M</v>
          </cell>
          <cell r="G4079">
            <v>0.86</v>
          </cell>
          <cell r="H4079" t="str">
            <v>I-SINAPI</v>
          </cell>
          <cell r="I4079">
            <v>1.04</v>
          </cell>
        </row>
        <row r="4080">
          <cell r="D4080">
            <v>1020</v>
          </cell>
          <cell r="E4080" t="str">
            <v>CABO DE COBRE ISOLAMENTO ANTI-CHAMA 0,6/1KV 10MM2 (1 CONDUTOR) TP SINTENAX    PIRELLI OU EQUIV</v>
          </cell>
          <cell r="F4080" t="str">
            <v>M</v>
          </cell>
          <cell r="G4080">
            <v>3.5</v>
          </cell>
          <cell r="H4080" t="str">
            <v>I-SINAPI</v>
          </cell>
          <cell r="I4080">
            <v>4.2699999999999996</v>
          </cell>
        </row>
        <row r="4081">
          <cell r="D4081">
            <v>1017</v>
          </cell>
          <cell r="E4081" t="str">
            <v>CABO DE COBRE ISOLAMENTO ANTI-CHAMA 0,6/1KV 120MM2 (1 CONDUTOR) TP SINTENAX    PIRELLI OU EQUIV</v>
          </cell>
          <cell r="F4081" t="str">
            <v>M</v>
          </cell>
          <cell r="G4081">
            <v>32.700000000000003</v>
          </cell>
          <cell r="H4081" t="str">
            <v>I-SINAPI</v>
          </cell>
          <cell r="I4081">
            <v>39.89</v>
          </cell>
        </row>
        <row r="4082">
          <cell r="D4082">
            <v>999</v>
          </cell>
          <cell r="E4082" t="str">
            <v>CABO DE COBRE ISOLAMENTO ANTI-CHAMA 0,6/1KV 150MM2 (1 CONDUTOR) TP SINTENAX PIRELLI OU EQUIV</v>
          </cell>
          <cell r="F4082" t="str">
            <v>M</v>
          </cell>
          <cell r="G4082">
            <v>41.54</v>
          </cell>
          <cell r="H4082" t="str">
            <v>I-SINAPI</v>
          </cell>
          <cell r="I4082">
            <v>50.67</v>
          </cell>
        </row>
        <row r="4083">
          <cell r="D4083">
            <v>995</v>
          </cell>
          <cell r="E4083" t="str">
            <v>CABO DE COBRE ISOLAMENTO ANTI-CHAMA 0,6/1KV 16MM2 (1 CONDUTOR) TP SINTENAX PIRELLI OU EQUIV</v>
          </cell>
          <cell r="F4083" t="str">
            <v>M</v>
          </cell>
          <cell r="G4083">
            <v>5.25</v>
          </cell>
          <cell r="H4083" t="str">
            <v>I-SINAPI</v>
          </cell>
          <cell r="I4083">
            <v>6.4</v>
          </cell>
        </row>
        <row r="4084">
          <cell r="D4084" t="str">
            <v>00001000</v>
          </cell>
          <cell r="E4084" t="str">
            <v>CABO DE COBRE ISOLAMENTO ANTI-CHAMA 0,6/1KV 185MM2 (1 CONDUTOR)TP SINTENAX PIRELLI OU EQUIV</v>
          </cell>
          <cell r="F4084" t="str">
            <v>M</v>
          </cell>
          <cell r="G4084">
            <v>50.91</v>
          </cell>
          <cell r="H4084" t="str">
            <v>I-SINAPI</v>
          </cell>
          <cell r="I4084">
            <v>62.11</v>
          </cell>
        </row>
        <row r="4085">
          <cell r="D4085">
            <v>1022</v>
          </cell>
          <cell r="E4085" t="str">
            <v>CABO DE COBRE ISOLAMENTO ANTI-CHAMA 0,6/1KV 2,5MM2 (1 CONDUTOR) TP SINTENAX    PIRELLI OU EQUIV</v>
          </cell>
          <cell r="F4085" t="str">
            <v>M</v>
          </cell>
          <cell r="G4085">
            <v>1.1000000000000001</v>
          </cell>
          <cell r="H4085" t="str">
            <v>I-SINAPI</v>
          </cell>
          <cell r="I4085">
            <v>1.34</v>
          </cell>
        </row>
        <row r="4086">
          <cell r="D4086">
            <v>1015</v>
          </cell>
          <cell r="E4086" t="str">
            <v>CABO DE COBRE ISOLAMENTO ANTI-CHAMA 0,6/1KV 240MM2 (1 CONDUTOR)TP SINTENAX PIRELLI OU EQUIV</v>
          </cell>
          <cell r="F4086" t="str">
            <v>M</v>
          </cell>
          <cell r="G4086">
            <v>68.95</v>
          </cell>
          <cell r="H4086" t="str">
            <v>I-SINAPI</v>
          </cell>
          <cell r="I4086">
            <v>84.11</v>
          </cell>
        </row>
        <row r="4087">
          <cell r="D4087">
            <v>996</v>
          </cell>
          <cell r="E4087" t="str">
            <v>CABO DE COBRE ISOLAMENTO ANTI-CHAMA 0,6/1KV 25MM2 (1 CONDUTOR) TP SINTENAX PIRELLI OU EQUIV</v>
          </cell>
          <cell r="F4087" t="str">
            <v>M</v>
          </cell>
          <cell r="G4087">
            <v>8.1</v>
          </cell>
          <cell r="H4087" t="str">
            <v>I-SINAPI</v>
          </cell>
          <cell r="I4087">
            <v>9.8800000000000008</v>
          </cell>
        </row>
        <row r="4088">
          <cell r="D4088" t="str">
            <v>00001001</v>
          </cell>
          <cell r="E4088" t="str">
            <v>CABO DE COBRE ISOLAMENTO ANTI-CHAMA 0,6/1KV 300MM2 (1 CONDUTOR) TP SINTENAX PIRELLI OU EQUIV</v>
          </cell>
          <cell r="F4088" t="str">
            <v>M</v>
          </cell>
          <cell r="G4088">
            <v>82.02</v>
          </cell>
          <cell r="H4088" t="str">
            <v>I-SINAPI</v>
          </cell>
          <cell r="I4088">
            <v>100.06</v>
          </cell>
        </row>
        <row r="4089">
          <cell r="D4089">
            <v>1019</v>
          </cell>
          <cell r="E4089" t="str">
            <v>CABO DE COBRE ISOLAMENTO ANTI-CHAMA 0,6/1KV 35MM2 (1 CONDUTOR) TP SINTENAX PIRELLI OU EQUIV</v>
          </cell>
          <cell r="F4089" t="str">
            <v>M</v>
          </cell>
          <cell r="G4089">
            <v>10.67</v>
          </cell>
          <cell r="H4089" t="str">
            <v>I-SINAPI</v>
          </cell>
          <cell r="I4089">
            <v>13.01</v>
          </cell>
        </row>
        <row r="4090">
          <cell r="D4090" t="str">
            <v>00001021</v>
          </cell>
          <cell r="E4090" t="str">
            <v>CABO DE COBRE ISOLAMENTO ANTI-CHAMA 0,6/1KV 4MM2 (1 CONDUTOR) TP SINTENAX PIRELLI OU EQUIV</v>
          </cell>
          <cell r="F4090" t="str">
            <v>M</v>
          </cell>
          <cell r="G4090">
            <v>1.83</v>
          </cell>
          <cell r="H4090" t="str">
            <v>I-SINAPI</v>
          </cell>
          <cell r="I4090">
            <v>2.23</v>
          </cell>
        </row>
        <row r="4091">
          <cell r="D4091" t="str">
            <v>00001018</v>
          </cell>
          <cell r="E4091" t="str">
            <v>CABO DE COBRE ISOLAMENTO ANTI-CHAMA 0,6/1KV 50MM2 (1 CONDUTOR) TP SINTENAX PIRELLI OU EQUIV</v>
          </cell>
          <cell r="F4091" t="str">
            <v>M</v>
          </cell>
          <cell r="G4091">
            <v>14.46</v>
          </cell>
          <cell r="H4091" t="str">
            <v>I-SINAPI</v>
          </cell>
          <cell r="I4091">
            <v>17.64</v>
          </cell>
        </row>
        <row r="4092">
          <cell r="D4092">
            <v>994</v>
          </cell>
          <cell r="E4092" t="str">
            <v>CABO DE COBRE ISOLAMENTO ANTI-CHAMA 0,6/1KV 6MM2 (1 CONDUTOR) TP SINTENAX PIRELLI OU EQUIV</v>
          </cell>
          <cell r="F4092" t="str">
            <v>M</v>
          </cell>
          <cell r="G4092">
            <v>2.2799999999999998</v>
          </cell>
          <cell r="H4092" t="str">
            <v>I-SINAPI</v>
          </cell>
          <cell r="I4092">
            <v>2.78</v>
          </cell>
        </row>
        <row r="4093">
          <cell r="D4093">
            <v>977</v>
          </cell>
          <cell r="E4093" t="str">
            <v>CABO DE COBRE ISOLAMENTO ANTI-CHAMA 0,6/1KV 70MM2 (1 CONDUTOR) TP SINTENAX PIRELLI OU EQUIV</v>
          </cell>
          <cell r="F4093" t="str">
            <v>M</v>
          </cell>
          <cell r="G4093">
            <v>20.2</v>
          </cell>
          <cell r="H4093" t="str">
            <v>I-SINAPI</v>
          </cell>
          <cell r="I4093">
            <v>24.64</v>
          </cell>
        </row>
        <row r="4094">
          <cell r="D4094">
            <v>998</v>
          </cell>
          <cell r="E4094" t="str">
            <v>CABO DE COBRE ISOLAMENTO ANTI-CHAMA 0,6/1KV 95MM2 (1 CONDUTOR) TP SINTENAX PIRELLI OU EQUIV</v>
          </cell>
          <cell r="F4094" t="str">
            <v>M</v>
          </cell>
          <cell r="G4094">
            <v>28.31</v>
          </cell>
          <cell r="H4094" t="str">
            <v>I-SINAPI</v>
          </cell>
          <cell r="I4094">
            <v>34.53</v>
          </cell>
        </row>
        <row r="4095">
          <cell r="D4095" t="str">
            <v>00000876</v>
          </cell>
          <cell r="E4095" t="str">
            <v>CABO DE COBRE ISOLAMENTO ANTI-CHAMA 20/35KV 120MM2 TP EPROTENAX FX3 PIRELLI OU EQUIV</v>
          </cell>
          <cell r="F4095" t="str">
            <v>M</v>
          </cell>
          <cell r="G4095">
            <v>127.64</v>
          </cell>
          <cell r="H4095" t="str">
            <v>I-SINAPI</v>
          </cell>
          <cell r="I4095">
            <v>155.72</v>
          </cell>
        </row>
        <row r="4096">
          <cell r="D4096" t="str">
            <v>00000877</v>
          </cell>
          <cell r="E4096" t="str">
            <v>CABO DE COBRE ISOLAMENTO ANTI-CHAMA 20/35KV 150MM2 TP EPROTENAX FX3 PIRELLI OU EQUIV</v>
          </cell>
          <cell r="F4096" t="str">
            <v>M</v>
          </cell>
          <cell r="G4096">
            <v>142.26</v>
          </cell>
          <cell r="H4096" t="str">
            <v>I-SINAPI</v>
          </cell>
          <cell r="I4096">
            <v>173.55</v>
          </cell>
        </row>
        <row r="4097">
          <cell r="D4097" t="str">
            <v>00000882</v>
          </cell>
          <cell r="E4097" t="str">
            <v>CABO DE COBRE ISOLAMENTO ANTI-CHAMA 20/35KV 185MM2 TP EPROTENAX FX3 PIRELLI OU EQUIV</v>
          </cell>
          <cell r="F4097" t="str">
            <v>M</v>
          </cell>
          <cell r="G4097">
            <v>161.88999999999999</v>
          </cell>
          <cell r="H4097" t="str">
            <v>I-SINAPI</v>
          </cell>
          <cell r="I4097">
            <v>197.5</v>
          </cell>
        </row>
        <row r="4098">
          <cell r="D4098" t="str">
            <v>00000878</v>
          </cell>
          <cell r="E4098" t="str">
            <v>CABO DE COBRE ISOLAMENTO ANTI-CHAMA 20/35KV 240MM2 TP EPROTENAX FX3 PIRELLI OU EQUIV</v>
          </cell>
          <cell r="F4098" t="str">
            <v>M</v>
          </cell>
          <cell r="G4098">
            <v>193.05</v>
          </cell>
          <cell r="H4098" t="str">
            <v>I-SINAPI</v>
          </cell>
          <cell r="I4098">
            <v>235.52</v>
          </cell>
        </row>
        <row r="4099">
          <cell r="D4099" t="str">
            <v>00000879</v>
          </cell>
          <cell r="E4099" t="str">
            <v>CABO DE COBRE ISOLAMENTO ANTI-CHAMA 20/35KV 300MM2 TP EPROTENAX FX3 PIRELLI OU EQUIV</v>
          </cell>
          <cell r="F4099" t="str">
            <v>M</v>
          </cell>
          <cell r="G4099">
            <v>224.37</v>
          </cell>
          <cell r="H4099" t="str">
            <v>I-SINAPI</v>
          </cell>
          <cell r="I4099">
            <v>273.73</v>
          </cell>
        </row>
        <row r="4100">
          <cell r="D4100" t="str">
            <v>00000880</v>
          </cell>
          <cell r="E4100" t="str">
            <v>CABO DE COBRE ISOLAMENTO ANTI-CHAMA 20/35KV 400MM2 TP EPROTENAX FX3 PIRELLI OU EQUIV</v>
          </cell>
          <cell r="F4100" t="str">
            <v>M</v>
          </cell>
          <cell r="G4100">
            <v>265.26</v>
          </cell>
          <cell r="H4100" t="str">
            <v>I-SINAPI</v>
          </cell>
          <cell r="I4100">
            <v>323.61</v>
          </cell>
        </row>
        <row r="4101">
          <cell r="D4101">
            <v>873</v>
          </cell>
          <cell r="E4101" t="str">
            <v>CABO DE COBRE ISOLAMENTO ANTI-CHAMA 20/35KV 50MM2 TP EPROTENAX FX3 PIRELLI OU EQUIV</v>
          </cell>
          <cell r="F4101" t="str">
            <v>M</v>
          </cell>
          <cell r="G4101">
            <v>81.45</v>
          </cell>
          <cell r="H4101" t="str">
            <v>I-SINAPI</v>
          </cell>
          <cell r="I4101">
            <v>99.36</v>
          </cell>
        </row>
        <row r="4102">
          <cell r="D4102" t="str">
            <v>00000881</v>
          </cell>
          <cell r="E4102" t="str">
            <v>CABO DE COBRE ISOLAMENTO ANTI-CHAMA 20/35KV 500MM2 TP EPROTENAX FX3 PIRELLI OU EQUIV</v>
          </cell>
          <cell r="F4102" t="str">
            <v>M</v>
          </cell>
          <cell r="G4102">
            <v>316.37</v>
          </cell>
          <cell r="H4102" t="str">
            <v>I-SINAPI</v>
          </cell>
          <cell r="I4102">
            <v>385.97</v>
          </cell>
        </row>
        <row r="4103">
          <cell r="D4103" t="str">
            <v>00000874</v>
          </cell>
          <cell r="E4103" t="str">
            <v>CABO DE COBRE ISOLAMENTO ANTI-CHAMA 20/35KV 70MM2 TP EPROTENAX FX3 PIRELLI OU EQUIV</v>
          </cell>
          <cell r="F4103" t="str">
            <v>M</v>
          </cell>
          <cell r="G4103">
            <v>97.18</v>
          </cell>
          <cell r="H4103" t="str">
            <v>I-SINAPI</v>
          </cell>
          <cell r="I4103">
            <v>118.55</v>
          </cell>
        </row>
        <row r="4104">
          <cell r="D4104" t="str">
            <v>00000875</v>
          </cell>
          <cell r="E4104" t="str">
            <v>CABO DE COBRE ISOLAMENTO ANTI-CHAMA 20/35KV 95MM2 TP EPROTENAX FX3 PIRELLI OU EQUIV</v>
          </cell>
          <cell r="F4104" t="str">
            <v>M</v>
          </cell>
          <cell r="G4104">
            <v>112.94</v>
          </cell>
          <cell r="H4104" t="str">
            <v>I-SINAPI</v>
          </cell>
          <cell r="I4104">
            <v>137.78</v>
          </cell>
        </row>
        <row r="4105">
          <cell r="D4105" t="str">
            <v>00001011</v>
          </cell>
          <cell r="E4105" t="str">
            <v>CABO DE COBRE ISOLAMENTO ANTI-CHAMA 450/750V 0,75MM2, FLEXIVEL, TP FORESPLAST ALCOA OU EQUIV</v>
          </cell>
          <cell r="F4105" t="str">
            <v>M</v>
          </cell>
          <cell r="G4105">
            <v>0.37</v>
          </cell>
          <cell r="H4105" t="str">
            <v>I-SINAPI</v>
          </cell>
          <cell r="I4105">
            <v>0.45</v>
          </cell>
        </row>
        <row r="4106">
          <cell r="D4106" t="str">
            <v>00001013</v>
          </cell>
          <cell r="E4106" t="str">
            <v>CABO DE COBRE ISOLAMENTO ANTI-CHAMA 450/750V 1,5MM2, FLEXIVEL, TP FORESPLAST ALCOA OU EQUIV</v>
          </cell>
          <cell r="F4106" t="str">
            <v>M</v>
          </cell>
          <cell r="G4106">
            <v>0.61</v>
          </cell>
          <cell r="H4106" t="str">
            <v>I-SINAPI</v>
          </cell>
          <cell r="I4106">
            <v>0.74</v>
          </cell>
        </row>
        <row r="4107">
          <cell r="D4107">
            <v>983</v>
          </cell>
          <cell r="E4107" t="str">
            <v>CABO DE COBRE ISOLAMENTO ANTI-CHAMA 450/750V 1,5MM2, TP PIRASTIC PIRELLI OU EQUIV</v>
          </cell>
          <cell r="F4107" t="str">
            <v>M</v>
          </cell>
          <cell r="G4107">
            <v>0.61</v>
          </cell>
          <cell r="H4107" t="str">
            <v>I-SINAPI</v>
          </cell>
          <cell r="I4107">
            <v>0.74</v>
          </cell>
        </row>
        <row r="4108">
          <cell r="D4108" t="str">
            <v>00000980</v>
          </cell>
          <cell r="E4108" t="str">
            <v>CABO DE COBRE ISOLAMENTO ANTI-CHAMA 450/750V 10MM2, FLEXIVEL, TP FORESPLAST ALCOA OU EQUIV</v>
          </cell>
          <cell r="F4108" t="str">
            <v>M</v>
          </cell>
          <cell r="G4108">
            <v>3.87</v>
          </cell>
          <cell r="H4108" t="str">
            <v>I-SINAPI</v>
          </cell>
          <cell r="I4108">
            <v>4.72</v>
          </cell>
        </row>
        <row r="4109">
          <cell r="D4109" t="str">
            <v>00000985</v>
          </cell>
          <cell r="E4109" t="str">
            <v>CABO DE COBRE ISOLAMENTO ANTI-CHAMA 450/750V 10MM2, TP PIRASTIC PIRELLI OU EQUIV</v>
          </cell>
          <cell r="F4109" t="str">
            <v>M</v>
          </cell>
          <cell r="G4109">
            <v>3.14</v>
          </cell>
          <cell r="H4109" t="str">
            <v>I-SINAPI</v>
          </cell>
          <cell r="I4109">
            <v>3.83</v>
          </cell>
        </row>
        <row r="4110">
          <cell r="D4110" t="str">
            <v>00001006</v>
          </cell>
          <cell r="E4110" t="str">
            <v>CABO DE COBRE ISOLAMENTO ANTI-CHAMA 450/750V 120MM2, TP PIRASTIC PIRELLI OU EQUIV</v>
          </cell>
          <cell r="F4110" t="str">
            <v>M</v>
          </cell>
          <cell r="G4110">
            <v>30.91</v>
          </cell>
          <cell r="H4110" t="str">
            <v>I-SINAPI</v>
          </cell>
          <cell r="I4110">
            <v>37.71</v>
          </cell>
        </row>
        <row r="4111">
          <cell r="D4111" t="str">
            <v>00000990</v>
          </cell>
          <cell r="E4111" t="str">
            <v>CABO DE COBRE ISOLAMENTO ANTI-CHAMA 450/750V 150MM2, TP PIRASTIC PIRELLI OU EQUIV</v>
          </cell>
          <cell r="F4111" t="str">
            <v>M</v>
          </cell>
          <cell r="G4111">
            <v>37.35</v>
          </cell>
          <cell r="H4111" t="str">
            <v>I-SINAPI</v>
          </cell>
          <cell r="I4111">
            <v>45.56</v>
          </cell>
        </row>
        <row r="4112">
          <cell r="D4112" t="str">
            <v>00001004</v>
          </cell>
          <cell r="E4112" t="str">
            <v>CABO DE COBRE ISOLAMENTO ANTI-CHAMA 450/750V 16MM2, FLEXIVEL, TP FORESPLAST ALCOA OU EQUIV</v>
          </cell>
          <cell r="F4112" t="str">
            <v>M</v>
          </cell>
          <cell r="G4112">
            <v>6.52</v>
          </cell>
          <cell r="H4112" t="str">
            <v>I-SINAPI</v>
          </cell>
          <cell r="I4112">
            <v>7.95</v>
          </cell>
        </row>
        <row r="4113">
          <cell r="D4113" t="str">
            <v>00001005</v>
          </cell>
          <cell r="E4113" t="str">
            <v>CABO DE COBRE ISOLAMENTO ANTI-CHAMA 450/750V 185MM2, TP PIRASTIC PIRELLI OU EQUIV</v>
          </cell>
          <cell r="F4113" t="str">
            <v>M</v>
          </cell>
          <cell r="G4113">
            <v>46.71</v>
          </cell>
          <cell r="H4113" t="str">
            <v>I-SINAPI</v>
          </cell>
          <cell r="I4113">
            <v>56.98</v>
          </cell>
        </row>
        <row r="4114">
          <cell r="D4114" t="str">
            <v>00001014</v>
          </cell>
          <cell r="E4114" t="str">
            <v>CABO DE COBRE ISOLAMENTO ANTI-CHAMA 450/750V 2,5MM2, FLEXIVEL, TP FORESPLAST ALCOA OU EQUIV</v>
          </cell>
          <cell r="F4114" t="str">
            <v>M</v>
          </cell>
          <cell r="G4114">
            <v>1.02</v>
          </cell>
          <cell r="H4114" t="str">
            <v>I-SINAPI</v>
          </cell>
          <cell r="I4114">
            <v>1.24</v>
          </cell>
        </row>
        <row r="4115">
          <cell r="D4115">
            <v>984</v>
          </cell>
          <cell r="E4115" t="str">
            <v>CABO DE COBRE ISOLAMENTO ANTI-CHAMA 450/750V 2,5MM2, TP PIRASTIC PIRELLI OU EQUIV</v>
          </cell>
          <cell r="F4115" t="str">
            <v>M</v>
          </cell>
          <cell r="G4115">
            <v>0.86</v>
          </cell>
          <cell r="H4115" t="str">
            <v>I-SINAPI</v>
          </cell>
          <cell r="I4115">
            <v>1.04</v>
          </cell>
        </row>
        <row r="4116">
          <cell r="D4116" t="str">
            <v>00000991</v>
          </cell>
          <cell r="E4116" t="str">
            <v>CABO DE COBRE ISOLAMENTO ANTI-CHAMA 450/750V 240MM2, TP PIRASTIC PIRELLI OU EQUIV</v>
          </cell>
          <cell r="F4116" t="str">
            <v>M</v>
          </cell>
          <cell r="G4116">
            <v>60.81</v>
          </cell>
          <cell r="H4116" t="str">
            <v>I-SINAPI</v>
          </cell>
          <cell r="I4116">
            <v>74.180000000000007</v>
          </cell>
        </row>
        <row r="4117">
          <cell r="D4117" t="str">
            <v>00000986</v>
          </cell>
          <cell r="E4117" t="str">
            <v>CABO DE COBRE ISOLAMENTO ANTI-CHAMA 450/750V 25MM2, TP PIRASTIC PIRELLI OU EQUIV</v>
          </cell>
          <cell r="F4117" t="str">
            <v>M</v>
          </cell>
          <cell r="G4117">
            <v>7.01</v>
          </cell>
          <cell r="H4117" t="str">
            <v>I-SINAPI</v>
          </cell>
          <cell r="I4117">
            <v>8.5500000000000007</v>
          </cell>
        </row>
        <row r="4118">
          <cell r="D4118" t="str">
            <v>00011798</v>
          </cell>
          <cell r="E4118" t="str">
            <v>CABO DE COBRE ISOLAMENTO ANTI-CHAMA 450/750V 3 X 10MM2, TP FICAP OU EQUIV</v>
          </cell>
          <cell r="F4118" t="str">
            <v>M</v>
          </cell>
          <cell r="G4118">
            <v>15.07</v>
          </cell>
          <cell r="H4118" t="str">
            <v>I-SINAPI</v>
          </cell>
          <cell r="I4118">
            <v>18.38</v>
          </cell>
        </row>
        <row r="4119">
          <cell r="D4119" t="str">
            <v>00011801</v>
          </cell>
          <cell r="E4119" t="str">
            <v>CABO DE COBRE ISOLAMENTO ANTI-CHAMA 450/750V 3 X 16MM2, TP FICAP OU EQUIV</v>
          </cell>
          <cell r="F4119" t="str">
            <v>M</v>
          </cell>
          <cell r="G4119">
            <v>20.32</v>
          </cell>
          <cell r="H4119" t="str">
            <v>I-SINAPI</v>
          </cell>
          <cell r="I4119">
            <v>24.79</v>
          </cell>
        </row>
        <row r="4120">
          <cell r="D4120" t="str">
            <v>00011804</v>
          </cell>
          <cell r="E4120" t="str">
            <v>CABO DE COBRE ISOLAMENTO ANTI-CHAMA 450/750V 3 X 25MM2, TP FICAP OU EQUIV</v>
          </cell>
          <cell r="F4120" t="str">
            <v>M</v>
          </cell>
          <cell r="G4120">
            <v>30.22</v>
          </cell>
          <cell r="H4120" t="str">
            <v>I-SINAPI</v>
          </cell>
          <cell r="I4120">
            <v>36.86</v>
          </cell>
        </row>
        <row r="4121">
          <cell r="D4121" t="str">
            <v>00001024</v>
          </cell>
          <cell r="E4121" t="str">
            <v>CABO DE COBRE ISOLAMENTO ANTI-CHAMA 450/750V 300MM2, TP PIRASTIC PIRELLI OU EQUIV</v>
          </cell>
          <cell r="F4121" t="str">
            <v>M</v>
          </cell>
          <cell r="G4121">
            <v>73.92</v>
          </cell>
          <cell r="H4121" t="str">
            <v>I-SINAPI</v>
          </cell>
          <cell r="I4121">
            <v>90.18</v>
          </cell>
        </row>
        <row r="4122">
          <cell r="D4122" t="str">
            <v>00000987</v>
          </cell>
          <cell r="E4122" t="str">
            <v>CABO DE COBRE ISOLAMENTO ANTI-CHAMA 450/750V 35MM2, TP PIRASTIC PIRELLI OU EQUIV</v>
          </cell>
          <cell r="F4122" t="str">
            <v>M</v>
          </cell>
          <cell r="G4122">
            <v>9.2899999999999991</v>
          </cell>
          <cell r="H4122" t="str">
            <v>I-SINAPI</v>
          </cell>
          <cell r="I4122">
            <v>11.33</v>
          </cell>
        </row>
        <row r="4123">
          <cell r="D4123">
            <v>981</v>
          </cell>
          <cell r="E4123" t="str">
            <v>CABO DE COBRE ISOLAMENTO ANTI-CHAMA 450/750V 4MM2, FLEXIVEL, TP FORESPLAST ALCOA OU EQUIV</v>
          </cell>
          <cell r="F4123" t="str">
            <v>M</v>
          </cell>
          <cell r="G4123">
            <v>1.47</v>
          </cell>
          <cell r="H4123" t="str">
            <v>I-SINAPI</v>
          </cell>
          <cell r="I4123">
            <v>1.79</v>
          </cell>
        </row>
        <row r="4124">
          <cell r="D4124" t="str">
            <v>00001003</v>
          </cell>
          <cell r="E4124" t="str">
            <v>CABO DE COBRE ISOLAMENTO ANTI-CHAMA 450/750V 4MM2, TP PIRASTIC PIRELLI OU EQUIV</v>
          </cell>
          <cell r="F4124" t="str">
            <v>M</v>
          </cell>
          <cell r="G4124">
            <v>1.22</v>
          </cell>
          <cell r="H4124" t="str">
            <v>I-SINAPI</v>
          </cell>
          <cell r="I4124">
            <v>1.48</v>
          </cell>
        </row>
        <row r="4125">
          <cell r="D4125" t="str">
            <v>00000992</v>
          </cell>
          <cell r="E4125" t="str">
            <v>CABO DE COBRE ISOLAMENTO ANTI-CHAMA 450/750V 400MM2 TP PIRASTIC PIRELLI OU EQUIV</v>
          </cell>
          <cell r="F4125" t="str">
            <v>M</v>
          </cell>
          <cell r="G4125">
            <v>96.08</v>
          </cell>
          <cell r="H4125" t="str">
            <v>I-SINAPI</v>
          </cell>
          <cell r="I4125">
            <v>117.21</v>
          </cell>
        </row>
        <row r="4126">
          <cell r="D4126" t="str">
            <v>00001007</v>
          </cell>
          <cell r="E4126" t="str">
            <v>CABO DE COBRE ISOLAMENTO ANTI-CHAMA 450/750V 50MM2, TP PIRASTIC PIRELLI OU EQUIV</v>
          </cell>
          <cell r="F4126" t="str">
            <v>M</v>
          </cell>
          <cell r="G4126">
            <v>12.54</v>
          </cell>
          <cell r="H4126" t="str">
            <v>I-SINAPI</v>
          </cell>
          <cell r="I4126">
            <v>15.29</v>
          </cell>
        </row>
        <row r="4127">
          <cell r="D4127">
            <v>982</v>
          </cell>
          <cell r="E4127" t="str">
            <v>CABO DE COBRE ISOLAMENTO ANTI-CHAMA 450/750V 6MM2, FLEXIVEL, TP FORESPLAST ALCOA OU EQUIV</v>
          </cell>
          <cell r="F4127" t="str">
            <v>M</v>
          </cell>
          <cell r="G4127">
            <v>2.2000000000000002</v>
          </cell>
          <cell r="H4127" t="str">
            <v>I-SINAPI</v>
          </cell>
          <cell r="I4127">
            <v>2.68</v>
          </cell>
        </row>
        <row r="4128">
          <cell r="D4128" t="str">
            <v>00001008</v>
          </cell>
          <cell r="E4128" t="str">
            <v>CABO DE COBRE ISOLAMENTO ANTI-CHAMA 450/750V 6MM2, TP PIRASTIC PIRELLI OU EQUIV</v>
          </cell>
          <cell r="F4128" t="str">
            <v>M</v>
          </cell>
          <cell r="G4128">
            <v>1.87</v>
          </cell>
          <cell r="H4128" t="str">
            <v>I-SINAPI</v>
          </cell>
          <cell r="I4128">
            <v>2.2799999999999998</v>
          </cell>
        </row>
        <row r="4129">
          <cell r="D4129" t="str">
            <v>00000988</v>
          </cell>
          <cell r="E4129" t="str">
            <v>CABO DE COBRE ISOLAMENTO ANTI-CHAMA 450/750V 70MM2, TP PIRASTIC PIRELLI OU SIMILAR</v>
          </cell>
          <cell r="F4129" t="str">
            <v>M</v>
          </cell>
          <cell r="G4129">
            <v>18.41</v>
          </cell>
          <cell r="H4129" t="str">
            <v>I-SINAPI</v>
          </cell>
          <cell r="I4129">
            <v>22.46</v>
          </cell>
        </row>
        <row r="4130">
          <cell r="D4130" t="str">
            <v>00000989</v>
          </cell>
          <cell r="E4130" t="str">
            <v>CABO DE COBRE ISOLAMENTO ANTI-CHAMA 450/750V 95MM2, TP PIRASTIC PIRELLI OU EQUIV</v>
          </cell>
          <cell r="F4130" t="str">
            <v>M</v>
          </cell>
          <cell r="G4130">
            <v>24.8</v>
          </cell>
          <cell r="H4130" t="str">
            <v>I-SINAPI</v>
          </cell>
          <cell r="I4130">
            <v>30.25</v>
          </cell>
        </row>
        <row r="4131">
          <cell r="D4131" t="str">
            <v>00000862</v>
          </cell>
          <cell r="E4131" t="str">
            <v>CABO DE COBRE NU 10MM2 MEIO-DURO</v>
          </cell>
          <cell r="F4131" t="str">
            <v>M</v>
          </cell>
          <cell r="G4131">
            <v>2.96</v>
          </cell>
          <cell r="H4131" t="str">
            <v>I-SINAPI</v>
          </cell>
          <cell r="I4131">
            <v>3.61</v>
          </cell>
        </row>
        <row r="4132">
          <cell r="D4132" t="str">
            <v>00000866</v>
          </cell>
          <cell r="E4132" t="str">
            <v>CABO DE COBRE NU 120MM2 MEIO-DURO</v>
          </cell>
          <cell r="F4132" t="str">
            <v>M</v>
          </cell>
          <cell r="G4132">
            <v>27.6</v>
          </cell>
          <cell r="H4132" t="str">
            <v>I-SINAPI</v>
          </cell>
          <cell r="I4132">
            <v>33.67</v>
          </cell>
        </row>
        <row r="4133">
          <cell r="D4133" t="str">
            <v>00000892</v>
          </cell>
          <cell r="E4133" t="str">
            <v>CABO DE COBRE NU 150MM2 MEIO-DURO</v>
          </cell>
          <cell r="F4133" t="str">
            <v>M</v>
          </cell>
          <cell r="G4133">
            <v>33.49</v>
          </cell>
          <cell r="H4133" t="str">
            <v>I-SINAPI</v>
          </cell>
          <cell r="I4133">
            <v>40.85</v>
          </cell>
        </row>
        <row r="4134">
          <cell r="D4134" t="str">
            <v>00000857</v>
          </cell>
          <cell r="E4134" t="str">
            <v>CABO DE COBRE NU 16MM2 MEIO-DURO</v>
          </cell>
          <cell r="F4134" t="str">
            <v>M</v>
          </cell>
          <cell r="G4134">
            <v>3.8</v>
          </cell>
          <cell r="H4134" t="str">
            <v>I-SINAPI</v>
          </cell>
          <cell r="I4134">
            <v>4.63</v>
          </cell>
        </row>
        <row r="4135">
          <cell r="D4135">
            <v>868</v>
          </cell>
          <cell r="E4135" t="str">
            <v>CABO DE COBRE NU 25MM2 MEIO-DURO</v>
          </cell>
          <cell r="F4135" t="str">
            <v>M</v>
          </cell>
          <cell r="G4135">
            <v>6.76</v>
          </cell>
          <cell r="H4135" t="str">
            <v>I-SINAPI</v>
          </cell>
          <cell r="I4135">
            <v>8.24</v>
          </cell>
        </row>
        <row r="4136">
          <cell r="D4136" t="str">
            <v>00000870</v>
          </cell>
          <cell r="E4136" t="str">
            <v>CABO DE COBRE NU 300MM2 MEIO-DURO</v>
          </cell>
          <cell r="F4136" t="str">
            <v>M</v>
          </cell>
          <cell r="G4136">
            <v>69.95</v>
          </cell>
          <cell r="H4136" t="str">
            <v>I-SINAPI</v>
          </cell>
          <cell r="I4136">
            <v>85.33</v>
          </cell>
        </row>
        <row r="4137">
          <cell r="D4137">
            <v>863</v>
          </cell>
          <cell r="E4137" t="str">
            <v>CABO DE COBRE NU 35MM2 MEIO-DURO</v>
          </cell>
          <cell r="F4137" t="str">
            <v>M</v>
          </cell>
          <cell r="G4137">
            <v>8.69</v>
          </cell>
          <cell r="H4137" t="str">
            <v>I-SINAPI</v>
          </cell>
          <cell r="I4137">
            <v>10.6</v>
          </cell>
        </row>
        <row r="4138">
          <cell r="D4138">
            <v>867</v>
          </cell>
          <cell r="E4138" t="str">
            <v>CABO DE COBRE NU 50MM2 MEIO-DURO</v>
          </cell>
          <cell r="F4138" t="str">
            <v>M</v>
          </cell>
          <cell r="G4138">
            <v>11.32</v>
          </cell>
          <cell r="H4138" t="str">
            <v>I-SINAPI</v>
          </cell>
          <cell r="I4138">
            <v>13.81</v>
          </cell>
        </row>
        <row r="4139">
          <cell r="D4139" t="str">
            <v>00000891</v>
          </cell>
          <cell r="E4139" t="str">
            <v>CABO DE COBRE NU 500MM2 MEIO-DURO</v>
          </cell>
          <cell r="F4139" t="str">
            <v>M</v>
          </cell>
          <cell r="G4139">
            <v>111.49</v>
          </cell>
          <cell r="H4139" t="str">
            <v>I-SINAPI</v>
          </cell>
          <cell r="I4139">
            <v>136.01</v>
          </cell>
        </row>
        <row r="4140">
          <cell r="D4140" t="str">
            <v>00000861</v>
          </cell>
          <cell r="E4140" t="str">
            <v>CABO DE COBRE NU 6MM2 MEIO-DURO</v>
          </cell>
          <cell r="F4140" t="str">
            <v>M</v>
          </cell>
          <cell r="G4140">
            <v>1.88</v>
          </cell>
          <cell r="H4140" t="str">
            <v>I-SINAPI</v>
          </cell>
          <cell r="I4140">
            <v>2.29</v>
          </cell>
        </row>
        <row r="4141">
          <cell r="D4141" t="str">
            <v>00000864</v>
          </cell>
          <cell r="E4141" t="str">
            <v>CABO DE COBRE NU 70MM2 MEIO-DURO</v>
          </cell>
          <cell r="F4141" t="str">
            <v>M</v>
          </cell>
          <cell r="G4141">
            <v>16.7</v>
          </cell>
          <cell r="H4141" t="str">
            <v>I-SINAPI</v>
          </cell>
          <cell r="I4141">
            <v>20.37</v>
          </cell>
        </row>
        <row r="4142">
          <cell r="D4142">
            <v>865</v>
          </cell>
          <cell r="E4142" t="str">
            <v>CABO DE COBRE NU 95MM2 MEIO-DURO</v>
          </cell>
          <cell r="F4142" t="str">
            <v>M</v>
          </cell>
          <cell r="G4142">
            <v>22.17</v>
          </cell>
          <cell r="H4142" t="str">
            <v>I-SINAPI</v>
          </cell>
          <cell r="I4142">
            <v>27.04</v>
          </cell>
        </row>
        <row r="4143">
          <cell r="D4143" t="str">
            <v>00000948</v>
          </cell>
          <cell r="E4143" t="str">
            <v>CABO DE COBRE UNIPOLAR 10MM2 BLINDADO, ISOLACAO 3,6/6KV EPR, COBERTURA EM PVC</v>
          </cell>
          <cell r="F4143" t="str">
            <v>M</v>
          </cell>
          <cell r="G4143">
            <v>12.94</v>
          </cell>
          <cell r="H4143" t="str">
            <v>I-SINAPI</v>
          </cell>
          <cell r="I4143">
            <v>15.78</v>
          </cell>
        </row>
        <row r="4144">
          <cell r="D4144" t="str">
            <v>00000947</v>
          </cell>
          <cell r="E4144" t="str">
            <v>CABO DE COBRE UNIPOLAR 16MM2 BLINDADO, ISOLACAO 3,6/6KV EPR, COBERTURA EM PVC</v>
          </cell>
          <cell r="F4144" t="str">
            <v>M</v>
          </cell>
          <cell r="G4144">
            <v>14.56</v>
          </cell>
          <cell r="H4144" t="str">
            <v>I-SINAPI</v>
          </cell>
          <cell r="I4144">
            <v>17.760000000000002</v>
          </cell>
        </row>
        <row r="4145">
          <cell r="D4145" t="str">
            <v>00000911</v>
          </cell>
          <cell r="E4145" t="str">
            <v>CABO DE COBRE UNIPOLAR 16MM2 BLINDADO, ISOLACAO 6/10KV EPR, COBERTURA EM PVC</v>
          </cell>
          <cell r="F4145" t="str">
            <v>M</v>
          </cell>
          <cell r="G4145">
            <v>14.72</v>
          </cell>
          <cell r="H4145" t="str">
            <v>I-SINAPI</v>
          </cell>
          <cell r="I4145">
            <v>17.95</v>
          </cell>
        </row>
        <row r="4146">
          <cell r="D4146" t="str">
            <v>00000925</v>
          </cell>
          <cell r="E4146" t="str">
            <v>CABO DE COBRE UNIPOLAR 25MM2 BLINDADO, ISOLACAO 3,6/6KV EPR, COBERTURA EM PVC</v>
          </cell>
          <cell r="F4146" t="str">
            <v>M</v>
          </cell>
          <cell r="G4146">
            <v>16.809999999999999</v>
          </cell>
          <cell r="H4146" t="str">
            <v>I-SINAPI</v>
          </cell>
          <cell r="I4146">
            <v>20.5</v>
          </cell>
        </row>
        <row r="4147">
          <cell r="D4147" t="str">
            <v>00000954</v>
          </cell>
          <cell r="E4147" t="str">
            <v>CABO DE COBRE UNIPOLAR 25MM2 BLINDADO, ISOLACAO 6/10 KV EPR, COBERTURA EM PVC</v>
          </cell>
          <cell r="F4147" t="str">
            <v>M</v>
          </cell>
          <cell r="G4147">
            <v>16.989999999999998</v>
          </cell>
          <cell r="H4147" t="str">
            <v>I-SINAPI</v>
          </cell>
          <cell r="I4147">
            <v>20.72</v>
          </cell>
        </row>
        <row r="4148">
          <cell r="D4148" t="str">
            <v>00000901</v>
          </cell>
          <cell r="E4148" t="str">
            <v>CABO DE COBRE UNIPOLAR 35MM2 BLINDADO, ISOLACAO 12/20KV EPR - COBERTURA EM PVC.</v>
          </cell>
          <cell r="F4148" t="str">
            <v>M</v>
          </cell>
          <cell r="G4148">
            <v>22.12</v>
          </cell>
          <cell r="H4148" t="str">
            <v>I-SINAPI</v>
          </cell>
          <cell r="I4148">
            <v>26.98</v>
          </cell>
        </row>
        <row r="4149">
          <cell r="D4149" t="str">
            <v>00000926</v>
          </cell>
          <cell r="E4149" t="str">
            <v>CABO DE COBRE UNIPOLAR 35MM2 BLINDADO, ISOLACAO 3,6/6KV EPR, COBERTURA EM PVC</v>
          </cell>
          <cell r="F4149" t="str">
            <v>M</v>
          </cell>
          <cell r="G4149">
            <v>19.12</v>
          </cell>
          <cell r="H4149" t="str">
            <v>I-SINAPI</v>
          </cell>
          <cell r="I4149">
            <v>23.32</v>
          </cell>
        </row>
        <row r="4150">
          <cell r="D4150" t="str">
            <v>00000912</v>
          </cell>
          <cell r="E4150" t="str">
            <v>CABO DE COBRE UNIPOLAR 35MM2 BLINDADO, ISOLACAO 6/10KV EPR, COBERTURA EM PVC</v>
          </cell>
          <cell r="F4150" t="str">
            <v>M</v>
          </cell>
          <cell r="G4150">
            <v>19.329999999999998</v>
          </cell>
          <cell r="H4150" t="str">
            <v>I-SINAPI</v>
          </cell>
          <cell r="I4150">
            <v>23.58</v>
          </cell>
        </row>
        <row r="4151">
          <cell r="D4151" t="str">
            <v>00000955</v>
          </cell>
          <cell r="E4151" t="str">
            <v>CABO DE COBRE UNIPOLAR 50MM2 BLINDADO, ISOLACAO 12/20 KV EPR, COBERTURA EM PVC</v>
          </cell>
          <cell r="F4151" t="str">
            <v>M</v>
          </cell>
          <cell r="G4151">
            <v>26.44</v>
          </cell>
          <cell r="H4151" t="str">
            <v>I-SINAPI</v>
          </cell>
          <cell r="I4151">
            <v>32.25</v>
          </cell>
        </row>
        <row r="4152">
          <cell r="D4152" t="str">
            <v>00000946</v>
          </cell>
          <cell r="E4152" t="str">
            <v>CABO DE COBRE UNIPOLAR 50MM2 BLINDADO, ISOLACAO 3,6/6 KV EPR, COBERTURA EM PVC</v>
          </cell>
          <cell r="F4152" t="str">
            <v>M</v>
          </cell>
          <cell r="G4152">
            <v>21.96</v>
          </cell>
          <cell r="H4152" t="str">
            <v>I-SINAPI</v>
          </cell>
          <cell r="I4152">
            <v>26.79</v>
          </cell>
        </row>
        <row r="4153">
          <cell r="D4153" t="str">
            <v>00000953</v>
          </cell>
          <cell r="E4153" t="str">
            <v>CABO DE COBRE UNIPOLAR 50MM2 BLINDADO, ISOLACAO 6/10 KV EPR, COBERTURA EM PVC</v>
          </cell>
          <cell r="F4153" t="str">
            <v>M</v>
          </cell>
          <cell r="G4153">
            <v>22.98</v>
          </cell>
          <cell r="H4153" t="str">
            <v>I-SINAPI</v>
          </cell>
          <cell r="I4153">
            <v>28.03</v>
          </cell>
        </row>
        <row r="4154">
          <cell r="D4154" t="str">
            <v>00000902</v>
          </cell>
          <cell r="E4154" t="str">
            <v>CABO DE COBRE UNIPOLAR 70MM2 BLINDADO, ISOLACAO 12/20KV EPR COBERTURA EM PVC</v>
          </cell>
          <cell r="F4154" t="str">
            <v>M</v>
          </cell>
          <cell r="G4154">
            <v>28.71</v>
          </cell>
          <cell r="H4154" t="str">
            <v>I-SINAPI</v>
          </cell>
          <cell r="I4154">
            <v>35.020000000000003</v>
          </cell>
        </row>
        <row r="4155">
          <cell r="D4155" t="str">
            <v>00000927</v>
          </cell>
          <cell r="E4155" t="str">
            <v>CABO DE COBRE UNIPOLAR 70MM2 BLINDADO, ISOLACAO 3,6 KV EPR, COBERTURA EM PVC</v>
          </cell>
          <cell r="F4155" t="str">
            <v>M</v>
          </cell>
          <cell r="G4155">
            <v>26.96</v>
          </cell>
          <cell r="H4155" t="str">
            <v>I-SINAPI</v>
          </cell>
          <cell r="I4155">
            <v>32.89</v>
          </cell>
        </row>
        <row r="4156">
          <cell r="D4156" t="str">
            <v>00000913</v>
          </cell>
          <cell r="E4156" t="str">
            <v>CABO DE COBRE UNIPOLAR 70MM2 BLINDADO, ISOLACAO 6/10KV EPR, COBERTURA EM PVC</v>
          </cell>
          <cell r="F4156" t="str">
            <v>M</v>
          </cell>
          <cell r="G4156">
            <v>27.28</v>
          </cell>
          <cell r="H4156" t="str">
            <v>I-SINAPI</v>
          </cell>
          <cell r="I4156">
            <v>33.28</v>
          </cell>
        </row>
        <row r="4157">
          <cell r="D4157" t="str">
            <v>00000903</v>
          </cell>
          <cell r="E4157" t="str">
            <v>CABO DE COBRE UNIPOLAR 95MM2 BLINDADO, ISOLACAO 12/20KV EPR, COBERTURA EM PVC</v>
          </cell>
          <cell r="F4157" t="str">
            <v>M</v>
          </cell>
          <cell r="G4157">
            <v>38.86</v>
          </cell>
          <cell r="H4157" t="str">
            <v>I-SINAPI</v>
          </cell>
          <cell r="I4157">
            <v>47.4</v>
          </cell>
        </row>
        <row r="4158">
          <cell r="D4158" t="str">
            <v>00000945</v>
          </cell>
          <cell r="E4158" t="str">
            <v>CABO DE COBRE UNIPOLAR 95MM2 BLINDADO, ISOLACAO 3,6/6 KV EPR, COBERTURA EM PVC</v>
          </cell>
          <cell r="F4158" t="str">
            <v>M</v>
          </cell>
          <cell r="G4158">
            <v>32.22</v>
          </cell>
          <cell r="H4158" t="str">
            <v>I-SINAPI</v>
          </cell>
          <cell r="I4158">
            <v>39.299999999999997</v>
          </cell>
        </row>
        <row r="4159">
          <cell r="D4159" t="str">
            <v>00000914</v>
          </cell>
          <cell r="E4159" t="str">
            <v>CABO DE COBRE UNIPOLAR 95MM2 BLINDADO, ISOLACAO 6/10KV EPR, COBERTURA EM PVC</v>
          </cell>
          <cell r="F4159" t="str">
            <v>M</v>
          </cell>
          <cell r="G4159">
            <v>32.57</v>
          </cell>
          <cell r="H4159" t="str">
            <v>I-SINAPI</v>
          </cell>
          <cell r="I4159">
            <v>39.729999999999997</v>
          </cell>
        </row>
        <row r="4160">
          <cell r="D4160" t="str">
            <v>00011902</v>
          </cell>
          <cell r="E4160" t="str">
            <v>CABO TELEFONICO S/ BLINDAGEM INT CCI 2 PARES</v>
          </cell>
          <cell r="F4160" t="str">
            <v>M</v>
          </cell>
          <cell r="G4160">
            <v>0.49</v>
          </cell>
          <cell r="H4160" t="str">
            <v>I-SINAPI</v>
          </cell>
          <cell r="I4160">
            <v>0.59</v>
          </cell>
        </row>
        <row r="4161">
          <cell r="D4161" t="str">
            <v>00011903</v>
          </cell>
          <cell r="E4161" t="str">
            <v>CABO TELEFONICO S/ BLINDAGEM INT CCI 3 PARES</v>
          </cell>
          <cell r="F4161" t="str">
            <v>M</v>
          </cell>
          <cell r="G4161">
            <v>0.71</v>
          </cell>
          <cell r="H4161" t="str">
            <v>I-SINAPI</v>
          </cell>
          <cell r="I4161">
            <v>0.86</v>
          </cell>
        </row>
        <row r="4162">
          <cell r="D4162" t="str">
            <v>00011904</v>
          </cell>
          <cell r="E4162" t="str">
            <v>CABO TELEFONICO S/ BLINDAGEM INT CCI 4 PARES</v>
          </cell>
          <cell r="F4162" t="str">
            <v>M</v>
          </cell>
          <cell r="G4162">
            <v>0.73</v>
          </cell>
          <cell r="H4162" t="str">
            <v>I-SINAPI</v>
          </cell>
          <cell r="I4162">
            <v>0.89</v>
          </cell>
        </row>
        <row r="4163">
          <cell r="D4163" t="str">
            <v>00011905</v>
          </cell>
          <cell r="E4163" t="str">
            <v>CABO TELEFONICO S/ BLINDAGEM INT CCI 5 PARES</v>
          </cell>
          <cell r="F4163" t="str">
            <v>M</v>
          </cell>
          <cell r="G4163">
            <v>0.79</v>
          </cell>
          <cell r="H4163" t="str">
            <v>I-SINAPI</v>
          </cell>
          <cell r="I4163">
            <v>0.96</v>
          </cell>
        </row>
        <row r="4164">
          <cell r="D4164" t="str">
            <v>00011906</v>
          </cell>
          <cell r="E4164" t="str">
            <v>CABO TELEFONICO S/ BLINDAGEM INT CCI 6 PARES</v>
          </cell>
          <cell r="F4164" t="str">
            <v>M</v>
          </cell>
          <cell r="G4164">
            <v>1.01</v>
          </cell>
          <cell r="H4164" t="str">
            <v>I-SINAPI</v>
          </cell>
          <cell r="I4164">
            <v>1.23</v>
          </cell>
        </row>
        <row r="4165">
          <cell r="D4165" t="str">
            <v>00011914</v>
          </cell>
          <cell r="E4165" t="str">
            <v>CABO TELEFONICO TP CT 0,50 PARA 100 PARES</v>
          </cell>
          <cell r="F4165" t="str">
            <v>M</v>
          </cell>
          <cell r="G4165">
            <v>14.4</v>
          </cell>
          <cell r="H4165" t="str">
            <v>I-SINAPI</v>
          </cell>
          <cell r="I4165">
            <v>17.559999999999999</v>
          </cell>
        </row>
        <row r="4166">
          <cell r="D4166" t="str">
            <v>00011916</v>
          </cell>
          <cell r="E4166" t="str">
            <v>CABO TELEFONICO TP CTP-APL 0,50 PARA 10 PARES</v>
          </cell>
          <cell r="F4166" t="str">
            <v>M</v>
          </cell>
          <cell r="G4166">
            <v>2.81</v>
          </cell>
          <cell r="H4166" t="str">
            <v>I-SINAPI</v>
          </cell>
          <cell r="I4166">
            <v>3.42</v>
          </cell>
        </row>
        <row r="4167">
          <cell r="D4167" t="str">
            <v>00011917</v>
          </cell>
          <cell r="E4167" t="str">
            <v>CABO TELEFONICO TP CTP-APL 0,50 PARA 20 PARES</v>
          </cell>
          <cell r="F4167" t="str">
            <v>M</v>
          </cell>
          <cell r="G4167">
            <v>4.78</v>
          </cell>
          <cell r="H4167" t="str">
            <v>I-SINAPI</v>
          </cell>
          <cell r="I4167">
            <v>5.83</v>
          </cell>
        </row>
        <row r="4168">
          <cell r="D4168" t="str">
            <v>00011918</v>
          </cell>
          <cell r="E4168" t="str">
            <v>CABO TELEFONICO TP CTP-APL 0,50 PARA 30 PARES</v>
          </cell>
          <cell r="F4168" t="str">
            <v>M</v>
          </cell>
          <cell r="G4168">
            <v>5.63</v>
          </cell>
          <cell r="H4168" t="str">
            <v>I-SINAPI</v>
          </cell>
          <cell r="I4168">
            <v>6.86</v>
          </cell>
        </row>
        <row r="4169">
          <cell r="D4169" t="str">
            <v>00011919</v>
          </cell>
          <cell r="E4169" t="str">
            <v>CABO TELEFONICO USO INTERNO TP CI PARA 10 PARES</v>
          </cell>
          <cell r="F4169" t="str">
            <v>M</v>
          </cell>
          <cell r="G4169">
            <v>2.23</v>
          </cell>
          <cell r="H4169" t="str">
            <v>I-SINAPI</v>
          </cell>
          <cell r="I4169">
            <v>2.72</v>
          </cell>
        </row>
        <row r="4170">
          <cell r="D4170" t="str">
            <v>00011920</v>
          </cell>
          <cell r="E4170" t="str">
            <v>CABO TELEFONICO USO INTERNO TP CI PARA 20 PARES</v>
          </cell>
          <cell r="F4170" t="str">
            <v>M</v>
          </cell>
          <cell r="G4170">
            <v>3.58</v>
          </cell>
          <cell r="H4170" t="str">
            <v>I-SINAPI</v>
          </cell>
          <cell r="I4170">
            <v>4.3600000000000003</v>
          </cell>
        </row>
        <row r="4171">
          <cell r="D4171" t="str">
            <v>00011924</v>
          </cell>
          <cell r="E4171" t="str">
            <v>CABO TELEFONICO USO INTERNO TP CI PARA 200 PARES</v>
          </cell>
          <cell r="F4171" t="str">
            <v>M</v>
          </cell>
          <cell r="G4171">
            <v>32.94</v>
          </cell>
          <cell r="H4171" t="str">
            <v>I-SINAPI</v>
          </cell>
          <cell r="I4171">
            <v>40.18</v>
          </cell>
        </row>
        <row r="4172">
          <cell r="D4172" t="str">
            <v>00011921</v>
          </cell>
          <cell r="E4172" t="str">
            <v>CABO TELEFONICO USO INTERNO TP CI PARA 30 PARES</v>
          </cell>
          <cell r="F4172" t="str">
            <v>M</v>
          </cell>
          <cell r="G4172">
            <v>5.01</v>
          </cell>
          <cell r="H4172" t="str">
            <v>I-SINAPI</v>
          </cell>
          <cell r="I4172">
            <v>6.11</v>
          </cell>
        </row>
        <row r="4173">
          <cell r="D4173" t="str">
            <v>00011922</v>
          </cell>
          <cell r="E4173" t="str">
            <v>CABO TELEFONICO USO INTERNO TP CI PARA 50 PARES</v>
          </cell>
          <cell r="F4173" t="str">
            <v>M</v>
          </cell>
          <cell r="G4173">
            <v>8.74</v>
          </cell>
          <cell r="H4173" t="str">
            <v>I-SINAPI</v>
          </cell>
          <cell r="I4173">
            <v>10.66</v>
          </cell>
        </row>
        <row r="4174">
          <cell r="D4174" t="str">
            <v>00011923</v>
          </cell>
          <cell r="E4174" t="str">
            <v>CABO TELEFONICO USO INTERNO TP CI PARA 75 PARES</v>
          </cell>
          <cell r="F4174" t="str">
            <v>M</v>
          </cell>
          <cell r="G4174">
            <v>10.74</v>
          </cell>
          <cell r="H4174" t="str">
            <v>I-SINAPI</v>
          </cell>
          <cell r="I4174">
            <v>13.1</v>
          </cell>
        </row>
        <row r="4175">
          <cell r="D4175" t="str">
            <v>00011901</v>
          </cell>
          <cell r="E4175" t="str">
            <v>CABO TELEFÔNICO SEM BLINDAGEM INTERNA CCI 1 PAR</v>
          </cell>
          <cell r="F4175" t="str">
            <v>M</v>
          </cell>
          <cell r="G4175">
            <v>0.3</v>
          </cell>
          <cell r="H4175" t="str">
            <v>I-SINAPI</v>
          </cell>
          <cell r="I4175">
            <v>0.36</v>
          </cell>
        </row>
        <row r="4176">
          <cell r="D4176" t="str">
            <v>00010711</v>
          </cell>
          <cell r="E4176" t="str">
            <v>CACO CERAMICO</v>
          </cell>
          <cell r="F4176" t="str">
            <v>M2</v>
          </cell>
          <cell r="G4176">
            <v>8.4700000000000006</v>
          </cell>
          <cell r="H4176" t="str">
            <v>I-SINAPI</v>
          </cell>
          <cell r="I4176">
            <v>10.33</v>
          </cell>
        </row>
        <row r="4177">
          <cell r="D4177" t="str">
            <v>00010721</v>
          </cell>
          <cell r="E4177" t="str">
            <v>CACO DE MARMORE PARA PISO</v>
          </cell>
          <cell r="F4177" t="str">
            <v>M2</v>
          </cell>
          <cell r="G4177">
            <v>7.84</v>
          </cell>
          <cell r="H4177" t="str">
            <v>I-SINAPI</v>
          </cell>
          <cell r="I4177">
            <v>9.56</v>
          </cell>
        </row>
        <row r="4178">
          <cell r="D4178" t="str">
            <v>00002354</v>
          </cell>
          <cell r="E4178" t="str">
            <v>CADASTRISTA DE USUARIOS METROPOLITANO</v>
          </cell>
          <cell r="F4178" t="str">
            <v>H</v>
          </cell>
          <cell r="G4178">
            <v>14.18</v>
          </cell>
          <cell r="H4178" t="str">
            <v>I-SINAPI</v>
          </cell>
          <cell r="I4178">
            <v>17.29</v>
          </cell>
        </row>
        <row r="4179">
          <cell r="D4179" t="str">
            <v>00005089</v>
          </cell>
          <cell r="E4179" t="str">
            <v>CADEADO ACO GRAFITADO OXIDADO ENVERNIZADO 45MM</v>
          </cell>
          <cell r="F4179" t="str">
            <v>UN</v>
          </cell>
          <cell r="G4179">
            <v>18.46</v>
          </cell>
          <cell r="H4179" t="str">
            <v>I-SINAPI</v>
          </cell>
          <cell r="I4179">
            <v>22.52</v>
          </cell>
        </row>
        <row r="4180">
          <cell r="D4180" t="str">
            <v>00005090</v>
          </cell>
          <cell r="E4180" t="str">
            <v>CADEADO LATAO CROMADO H = 25MM</v>
          </cell>
          <cell r="F4180" t="str">
            <v>UN</v>
          </cell>
          <cell r="G4180">
            <v>9.7799999999999994</v>
          </cell>
          <cell r="H4180" t="str">
            <v>I-SINAPI</v>
          </cell>
          <cell r="I4180">
            <v>11.93</v>
          </cell>
        </row>
        <row r="4181">
          <cell r="D4181" t="str">
            <v>00005085</v>
          </cell>
          <cell r="E4181" t="str">
            <v>CADEADO LATAO CROMADO H = 35MM / 5 PINOS / HASTE CROMADA H = 30MM</v>
          </cell>
          <cell r="F4181" t="str">
            <v>UN</v>
          </cell>
          <cell r="G4181">
            <v>13.62</v>
          </cell>
          <cell r="H4181" t="str">
            <v>I-SINAPI</v>
          </cell>
          <cell r="I4181">
            <v>16.61</v>
          </cell>
        </row>
        <row r="4182">
          <cell r="D4182" t="str">
            <v>00011848</v>
          </cell>
          <cell r="E4182" t="str">
            <v>CADERNETA DE TOPOGRAFO</v>
          </cell>
          <cell r="F4182" t="str">
            <v>UN</v>
          </cell>
          <cell r="G4182">
            <v>4.54</v>
          </cell>
          <cell r="H4182" t="str">
            <v>I-SINAPI</v>
          </cell>
          <cell r="I4182">
            <v>5.53</v>
          </cell>
        </row>
        <row r="4183">
          <cell r="D4183" t="str">
            <v>00011638</v>
          </cell>
          <cell r="E4183" t="str">
            <v>CAIXA CONCRETO ARMADO P/AR CONDICIONADO 18000BTU</v>
          </cell>
          <cell r="F4183" t="str">
            <v>UN</v>
          </cell>
          <cell r="G4183">
            <v>56.24</v>
          </cell>
          <cell r="H4183" t="str">
            <v>I-SINAPI</v>
          </cell>
          <cell r="I4183">
            <v>68.61</v>
          </cell>
        </row>
        <row r="4184">
          <cell r="D4184" t="str">
            <v>00011868</v>
          </cell>
          <cell r="E4184" t="str">
            <v>CAIXA D'AGUA FIBRA DE VIDRO 1000L</v>
          </cell>
          <cell r="F4184" t="str">
            <v>UN</v>
          </cell>
          <cell r="G4184">
            <v>218.91</v>
          </cell>
          <cell r="H4184" t="str">
            <v>I-SINAPI</v>
          </cell>
          <cell r="I4184">
            <v>267.07</v>
          </cell>
        </row>
        <row r="4185">
          <cell r="D4185" t="str">
            <v>00011869</v>
          </cell>
          <cell r="E4185" t="str">
            <v>CAIXA D'AGUA FIBRA DE VIDRO 1500L</v>
          </cell>
          <cell r="F4185" t="str">
            <v>UN</v>
          </cell>
          <cell r="G4185">
            <v>333.09</v>
          </cell>
          <cell r="H4185" t="str">
            <v>I-SINAPI</v>
          </cell>
          <cell r="I4185">
            <v>406.36</v>
          </cell>
        </row>
        <row r="4186">
          <cell r="D4186">
            <v>11871</v>
          </cell>
          <cell r="E4186" t="str">
            <v>CAIXA D'AGUA FIBRA DE VIDRO 500L</v>
          </cell>
          <cell r="F4186" t="str">
            <v>UN</v>
          </cell>
          <cell r="G4186">
            <v>140</v>
          </cell>
          <cell r="H4186" t="str">
            <v>I-SINAPI</v>
          </cell>
          <cell r="I4186">
            <v>170.8</v>
          </cell>
        </row>
        <row r="4187">
          <cell r="D4187" t="str">
            <v>00011865</v>
          </cell>
          <cell r="E4187" t="str">
            <v>CAIXA D'AGUA FIBROCIMENTO REDONDA C/ TAMPA 500L</v>
          </cell>
          <cell r="F4187" t="str">
            <v>UN</v>
          </cell>
          <cell r="G4187">
            <v>97.03</v>
          </cell>
          <cell r="H4187" t="str">
            <v>I-SINAPI</v>
          </cell>
          <cell r="I4187">
            <v>118.37</v>
          </cell>
        </row>
        <row r="4188">
          <cell r="D4188" t="str">
            <v>00011867</v>
          </cell>
          <cell r="E4188" t="str">
            <v>CAIXA D'AGUA FIBROCIMENTO REDONDA C/ TAMPA 750L</v>
          </cell>
          <cell r="F4188" t="str">
            <v>UN</v>
          </cell>
          <cell r="G4188">
            <v>168.18</v>
          </cell>
          <cell r="H4188" t="str">
            <v>I-SINAPI</v>
          </cell>
          <cell r="I4188">
            <v>205.17</v>
          </cell>
        </row>
        <row r="4189">
          <cell r="D4189" t="str">
            <v>00001025</v>
          </cell>
          <cell r="E4189" t="str">
            <v>CAIXA D'AGUA FIBROCIMENTO 1000L</v>
          </cell>
          <cell r="F4189" t="str">
            <v>UN</v>
          </cell>
          <cell r="G4189">
            <v>201.96</v>
          </cell>
          <cell r="H4189" t="str">
            <v>I-SINAPI</v>
          </cell>
          <cell r="I4189">
            <v>246.39</v>
          </cell>
        </row>
        <row r="4190">
          <cell r="D4190" t="str">
            <v>00001026</v>
          </cell>
          <cell r="E4190" t="str">
            <v>CAIXA D'AGUA FIBROCIMENTO 250L</v>
          </cell>
          <cell r="F4190" t="str">
            <v>UN</v>
          </cell>
          <cell r="G4190">
            <v>60.95</v>
          </cell>
          <cell r="H4190" t="str">
            <v>I-SINAPI</v>
          </cell>
          <cell r="I4190">
            <v>74.349999999999994</v>
          </cell>
        </row>
        <row r="4191">
          <cell r="D4191" t="str">
            <v>00001027</v>
          </cell>
          <cell r="E4191" t="str">
            <v>CAIXA DAGUA FIBROCIMENTO 100L</v>
          </cell>
          <cell r="F4191" t="str">
            <v>UN</v>
          </cell>
          <cell r="G4191">
            <v>35.729999999999997</v>
          </cell>
          <cell r="H4191" t="str">
            <v>I-SINAPI</v>
          </cell>
          <cell r="I4191">
            <v>43.59</v>
          </cell>
        </row>
        <row r="4192">
          <cell r="D4192" t="str">
            <v>00011241</v>
          </cell>
          <cell r="E4192" t="str">
            <v>CAIXA DE FERRO FUNDIDO P/ REGISTRO NA RUA - 38,5 X 38,5 X 22CM - 59KG</v>
          </cell>
          <cell r="F4192" t="str">
            <v>UN</v>
          </cell>
          <cell r="G4192">
            <v>168.73</v>
          </cell>
          <cell r="H4192" t="str">
            <v>I-SINAPI</v>
          </cell>
          <cell r="I4192">
            <v>205.85</v>
          </cell>
        </row>
        <row r="4193">
          <cell r="D4193" t="str">
            <v>00010521</v>
          </cell>
          <cell r="E4193" t="str">
            <v>CAIXA DE INCENDIO/ABRIGO DE MANGUEIRAS EM CHAPA SAE 1020 LAMINADA A FRIO, PORTA C/ VENTILACAO E</v>
          </cell>
          <cell r="F4193" t="str">
            <v>UN</v>
          </cell>
          <cell r="G4193">
            <v>143.66</v>
          </cell>
          <cell r="H4193" t="str">
            <v>I-SINAPI</v>
          </cell>
          <cell r="I4193">
            <v>175.26</v>
          </cell>
        </row>
        <row r="4194">
          <cell r="D4194" t="str">
            <v>00010885</v>
          </cell>
          <cell r="E4194" t="str">
            <v>CAIXA DE INCENDIO/ABRIGO DE MANGUEIRAS EM CHAPA SAE 1020 LAMINADA A FRIO, PORTA C/ VENTILACAO E</v>
          </cell>
          <cell r="F4194" t="str">
            <v>UN</v>
          </cell>
          <cell r="G4194">
            <v>185.81</v>
          </cell>
          <cell r="H4194" t="str">
            <v>I-SINAPI</v>
          </cell>
          <cell r="I4194">
            <v>226.68</v>
          </cell>
        </row>
        <row r="4195">
          <cell r="D4195" t="str">
            <v>00020962</v>
          </cell>
          <cell r="E4195" t="str">
            <v>CAIXA DE INCENDIO/ABRIGO DE MANGUEIRAS EM CHAPA SAE 1020 LAMINADA A FRIO, PORTA C/ VENTILACAO E</v>
          </cell>
          <cell r="F4195" t="str">
            <v>UN</v>
          </cell>
          <cell r="G4195">
            <v>145</v>
          </cell>
          <cell r="H4195" t="str">
            <v>I-SINAPI</v>
          </cell>
          <cell r="I4195">
            <v>176.9</v>
          </cell>
        </row>
        <row r="4196">
          <cell r="D4196" t="str">
            <v>00020963</v>
          </cell>
          <cell r="E4196" t="str">
            <v>CAIXA DE INCENDIO/ABRIGO DE MANGUEIRAS EM CHAPA SAE 1020 LAMINADA A FRIO, PORTA C/ VENTILACAO E</v>
          </cell>
          <cell r="F4196" t="str">
            <v>UN</v>
          </cell>
          <cell r="G4196">
            <v>198.7</v>
          </cell>
          <cell r="H4196" t="str">
            <v>I-SINAPI</v>
          </cell>
          <cell r="I4196">
            <v>242.41</v>
          </cell>
        </row>
        <row r="4197">
          <cell r="D4197" t="str">
            <v>00011246</v>
          </cell>
          <cell r="E4197" t="str">
            <v>CAIXA DE PASSAGEM N 1 PADRAO TELEBRAS DIM 10 X10 X 5CM EM CHAPA DE ACO GALV</v>
          </cell>
          <cell r="F4197" t="str">
            <v>UN</v>
          </cell>
          <cell r="G4197">
            <v>10.66</v>
          </cell>
          <cell r="H4197" t="str">
            <v>I-SINAPI</v>
          </cell>
          <cell r="I4197">
            <v>13</v>
          </cell>
        </row>
        <row r="4198">
          <cell r="D4198" t="str">
            <v>00011250</v>
          </cell>
          <cell r="E4198" t="str">
            <v>CAIXA DE PASSAGEM N 2 PADRAO TELEBRAS DIM 20 X 20 X 12CM EM CHAPA DE ACO GALV</v>
          </cell>
          <cell r="F4198" t="str">
            <v>UN</v>
          </cell>
          <cell r="G4198">
            <v>52.22</v>
          </cell>
          <cell r="H4198" t="str">
            <v>I-SINAPI</v>
          </cell>
          <cell r="I4198">
            <v>63.7</v>
          </cell>
        </row>
        <row r="4199">
          <cell r="D4199" t="str">
            <v>00011251</v>
          </cell>
          <cell r="E4199" t="str">
            <v>CAIXA DE PASSAGEM N 3 PADRAO TELEBRAS DIM 40 X 40 X 12CM EM CHAPA DE ACO GALV</v>
          </cell>
          <cell r="F4199" t="str">
            <v>UN</v>
          </cell>
          <cell r="G4199">
            <v>94.56</v>
          </cell>
          <cell r="H4199" t="str">
            <v>I-SINAPI</v>
          </cell>
          <cell r="I4199">
            <v>115.36</v>
          </cell>
        </row>
        <row r="4200">
          <cell r="D4200" t="str">
            <v>00011253</v>
          </cell>
          <cell r="E4200" t="str">
            <v>CAIXA DE PASSAGEM N 4 PADRAO TELEBRAS DIM 60 X 60 X 12CM EM CHAPA DE ACO GALV</v>
          </cell>
          <cell r="F4200" t="str">
            <v>UN</v>
          </cell>
          <cell r="G4200">
            <v>150.21</v>
          </cell>
          <cell r="H4200" t="str">
            <v>I-SINAPI</v>
          </cell>
          <cell r="I4200">
            <v>183.25</v>
          </cell>
        </row>
        <row r="4201">
          <cell r="D4201" t="str">
            <v>00011255</v>
          </cell>
          <cell r="E4201" t="str">
            <v>CAIXA DE PASSAGEM N 5 PADRAO TELEBRAS DIM 80 X 80 X 12CM EM CHAPA DE ACO GALV</v>
          </cell>
          <cell r="F4201" t="str">
            <v>UN</v>
          </cell>
          <cell r="G4201">
            <v>222.13</v>
          </cell>
          <cell r="H4201" t="str">
            <v>I-SINAPI</v>
          </cell>
          <cell r="I4201">
            <v>270.99</v>
          </cell>
        </row>
        <row r="4202">
          <cell r="D4202" t="str">
            <v>00014055</v>
          </cell>
          <cell r="E4202" t="str">
            <v>CAIXA DE PASSAGEM N 6 PADRAO TELEBRAS DIM 120 X 120 X 12CM EM CHAPA DE ACO GALV</v>
          </cell>
          <cell r="F4202" t="str">
            <v>UN</v>
          </cell>
          <cell r="G4202">
            <v>536.46</v>
          </cell>
          <cell r="H4202" t="str">
            <v>I-SINAPI</v>
          </cell>
          <cell r="I4202">
            <v>654.48</v>
          </cell>
        </row>
        <row r="4203">
          <cell r="D4203" t="str">
            <v>00010569</v>
          </cell>
          <cell r="E4203" t="str">
            <v>CAIXA DE PASSAGEM OCTOGONAL 4" X 4" FUNDO MOVEL, EM CHAPA GALVANIZADA"</v>
          </cell>
          <cell r="F4203" t="str">
            <v>UN</v>
          </cell>
          <cell r="G4203">
            <v>2.15</v>
          </cell>
          <cell r="H4203" t="str">
            <v>I-SINAPI</v>
          </cell>
          <cell r="I4203">
            <v>2.62</v>
          </cell>
        </row>
        <row r="4204">
          <cell r="D4204" t="str">
            <v>00011247</v>
          </cell>
          <cell r="E4204" t="str">
            <v>CAIXA DE PASSAGEM P/ TELEFONE EM CHAPA DE ACO GALV 150 X 150 X 15CM</v>
          </cell>
          <cell r="F4204" t="str">
            <v>UN</v>
          </cell>
          <cell r="G4204">
            <v>965.63</v>
          </cell>
          <cell r="H4204" t="str">
            <v>I-SINAPI</v>
          </cell>
          <cell r="I4204">
            <v>1178.06</v>
          </cell>
        </row>
        <row r="4205">
          <cell r="D4205" t="str">
            <v>00011248</v>
          </cell>
          <cell r="E4205" t="str">
            <v>CAIXA DE PASSAGEM P/ TELEFONE EM CHAPA DE ACO GALV 200 X 200 X 15CM</v>
          </cell>
          <cell r="F4205" t="str">
            <v>UN</v>
          </cell>
          <cell r="G4205">
            <v>1317.01</v>
          </cell>
          <cell r="H4205" t="str">
            <v>I-SINAPI</v>
          </cell>
          <cell r="I4205">
            <v>1606.75</v>
          </cell>
        </row>
        <row r="4206">
          <cell r="D4206" t="str">
            <v>00011249</v>
          </cell>
          <cell r="E4206" t="str">
            <v>CAIXA DE PASSAGEM P/ TELEFONE EM CHAPA DE ACO GALV 200 X 200 X 21,8CM</v>
          </cell>
          <cell r="F4206" t="str">
            <v>UN</v>
          </cell>
          <cell r="G4206">
            <v>1841.84</v>
          </cell>
          <cell r="H4206" t="str">
            <v>I-SINAPI</v>
          </cell>
          <cell r="I4206">
            <v>2247.04</v>
          </cell>
        </row>
        <row r="4207">
          <cell r="D4207" t="str">
            <v>00011254</v>
          </cell>
          <cell r="E4207" t="str">
            <v>CAIXA DE PASSAGEM P/ TELEFONE EM CHAPA DE ACO GALV 60 X 60 X 15CM</v>
          </cell>
          <cell r="F4207" t="str">
            <v>UN</v>
          </cell>
          <cell r="G4207">
            <v>158.97</v>
          </cell>
          <cell r="H4207" t="str">
            <v>I-SINAPI</v>
          </cell>
          <cell r="I4207">
            <v>193.94</v>
          </cell>
        </row>
        <row r="4208">
          <cell r="D4208" t="str">
            <v>00011256</v>
          </cell>
          <cell r="E4208" t="str">
            <v>CAIXA DE PASSAGEM P/ TELEFONE EM CHAPA DE ACO GALV 80 X 80 X 15CM</v>
          </cell>
          <cell r="F4208" t="str">
            <v>UN</v>
          </cell>
          <cell r="G4208">
            <v>264.62</v>
          </cell>
          <cell r="H4208" t="str">
            <v>I-SINAPI</v>
          </cell>
          <cell r="I4208">
            <v>322.83</v>
          </cell>
        </row>
        <row r="4209">
          <cell r="D4209" t="str">
            <v>00011252</v>
          </cell>
          <cell r="E4209" t="str">
            <v>CAIXA DE PASSAGEM PADRAO TELESP/TELEBRAS DIM 50 X 50 X 12CM EM CHAPA DE ACO GALV</v>
          </cell>
          <cell r="F4209" t="str">
            <v>UN</v>
          </cell>
          <cell r="G4209">
            <v>107.47</v>
          </cell>
          <cell r="H4209" t="str">
            <v>I-SINAPI</v>
          </cell>
          <cell r="I4209">
            <v>131.11000000000001</v>
          </cell>
        </row>
        <row r="4210">
          <cell r="D4210" t="str">
            <v>00002555</v>
          </cell>
          <cell r="E4210" t="str">
            <v>CAIXA DE PASSAGEM 3" X 3" SEXTAVADA EM FERRO GALV"</v>
          </cell>
          <cell r="F4210" t="str">
            <v>UN</v>
          </cell>
          <cell r="G4210">
            <v>1.79</v>
          </cell>
          <cell r="H4210" t="str">
            <v>I-SINAPI</v>
          </cell>
          <cell r="I4210">
            <v>2.1800000000000002</v>
          </cell>
        </row>
        <row r="4211">
          <cell r="D4211">
            <v>2556</v>
          </cell>
          <cell r="E4211" t="str">
            <v>CAIXA DE PASSAGEM 4" X 2" EM FERRO GALV"</v>
          </cell>
          <cell r="F4211" t="str">
            <v>UN</v>
          </cell>
          <cell r="G4211">
            <v>1.07</v>
          </cell>
          <cell r="H4211" t="str">
            <v>I-SINAPI</v>
          </cell>
          <cell r="I4211">
            <v>1.3</v>
          </cell>
        </row>
        <row r="4212">
          <cell r="D4212" t="str">
            <v>00002557</v>
          </cell>
          <cell r="E4212" t="str">
            <v>CAIXA DE PASSAGEM 4" X 4" EM FERRO GALV"</v>
          </cell>
          <cell r="F4212" t="str">
            <v>UN</v>
          </cell>
          <cell r="G4212">
            <v>1.79</v>
          </cell>
          <cell r="H4212" t="str">
            <v>I-SINAPI</v>
          </cell>
          <cell r="I4212">
            <v>2.1800000000000002</v>
          </cell>
        </row>
        <row r="4213">
          <cell r="D4213" t="str">
            <v>00001066</v>
          </cell>
          <cell r="E4213" t="str">
            <v>CAIXA DE PROTECAO P/ MEDIDOR HORO-SAZONAL EM CHAPA DE ALUMINIO DE 3MM</v>
          </cell>
          <cell r="F4213" t="str">
            <v>UN</v>
          </cell>
          <cell r="G4213">
            <v>707.41</v>
          </cell>
          <cell r="H4213" t="str">
            <v>I-SINAPI</v>
          </cell>
          <cell r="I4213">
            <v>863.04</v>
          </cell>
        </row>
        <row r="4214">
          <cell r="D4214" t="str">
            <v>00001043</v>
          </cell>
          <cell r="E4214" t="str">
            <v>CAIXA DE PROTECAO P/ MEDIDOR MONOFASICO E DISJUNTOR EM CHAPA ALUMINIO 3MM</v>
          </cell>
          <cell r="F4214" t="str">
            <v>UN</v>
          </cell>
          <cell r="G4214">
            <v>75</v>
          </cell>
          <cell r="H4214" t="str">
            <v>I-SINAPI</v>
          </cell>
          <cell r="I4214">
            <v>91.5</v>
          </cell>
        </row>
        <row r="4215">
          <cell r="D4215" t="str">
            <v>00001072</v>
          </cell>
          <cell r="E4215" t="str">
            <v>CAIXA DE PROTECAO P/ MEDIDOR MONOFASICO E DISJUNTOR EM CHAPA DE FERRO GALV</v>
          </cell>
          <cell r="F4215" t="str">
            <v>UN</v>
          </cell>
          <cell r="G4215">
            <v>62.3</v>
          </cell>
          <cell r="H4215" t="str">
            <v>I-SINAPI</v>
          </cell>
          <cell r="I4215">
            <v>76</v>
          </cell>
        </row>
        <row r="4216">
          <cell r="D4216" t="str">
            <v>00001062</v>
          </cell>
          <cell r="E4216" t="str">
            <v>CAIXA DE PROTECAO P/ MEDIDOR TRIFASICO E DISJUNTOR EM CHAPA DE ACO GALV 18 USG</v>
          </cell>
          <cell r="F4216" t="str">
            <v>UN</v>
          </cell>
          <cell r="G4216">
            <v>108.31</v>
          </cell>
          <cell r="H4216" t="str">
            <v>I-SINAPI</v>
          </cell>
          <cell r="I4216">
            <v>132.13</v>
          </cell>
        </row>
        <row r="4217">
          <cell r="D4217" t="str">
            <v>00001061</v>
          </cell>
          <cell r="E4217" t="str">
            <v>CAIXA DE PROTECAO P/ MEDIDOR TRIFASICO E DISJUNTOR EM CHAPA DE ALUMINIO 3MM</v>
          </cell>
          <cell r="F4217" t="str">
            <v>UN</v>
          </cell>
          <cell r="G4217">
            <v>167.05</v>
          </cell>
          <cell r="H4217" t="str">
            <v>I-SINAPI</v>
          </cell>
          <cell r="I4217">
            <v>203.8</v>
          </cell>
        </row>
        <row r="4218">
          <cell r="D4218" t="str">
            <v>00001065</v>
          </cell>
          <cell r="E4218" t="str">
            <v>CAIXA DE PROTECAO P/ TRANSFORMADOR DE CORRENTE EM CHAPA DE ALUMINIO DE 3MM</v>
          </cell>
          <cell r="F4218" t="str">
            <v>UN</v>
          </cell>
          <cell r="G4218">
            <v>186.11</v>
          </cell>
          <cell r="H4218" t="str">
            <v>I-SINAPI</v>
          </cell>
          <cell r="I4218">
            <v>227.05</v>
          </cell>
        </row>
        <row r="4219">
          <cell r="D4219" t="str">
            <v>00011694</v>
          </cell>
          <cell r="E4219" t="str">
            <v>CAIXA DESCARGA PLASTICA, EMBUTIR, COMPLETA, COM ESPELHO CROMADO - CAPACIDADE 12 A 14 L</v>
          </cell>
          <cell r="F4219" t="str">
            <v>UN</v>
          </cell>
          <cell r="G4219">
            <v>126.06</v>
          </cell>
          <cell r="H4219" t="str">
            <v>I-SINAPI</v>
          </cell>
          <cell r="I4219">
            <v>153.79</v>
          </cell>
        </row>
        <row r="4220">
          <cell r="D4220" t="str">
            <v>00001030</v>
          </cell>
          <cell r="E4220" t="str">
            <v>CAIXA DESCARGA PLASTICA, EXTERNA, COMPLETA COM TUBO DE DESCARGA, ENGATE FLEXIVEL, BOIA E</v>
          </cell>
          <cell r="F4220" t="str">
            <v>UN</v>
          </cell>
          <cell r="G4220">
            <v>17.899999999999999</v>
          </cell>
          <cell r="H4220" t="str">
            <v>I-SINAPI</v>
          </cell>
          <cell r="I4220">
            <v>21.83</v>
          </cell>
        </row>
        <row r="4221">
          <cell r="D4221" t="str">
            <v>00003280</v>
          </cell>
          <cell r="E4221" t="str">
            <v>CAIXA GORDURA DUPLA CONCRETO PRE MOLDADO CIRCULAR COM TAMPA D = 61CM</v>
          </cell>
          <cell r="F4221" t="str">
            <v>UN</v>
          </cell>
          <cell r="G4221">
            <v>142.33000000000001</v>
          </cell>
          <cell r="H4221" t="str">
            <v>I-SINAPI</v>
          </cell>
          <cell r="I4221">
            <v>173.64</v>
          </cell>
        </row>
        <row r="4222">
          <cell r="D4222" t="str">
            <v>00011880</v>
          </cell>
          <cell r="E4222" t="str">
            <v>CAIXA GORDURA PVC 250 X 230 X 75MM C/ TAMPA E PORTA TAMPA</v>
          </cell>
          <cell r="F4222" t="str">
            <v>UN</v>
          </cell>
          <cell r="G4222">
            <v>29.29</v>
          </cell>
          <cell r="H4222" t="str">
            <v>I-SINAPI</v>
          </cell>
          <cell r="I4222">
            <v>35.729999999999997</v>
          </cell>
        </row>
        <row r="4223">
          <cell r="D4223" t="str">
            <v>00011881</v>
          </cell>
          <cell r="E4223" t="str">
            <v>CAIXA GORDURA SIMPLES CONCRETO PRE MOLDADO CIRCULAR COM TAMPA D = 40CM</v>
          </cell>
          <cell r="F4223" t="str">
            <v>UN</v>
          </cell>
          <cell r="G4223">
            <v>37.22</v>
          </cell>
          <cell r="H4223" t="str">
            <v>I-SINAPI</v>
          </cell>
          <cell r="I4223">
            <v>45.4</v>
          </cell>
        </row>
        <row r="4224">
          <cell r="D4224" t="str">
            <v>00003278</v>
          </cell>
          <cell r="E4224" t="str">
            <v>CAIXA INSPECAO CONCRETO PRE MOLDADO CIRCULAR COM TAMPA D = 40CM</v>
          </cell>
          <cell r="F4224" t="str">
            <v>UN</v>
          </cell>
          <cell r="G4224">
            <v>30.11</v>
          </cell>
          <cell r="H4224" t="str">
            <v>I-SINAPI</v>
          </cell>
          <cell r="I4224">
            <v>36.729999999999997</v>
          </cell>
        </row>
        <row r="4225">
          <cell r="D4225" t="str">
            <v>00003279</v>
          </cell>
          <cell r="E4225" t="str">
            <v>CAIXA INSPECAO CONCRETO PRE MOLDADO CIRCULAR COM TAMPA D = 60CM      H=60CM</v>
          </cell>
          <cell r="F4225" t="str">
            <v>UN</v>
          </cell>
          <cell r="G4225">
            <v>90.32</v>
          </cell>
          <cell r="H4225" t="str">
            <v>I-SINAPI</v>
          </cell>
          <cell r="I4225">
            <v>110.19</v>
          </cell>
        </row>
        <row r="4226">
          <cell r="D4226" t="str">
            <v>00013845</v>
          </cell>
          <cell r="E4226" t="str">
            <v>CAIXA METALICA P/ MEDICAO MONOFASICA CHAPA 18 (300 X 300 X 145MM) P/ USO EXTERNO C/ PORTA E CX. DE</v>
          </cell>
          <cell r="F4226" t="str">
            <v>UN</v>
          </cell>
          <cell r="G4226">
            <v>77.069999999999993</v>
          </cell>
          <cell r="H4226" t="str">
            <v>I-SINAPI</v>
          </cell>
          <cell r="I4226">
            <v>94.02</v>
          </cell>
        </row>
        <row r="4227">
          <cell r="D4227" t="str">
            <v>00013844</v>
          </cell>
          <cell r="E4227" t="str">
            <v>CAIXA METALICA P/ MEDICAO MONOFASICA CHAPA 18 (300 X 330 X 145MM) P/ USO INTERNO C/ PORTA E CX. DE</v>
          </cell>
          <cell r="F4227" t="str">
            <v>UN</v>
          </cell>
          <cell r="G4227">
            <v>81.900000000000006</v>
          </cell>
          <cell r="H4227" t="str">
            <v>I-SINAPI</v>
          </cell>
          <cell r="I4227">
            <v>99.91</v>
          </cell>
        </row>
        <row r="4228">
          <cell r="D4228" t="str">
            <v>00013843</v>
          </cell>
          <cell r="E4228" t="str">
            <v>CAIXA METALICA P/ MEDICAO TRIFASICA CHAPA 18 P/ USO EXTERNO C/ PORTA E CX. DE MUFLA, COR CINZA, SEM</v>
          </cell>
          <cell r="F4228" t="str">
            <v>UN</v>
          </cell>
          <cell r="G4228">
            <v>107.29</v>
          </cell>
          <cell r="H4228" t="str">
            <v>I-SINAPI</v>
          </cell>
          <cell r="I4228">
            <v>130.88999999999999</v>
          </cell>
        </row>
        <row r="4229">
          <cell r="D4229" t="str">
            <v>00013842</v>
          </cell>
          <cell r="E4229" t="str">
            <v>CAIXA METALICA P/ MEDICAO TRIFASICA CHAPA 18 P/ USO INTERNO C/ PORTA E CX DE MUFLA, COR CINZA, SEM</v>
          </cell>
          <cell r="F4229" t="str">
            <v>UN</v>
          </cell>
          <cell r="G4229">
            <v>125.89</v>
          </cell>
          <cell r="H4229" t="str">
            <v>I-SINAPI</v>
          </cell>
          <cell r="I4229">
            <v>153.58000000000001</v>
          </cell>
        </row>
        <row r="4230">
          <cell r="D4230" t="str">
            <v>00012075</v>
          </cell>
          <cell r="E4230" t="str">
            <v>CAIXA P/ MEDICAO DE DEMANDA E ENERGIA REATIVA EM CHAPA 18 ESTAMPADA , PADRAO DE CONCESSIONARIA</v>
          </cell>
          <cell r="F4230" t="str">
            <v>UN</v>
          </cell>
          <cell r="G4230">
            <v>421.41</v>
          </cell>
          <cell r="H4230" t="str">
            <v>I-SINAPI</v>
          </cell>
          <cell r="I4230">
            <v>514.12</v>
          </cell>
        </row>
        <row r="4231">
          <cell r="D4231" t="str">
            <v>00013405</v>
          </cell>
          <cell r="E4231" t="str">
            <v>CAIXA P/ MEDICAO MONOF 30 X 33 X 15CM EM CHAPA 18 C/ VISOR/PORTA/CX MUFLA USO EXTERNO COR CINZA</v>
          </cell>
          <cell r="F4231" t="str">
            <v>UN</v>
          </cell>
          <cell r="G4231">
            <v>139.47999999999999</v>
          </cell>
          <cell r="H4231" t="str">
            <v>I-SINAPI</v>
          </cell>
          <cell r="I4231">
            <v>170.16</v>
          </cell>
        </row>
        <row r="4232">
          <cell r="D4232" t="str">
            <v>00013404</v>
          </cell>
          <cell r="E4232" t="str">
            <v>CAIXA P/ MEDICAO MONOF 30 X 33 X 15CM EM CHAPA 18 C/ VISOR/PORTA/CX MUFLA USO INTERNO COR CINZA</v>
          </cell>
          <cell r="F4232" t="str">
            <v>UN</v>
          </cell>
          <cell r="G4232">
            <v>139.47999999999999</v>
          </cell>
          <cell r="H4232" t="str">
            <v>I-SINAPI</v>
          </cell>
          <cell r="I4232">
            <v>170.16</v>
          </cell>
        </row>
        <row r="4233">
          <cell r="D4233" t="str">
            <v>00011882</v>
          </cell>
          <cell r="E4233" t="str">
            <v>CAIXA PARA HIDROMETRO CONCRETO PRE MOLDADO</v>
          </cell>
          <cell r="F4233" t="str">
            <v>UN</v>
          </cell>
          <cell r="G4233">
            <v>41.05</v>
          </cell>
          <cell r="H4233" t="str">
            <v>I-SINAPI</v>
          </cell>
          <cell r="I4233">
            <v>50.08</v>
          </cell>
        </row>
        <row r="4234">
          <cell r="D4234" t="str">
            <v>00011996</v>
          </cell>
          <cell r="E4234" t="str">
            <v>CAIXA PASSAGEM EM CHAPA 18 DE FERRO GALV 5" X 10" X 3" (125 X 250 X 80MM) COM TAMPA E PARAFUSO."</v>
          </cell>
          <cell r="F4234" t="str">
            <v>UN</v>
          </cell>
          <cell r="G4234">
            <v>2.4700000000000002</v>
          </cell>
          <cell r="H4234" t="str">
            <v>I-SINAPI</v>
          </cell>
          <cell r="I4234">
            <v>3.01</v>
          </cell>
        </row>
        <row r="4235">
          <cell r="D4235" t="str">
            <v>00020254</v>
          </cell>
          <cell r="E4235" t="str">
            <v>CAIXA PASSAGEM METALICA 15 X 15 X 10CM P/ INST ELETRICA</v>
          </cell>
          <cell r="F4235" t="str">
            <v>UN</v>
          </cell>
          <cell r="G4235">
            <v>10.87</v>
          </cell>
          <cell r="H4235" t="str">
            <v>I-SINAPI</v>
          </cell>
          <cell r="I4235">
            <v>13.26</v>
          </cell>
        </row>
        <row r="4236">
          <cell r="D4236" t="str">
            <v>00020255</v>
          </cell>
          <cell r="E4236" t="str">
            <v>CAIXA PASSAGEM METALICA 25 X 25 X 10CM P/ INST ELETRICA</v>
          </cell>
          <cell r="F4236" t="str">
            <v>UN</v>
          </cell>
          <cell r="G4236">
            <v>19.559999999999999</v>
          </cell>
          <cell r="H4236" t="str">
            <v>I-SINAPI</v>
          </cell>
          <cell r="I4236">
            <v>23.86</v>
          </cell>
        </row>
        <row r="4237">
          <cell r="D4237" t="str">
            <v>00020253</v>
          </cell>
          <cell r="E4237" t="str">
            <v>CAIXA PASSAGEM METALICA 35 X 35 X 12CM P/ INST ELETRICA</v>
          </cell>
          <cell r="F4237" t="str">
            <v>UN</v>
          </cell>
          <cell r="G4237">
            <v>38.630000000000003</v>
          </cell>
          <cell r="H4237" t="str">
            <v>I-SINAPI</v>
          </cell>
          <cell r="I4237">
            <v>47.12</v>
          </cell>
        </row>
        <row r="4238">
          <cell r="D4238" t="str">
            <v>00012001</v>
          </cell>
          <cell r="E4238" t="str">
            <v>CAIXA PVC OCTOGONAL - 4"</v>
          </cell>
          <cell r="F4238" t="str">
            <v>UN</v>
          </cell>
          <cell r="G4238">
            <v>2.87</v>
          </cell>
          <cell r="H4238" t="str">
            <v>I-SINAPI</v>
          </cell>
          <cell r="I4238">
            <v>3.5</v>
          </cell>
        </row>
        <row r="4239">
          <cell r="D4239" t="str">
            <v>00001871</v>
          </cell>
          <cell r="E4239" t="str">
            <v>CAIXA PVC OCTOGONAL 3" X 3"</v>
          </cell>
          <cell r="F4239" t="str">
            <v>UN</v>
          </cell>
          <cell r="G4239">
            <v>3.04</v>
          </cell>
          <cell r="H4239" t="str">
            <v>I-SINAPI</v>
          </cell>
          <cell r="I4239">
            <v>3.7</v>
          </cell>
        </row>
        <row r="4240">
          <cell r="D4240" t="str">
            <v>00001872</v>
          </cell>
          <cell r="E4240" t="str">
            <v>CAIXA PVC 4" X 2" P/ ELETRODUTO "</v>
          </cell>
          <cell r="F4240" t="str">
            <v>UN</v>
          </cell>
          <cell r="G4240">
            <v>1.1200000000000001</v>
          </cell>
          <cell r="H4240" t="str">
            <v>I-SINAPI</v>
          </cell>
          <cell r="I4240">
            <v>1.36</v>
          </cell>
        </row>
        <row r="4241">
          <cell r="D4241" t="str">
            <v>00001873</v>
          </cell>
          <cell r="E4241" t="str">
            <v>CAIXA PVC 4" X 4" P/ ELETRODUTO "</v>
          </cell>
          <cell r="F4241" t="str">
            <v>UN</v>
          </cell>
          <cell r="G4241">
            <v>1.78</v>
          </cell>
          <cell r="H4241" t="str">
            <v>I-SINAPI</v>
          </cell>
          <cell r="I4241">
            <v>2.17</v>
          </cell>
        </row>
        <row r="4242">
          <cell r="D4242" t="str">
            <v>00011639</v>
          </cell>
          <cell r="E4242" t="str">
            <v>CAIXA SARJETA PREMOLDADA 1,4 X 0,6 X 0,4 M</v>
          </cell>
          <cell r="F4242" t="str">
            <v>UN</v>
          </cell>
          <cell r="G4242">
            <v>101.88</v>
          </cell>
          <cell r="H4242" t="str">
            <v>I-SINAPI</v>
          </cell>
          <cell r="I4242">
            <v>124.29</v>
          </cell>
        </row>
        <row r="4243">
          <cell r="D4243" t="str">
            <v>00011712</v>
          </cell>
          <cell r="E4243" t="str">
            <v>CAIXA SIFONADA DE PVC, 150 X 150 X 50MM, COM GRELHA QUADRADA BRANCA - NB 5688</v>
          </cell>
          <cell r="F4243" t="str">
            <v>UN</v>
          </cell>
          <cell r="G4243">
            <v>17.23</v>
          </cell>
          <cell r="H4243" t="str">
            <v>I-SINAPI</v>
          </cell>
          <cell r="I4243">
            <v>21.02</v>
          </cell>
        </row>
        <row r="4244">
          <cell r="D4244" t="str">
            <v>00011716</v>
          </cell>
          <cell r="E4244" t="str">
            <v>CAIXA SIFONADA PVC 100 X 100 X 40MM C/ GRELHA REDONDA BRANCA</v>
          </cell>
          <cell r="F4244" t="str">
            <v>UN</v>
          </cell>
          <cell r="G4244">
            <v>9.07</v>
          </cell>
          <cell r="H4244" t="str">
            <v>I-SINAPI</v>
          </cell>
          <cell r="I4244">
            <v>11.06</v>
          </cell>
        </row>
        <row r="4245">
          <cell r="D4245" t="str">
            <v>00005103</v>
          </cell>
          <cell r="E4245" t="str">
            <v>CAIXA SIFONADA PVC 100 X 100 X 50MM C/ GRELHA REDONDA BRANCA</v>
          </cell>
          <cell r="F4245" t="str">
            <v>UN</v>
          </cell>
          <cell r="G4245">
            <v>9.2899999999999991</v>
          </cell>
          <cell r="H4245" t="str">
            <v>I-SINAPI</v>
          </cell>
          <cell r="I4245">
            <v>11.33</v>
          </cell>
        </row>
        <row r="4246">
          <cell r="D4246" t="str">
            <v>00011717</v>
          </cell>
          <cell r="E4246" t="str">
            <v>CAIXA SIFONADA PVC 150 X 150 X 50MM C/ GRELHA REDONDA BRANCA</v>
          </cell>
          <cell r="F4246" t="str">
            <v>UN</v>
          </cell>
          <cell r="G4246">
            <v>16.260000000000002</v>
          </cell>
          <cell r="H4246" t="str">
            <v>I-SINAPI</v>
          </cell>
          <cell r="I4246">
            <v>19.829999999999998</v>
          </cell>
        </row>
        <row r="4247">
          <cell r="D4247" t="str">
            <v>00011713</v>
          </cell>
          <cell r="E4247" t="str">
            <v>CAIXA SIFONADA PVC 150 X 150 X 50MM C/ TAMPA CEGA QUADRADA BRANCA</v>
          </cell>
          <cell r="F4247" t="str">
            <v>UN</v>
          </cell>
          <cell r="G4247">
            <v>19.36</v>
          </cell>
          <cell r="H4247" t="str">
            <v>I-SINAPI</v>
          </cell>
          <cell r="I4247">
            <v>23.61</v>
          </cell>
        </row>
        <row r="4248">
          <cell r="D4248" t="str">
            <v>00011714</v>
          </cell>
          <cell r="E4248" t="str">
            <v>CAIXA SIFONADA PVC 150 X 185 X 75MM C/ GRELHA QUADRADA BRANCA</v>
          </cell>
          <cell r="F4248" t="str">
            <v>UN</v>
          </cell>
          <cell r="G4248">
            <v>21.3</v>
          </cell>
          <cell r="H4248" t="str">
            <v>I-SINAPI</v>
          </cell>
          <cell r="I4248">
            <v>25.98</v>
          </cell>
        </row>
        <row r="4249">
          <cell r="D4249" t="str">
            <v>00011715</v>
          </cell>
          <cell r="E4249" t="str">
            <v>CAIXA SIFONADA PVC 150 X 185 X 75MM C/ TAMPA CEGA QUADRADA BRANCA</v>
          </cell>
          <cell r="F4249" t="str">
            <v>UN</v>
          </cell>
          <cell r="G4249">
            <v>23.15</v>
          </cell>
          <cell r="H4249" t="str">
            <v>I-SINAPI</v>
          </cell>
          <cell r="I4249">
            <v>28.24</v>
          </cell>
        </row>
        <row r="4250">
          <cell r="D4250" t="str">
            <v>00001056</v>
          </cell>
          <cell r="E4250" t="str">
            <v>CAIXA TP "J" OU EQUIV CONCESSIONARIA LOCAL"</v>
          </cell>
          <cell r="F4250" t="str">
            <v>UN</v>
          </cell>
          <cell r="G4250">
            <v>136.37</v>
          </cell>
          <cell r="H4250" t="str">
            <v>I-SINAPI</v>
          </cell>
          <cell r="I4250">
            <v>166.37</v>
          </cell>
        </row>
        <row r="4251">
          <cell r="D4251" t="str">
            <v>00001068</v>
          </cell>
          <cell r="E4251" t="str">
            <v>CAIXA TP "L" OU EQUIV CONCESSIONARIA LOCAL"</v>
          </cell>
          <cell r="F4251" t="str">
            <v>UN</v>
          </cell>
          <cell r="G4251">
            <v>137.66</v>
          </cell>
          <cell r="H4251" t="str">
            <v>I-SINAPI</v>
          </cell>
          <cell r="I4251">
            <v>167.94</v>
          </cell>
        </row>
        <row r="4252">
          <cell r="D4252" t="str">
            <v>00014116</v>
          </cell>
          <cell r="E4252" t="str">
            <v>CAIXA 20 X 26CM PADRAO LIGHT T-1 PAINEL</v>
          </cell>
          <cell r="F4252" t="str">
            <v>UN</v>
          </cell>
          <cell r="G4252">
            <v>21.28</v>
          </cell>
          <cell r="H4252" t="str">
            <v>I-SINAPI</v>
          </cell>
          <cell r="I4252">
            <v>25.96</v>
          </cell>
        </row>
        <row r="4253">
          <cell r="D4253" t="str">
            <v>00014061</v>
          </cell>
          <cell r="E4253" t="str">
            <v>CAIXA 46 X 66CM PADRAO LIGHT T-3 PAINEL</v>
          </cell>
          <cell r="F4253" t="str">
            <v>UN</v>
          </cell>
          <cell r="G4253">
            <v>88.41</v>
          </cell>
          <cell r="H4253" t="str">
            <v>I-SINAPI</v>
          </cell>
          <cell r="I4253">
            <v>107.86</v>
          </cell>
        </row>
        <row r="4254">
          <cell r="D4254" t="str">
            <v>00000599</v>
          </cell>
          <cell r="E4254" t="str">
            <v>CAIXILHO FIXO ALUMINIO SERIE 25 COMPLETO 60 X 80CM</v>
          </cell>
          <cell r="F4254" t="str">
            <v>M2</v>
          </cell>
          <cell r="G4254">
            <v>327.3</v>
          </cell>
          <cell r="H4254" t="str">
            <v>I-SINAPI</v>
          </cell>
          <cell r="I4254">
            <v>399.3</v>
          </cell>
        </row>
        <row r="4255">
          <cell r="D4255" t="str">
            <v>00000619</v>
          </cell>
          <cell r="E4255" t="str">
            <v>CAIXILHO FIXO CHAPA DOBRADA ACO C/ ADICAO DE COBRE PRE-ZINCADO 60 X 80CM</v>
          </cell>
          <cell r="F4255" t="str">
            <v>M2</v>
          </cell>
          <cell r="G4255">
            <v>209.02</v>
          </cell>
          <cell r="H4255" t="str">
            <v>I-SINAPI</v>
          </cell>
          <cell r="I4255">
            <v>255</v>
          </cell>
        </row>
        <row r="4256">
          <cell r="D4256" t="str">
            <v>00000621</v>
          </cell>
          <cell r="E4256" t="str">
            <v>CAIXILHO FIXO EM CANTONEIRA DE FERRO 5/8" X 1/8" - 100 X 100      CM</v>
          </cell>
          <cell r="F4256" t="str">
            <v>M2</v>
          </cell>
          <cell r="G4256">
            <v>49.3</v>
          </cell>
          <cell r="H4256" t="str">
            <v>I-SINAPI</v>
          </cell>
          <cell r="I4256">
            <v>60.14</v>
          </cell>
        </row>
        <row r="4257">
          <cell r="D4257" t="str">
            <v>00011161</v>
          </cell>
          <cell r="E4257" t="str">
            <v>CAL HIDRATADA P/ PINTURA</v>
          </cell>
          <cell r="F4257" t="str">
            <v>KG</v>
          </cell>
          <cell r="G4257">
            <v>1.1100000000000001</v>
          </cell>
          <cell r="H4257" t="str">
            <v>I-SINAPI</v>
          </cell>
          <cell r="I4257">
            <v>1.35</v>
          </cell>
        </row>
        <row r="4258">
          <cell r="D4258" t="str">
            <v>00001106</v>
          </cell>
          <cell r="E4258" t="str">
            <v>CAL HIDRATADA, DE 1A. QUALIDADE, PARA ARGAMASSA</v>
          </cell>
          <cell r="F4258" t="str">
            <v>KG</v>
          </cell>
          <cell r="G4258">
            <v>0.42</v>
          </cell>
          <cell r="H4258" t="str">
            <v>I-SINAPI</v>
          </cell>
          <cell r="I4258">
            <v>0.51</v>
          </cell>
        </row>
        <row r="4259">
          <cell r="D4259" t="str">
            <v>00001107</v>
          </cell>
          <cell r="E4259" t="str">
            <v>CAL VIRGEM</v>
          </cell>
          <cell r="F4259" t="str">
            <v>KG</v>
          </cell>
          <cell r="G4259">
            <v>0.24</v>
          </cell>
          <cell r="H4259" t="str">
            <v>I-SINAPI</v>
          </cell>
          <cell r="I4259">
            <v>0.28999999999999998</v>
          </cell>
        </row>
        <row r="4260">
          <cell r="D4260" t="str">
            <v>00004758</v>
          </cell>
          <cell r="E4260" t="str">
            <v>CALAFETADOR/CALAFATE</v>
          </cell>
          <cell r="F4260" t="str">
            <v>H</v>
          </cell>
          <cell r="G4260">
            <v>9.5500000000000007</v>
          </cell>
          <cell r="H4260" t="str">
            <v>I-SINAPI</v>
          </cell>
          <cell r="I4260">
            <v>11.65</v>
          </cell>
        </row>
        <row r="4261">
          <cell r="D4261" t="str">
            <v>00013186</v>
          </cell>
          <cell r="E4261" t="str">
            <v>CALCAMENTO POLIEDRICO</v>
          </cell>
          <cell r="F4261" t="str">
            <v>M3</v>
          </cell>
          <cell r="G4261">
            <v>101.85</v>
          </cell>
          <cell r="H4261" t="str">
            <v>I-SINAPI</v>
          </cell>
          <cell r="I4261">
            <v>124.25</v>
          </cell>
        </row>
        <row r="4262">
          <cell r="D4262" t="str">
            <v>00025963</v>
          </cell>
          <cell r="E4262" t="str">
            <v>CALCARIO DOLOMITICO   A</v>
          </cell>
          <cell r="F4262" t="str">
            <v>KG</v>
          </cell>
          <cell r="G4262">
            <v>0.04</v>
          </cell>
          <cell r="H4262" t="str">
            <v>I-SINAPI</v>
          </cell>
          <cell r="I4262">
            <v>0.04</v>
          </cell>
        </row>
        <row r="4263">
          <cell r="D4263" t="str">
            <v>00004759</v>
          </cell>
          <cell r="E4263" t="str">
            <v>CALCETEIRO (QUE TRABALHA C/PAVIMENTACAO DE BLOKRET)</v>
          </cell>
          <cell r="F4263" t="str">
            <v>H</v>
          </cell>
          <cell r="G4263">
            <v>8.2799999999999994</v>
          </cell>
          <cell r="H4263" t="str">
            <v>I-SINAPI</v>
          </cell>
          <cell r="I4263">
            <v>10.1</v>
          </cell>
        </row>
        <row r="4264">
          <cell r="D4264" t="str">
            <v>00011572</v>
          </cell>
          <cell r="E4264" t="str">
            <v>CALCO/PRENDEDOR LATAO CROMADO P/ PORTA</v>
          </cell>
          <cell r="F4264" t="str">
            <v>UN</v>
          </cell>
          <cell r="G4264">
            <v>13.33</v>
          </cell>
          <cell r="H4264" t="str">
            <v>I-SINAPI</v>
          </cell>
          <cell r="I4264">
            <v>16.260000000000002</v>
          </cell>
        </row>
        <row r="4265">
          <cell r="D4265" t="str">
            <v>00013241</v>
          </cell>
          <cell r="E4265" t="str">
            <v>CALDEIRA AQUECEDORA DE ASFALTO, FERLEX, MOD CB-601, CAPACIDADE 600 L, C/ ESPARGIDOR POR</v>
          </cell>
          <cell r="F4265" t="str">
            <v>UN</v>
          </cell>
          <cell r="G4265">
            <v>32724</v>
          </cell>
          <cell r="H4265" t="str">
            <v>I-SINAPI</v>
          </cell>
          <cell r="I4265">
            <v>39923.279999999999</v>
          </cell>
        </row>
        <row r="4266">
          <cell r="D4266" t="str">
            <v>00013242</v>
          </cell>
          <cell r="E4266" t="str">
            <v>CALDEIRA AQUECEDORA DE ASFALTO, FERLEX, MOD. CB-603, CAPACIDADE 600 L, C/ BOMBA P/ ESPARGIMENTO</v>
          </cell>
          <cell r="F4266" t="str">
            <v>UN</v>
          </cell>
          <cell r="G4266">
            <v>47790</v>
          </cell>
          <cell r="H4266" t="str">
            <v>I-SINAPI</v>
          </cell>
          <cell r="I4266">
            <v>58303.8</v>
          </cell>
        </row>
        <row r="4267">
          <cell r="D4267" t="str">
            <v>00020218</v>
          </cell>
          <cell r="E4267" t="str">
            <v>CALDEIRA DE ASFALTO, CONSMAQ, MOD CA 1, C/ TANQUE 1200 L, REBOCÁVEL, C/ FUNDO DUPLO AQUECIDO POR</v>
          </cell>
          <cell r="F4267" t="str">
            <v>UN</v>
          </cell>
          <cell r="G4267">
            <v>65429.37</v>
          </cell>
          <cell r="H4267" t="str">
            <v>I-SINAPI</v>
          </cell>
          <cell r="I4267">
            <v>79823.83</v>
          </cell>
        </row>
        <row r="4268">
          <cell r="D4268" t="str">
            <v>00014220</v>
          </cell>
          <cell r="E4268" t="str">
            <v>CALDEIRA DE ASFALTO, CONSMAQ, MOD. CA 2,   C/TANQUE ISOLADO DE 2500 L, C/2 MAÇARICOS, C/BOMBA</v>
          </cell>
          <cell r="F4268" t="str">
            <v>UN</v>
          </cell>
          <cell r="G4268">
            <v>81000</v>
          </cell>
          <cell r="H4268" t="str">
            <v>I-SINAPI</v>
          </cell>
          <cell r="I4268">
            <v>98820</v>
          </cell>
        </row>
        <row r="4269">
          <cell r="D4269" t="str">
            <v>00001108</v>
          </cell>
          <cell r="E4269" t="str">
            <v>CALHA CHAPA GALVANIZADA NUM 24 L = 33CM</v>
          </cell>
          <cell r="F4269" t="str">
            <v>M</v>
          </cell>
          <cell r="G4269">
            <v>13.45</v>
          </cell>
          <cell r="H4269" t="str">
            <v>I-SINAPI</v>
          </cell>
          <cell r="I4269">
            <v>16.399999999999999</v>
          </cell>
        </row>
        <row r="4270">
          <cell r="D4270" t="str">
            <v>00001117</v>
          </cell>
          <cell r="E4270" t="str">
            <v>CALHA CHAPA GALVANIZADA NUM 24 L = 40CM</v>
          </cell>
          <cell r="F4270" t="str">
            <v>M</v>
          </cell>
          <cell r="G4270">
            <v>15.81</v>
          </cell>
          <cell r="H4270" t="str">
            <v>I-SINAPI</v>
          </cell>
          <cell r="I4270">
            <v>19.28</v>
          </cell>
        </row>
        <row r="4271">
          <cell r="D4271" t="str">
            <v>00001118</v>
          </cell>
          <cell r="E4271" t="str">
            <v>CALHA CHAPA GALVANIZADA NUM 24 L = 50CM</v>
          </cell>
          <cell r="F4271" t="str">
            <v>M</v>
          </cell>
          <cell r="G4271">
            <v>19.510000000000002</v>
          </cell>
          <cell r="H4271" t="str">
            <v>I-SINAPI</v>
          </cell>
          <cell r="I4271">
            <v>23.8</v>
          </cell>
        </row>
        <row r="4272">
          <cell r="D4272" t="str">
            <v>00001119</v>
          </cell>
          <cell r="E4272" t="str">
            <v>CALHA CHAPA GALVANIZADA NUM 26 L = 10CM</v>
          </cell>
          <cell r="F4272" t="str">
            <v>M</v>
          </cell>
          <cell r="G4272">
            <v>6.73</v>
          </cell>
          <cell r="H4272" t="str">
            <v>I-SINAPI</v>
          </cell>
          <cell r="I4272">
            <v>8.2100000000000009</v>
          </cell>
        </row>
        <row r="4273">
          <cell r="D4273" t="str">
            <v>00001109</v>
          </cell>
          <cell r="E4273" t="str">
            <v>CALHA CHAPA GALVANIZADA NUM 26 L = 35CM</v>
          </cell>
          <cell r="F4273" t="str">
            <v>M</v>
          </cell>
          <cell r="G4273">
            <v>13.79</v>
          </cell>
          <cell r="H4273" t="str">
            <v>I-SINAPI</v>
          </cell>
          <cell r="I4273">
            <v>16.82</v>
          </cell>
        </row>
        <row r="4274">
          <cell r="D4274" t="str">
            <v>00001110</v>
          </cell>
          <cell r="E4274" t="str">
            <v>CALHA CHAPA GALVANIZADA NUM 26 L = 45CM</v>
          </cell>
          <cell r="F4274" t="str">
            <v>M</v>
          </cell>
          <cell r="G4274">
            <v>15.13</v>
          </cell>
          <cell r="H4274" t="str">
            <v>I-SINAPI</v>
          </cell>
          <cell r="I4274">
            <v>18.45</v>
          </cell>
        </row>
        <row r="4275">
          <cell r="D4275" t="str">
            <v>00013115</v>
          </cell>
          <cell r="E4275" t="str">
            <v>CALHA CONCRETO SIMPLES D = 20 CM P/ AGUA PLUVIAL</v>
          </cell>
          <cell r="F4275" t="str">
            <v>M</v>
          </cell>
          <cell r="G4275">
            <v>8.4</v>
          </cell>
          <cell r="H4275" t="str">
            <v>I-SINAPI</v>
          </cell>
          <cell r="I4275">
            <v>10.24</v>
          </cell>
        </row>
        <row r="4276">
          <cell r="D4276" t="str">
            <v>00010541</v>
          </cell>
          <cell r="E4276" t="str">
            <v>CALHA CONCRETO SIMPLES D = 30 CM P/ AGUA PLUVIAL</v>
          </cell>
          <cell r="F4276" t="str">
            <v>M</v>
          </cell>
          <cell r="G4276">
            <v>10.5</v>
          </cell>
          <cell r="H4276" t="str">
            <v>I-SINAPI</v>
          </cell>
          <cell r="I4276">
            <v>12.81</v>
          </cell>
        </row>
        <row r="4277">
          <cell r="D4277" t="str">
            <v>00010542</v>
          </cell>
          <cell r="E4277" t="str">
            <v>CALHA CONCRETO SIMPLES D = 40 CM P/ AGUA PLUVIAL</v>
          </cell>
          <cell r="F4277" t="str">
            <v>M</v>
          </cell>
          <cell r="G4277">
            <v>14</v>
          </cell>
          <cell r="H4277" t="str">
            <v>I-SINAPI</v>
          </cell>
          <cell r="I4277">
            <v>17.079999999999998</v>
          </cell>
        </row>
        <row r="4278">
          <cell r="D4278" t="str">
            <v>00010543</v>
          </cell>
          <cell r="E4278" t="str">
            <v>CALHA CONCRETO SIMPLES D = 50 CM P/ AGUA PLUVIAL</v>
          </cell>
          <cell r="F4278" t="str">
            <v>M</v>
          </cell>
          <cell r="G4278">
            <v>20.6</v>
          </cell>
          <cell r="H4278" t="str">
            <v>I-SINAPI</v>
          </cell>
          <cell r="I4278">
            <v>25.13</v>
          </cell>
        </row>
        <row r="4279">
          <cell r="D4279" t="str">
            <v>00010544</v>
          </cell>
          <cell r="E4279" t="str">
            <v>CALHA CONCRETO SIMPLES D = 60 CM P/ AGUA PLUVIAL</v>
          </cell>
          <cell r="F4279" t="str">
            <v>M</v>
          </cell>
          <cell r="G4279">
            <v>26.9</v>
          </cell>
          <cell r="H4279" t="str">
            <v>I-SINAPI</v>
          </cell>
          <cell r="I4279">
            <v>32.81</v>
          </cell>
        </row>
        <row r="4280">
          <cell r="D4280" t="str">
            <v>00010545</v>
          </cell>
          <cell r="E4280" t="str">
            <v>CALHA CONCRETO SIMPLES D = 80 CM P/ AGUA PLUVIAL</v>
          </cell>
          <cell r="F4280" t="str">
            <v>M</v>
          </cell>
          <cell r="G4280">
            <v>49.5</v>
          </cell>
          <cell r="H4280" t="str">
            <v>I-SINAPI</v>
          </cell>
          <cell r="I4280">
            <v>60.39</v>
          </cell>
        </row>
        <row r="4281">
          <cell r="D4281" t="str">
            <v>00012618</v>
          </cell>
          <cell r="E4281" t="str">
            <v>CALHA PVC AQUAPLUV DN = 125 MM C/ 3,00 M DE COMPRIM=</v>
          </cell>
          <cell r="F4281" t="str">
            <v>UN</v>
          </cell>
          <cell r="G4281">
            <v>16.11</v>
          </cell>
          <cell r="H4281" t="str">
            <v>I-SINAPI</v>
          </cell>
          <cell r="I4281">
            <v>19.649999999999999</v>
          </cell>
        </row>
        <row r="4282">
          <cell r="D4282" t="str">
            <v>00013599</v>
          </cell>
          <cell r="E4282" t="str">
            <v>CAMINHÃO   MERCEDES BENZ ATEGO 1418/48, POTÊNCIA 177 CV ,   PBT = 13990 KG,   DIST. ENTRE EIXOS 4760 MM -</v>
          </cell>
          <cell r="F4282" t="str">
            <v>UN</v>
          </cell>
          <cell r="G4282">
            <v>168580.57</v>
          </cell>
          <cell r="H4282" t="str">
            <v>I-SINAPI</v>
          </cell>
          <cell r="I4282">
            <v>205668.29</v>
          </cell>
        </row>
        <row r="4283">
          <cell r="D4283" t="str">
            <v>00010631</v>
          </cell>
          <cell r="E4283" t="str">
            <v>CAMINHÃO   TOCO FORD CARGO 815 E,    150   CV,   PBT= 8250 KG ,    CARGA UTIL MAX C/ EQUIP = 5200 KG ,   DIST.</v>
          </cell>
          <cell r="F4283" t="str">
            <v>UN</v>
          </cell>
          <cell r="G4283">
            <v>111745.54</v>
          </cell>
          <cell r="H4283" t="str">
            <v>I-SINAPI</v>
          </cell>
          <cell r="I4283">
            <v>136329.54999999999</v>
          </cell>
        </row>
        <row r="4284">
          <cell r="D4284" t="str">
            <v>00001133</v>
          </cell>
          <cell r="E4284" t="str">
            <v>CAMINHÃO BASCULANTE 5,0M3/11T DIESEL TIPO MERCEDES   142HP   LK-1214 OU EQUIV (INCL MANUT/OPERACAO</v>
          </cell>
          <cell r="F4284" t="str">
            <v>H</v>
          </cell>
          <cell r="G4284">
            <v>54</v>
          </cell>
          <cell r="H4284" t="str">
            <v>I-SINAPI</v>
          </cell>
          <cell r="I4284">
            <v>65.88</v>
          </cell>
        </row>
        <row r="4285">
          <cell r="D4285" t="str">
            <v>00001139</v>
          </cell>
          <cell r="E4285" t="str">
            <v>CAMINHÃO BASCULANTE 8,0M3/16T DIESEL TIPO MERCEDES 170HP   LK-1418 OU EQUIV (INCL MANUT/OPERACAO)</v>
          </cell>
          <cell r="F4285" t="str">
            <v>H</v>
          </cell>
          <cell r="G4285">
            <v>64.13</v>
          </cell>
          <cell r="H4285" t="str">
            <v>I-SINAPI</v>
          </cell>
          <cell r="I4285">
            <v>78.23</v>
          </cell>
        </row>
        <row r="4286">
          <cell r="D4286" t="str">
            <v>00025010</v>
          </cell>
          <cell r="E4286" t="str">
            <v>CAMINHÃO FORA DE ESTRADA VOLVO A30D 6X6, CAÇAMBA DE 14 M³ , CAPACIDADE DE CARGA   ÚTIL DE 30</v>
          </cell>
          <cell r="F4286" t="str">
            <v>UN</v>
          </cell>
          <cell r="G4286">
            <v>1199703.8999999999</v>
          </cell>
          <cell r="H4286" t="str">
            <v>I-SINAPI</v>
          </cell>
          <cell r="I4286">
            <v>1463638.75</v>
          </cell>
        </row>
        <row r="4287">
          <cell r="D4287" t="str">
            <v>00025011</v>
          </cell>
          <cell r="E4287" t="str">
            <v>CAMINHÃO FORA DE ESTRADA VOLVO A35D, CAÇAMBA DE 20 M³, CAPACIDADE DE CARGA   ÚTIL   DE 32,5</v>
          </cell>
          <cell r="F4287" t="str">
            <v>UN</v>
          </cell>
          <cell r="G4287">
            <v>1352160.2</v>
          </cell>
          <cell r="H4287" t="str">
            <v>I-SINAPI</v>
          </cell>
          <cell r="I4287">
            <v>1649635.44</v>
          </cell>
        </row>
        <row r="4288">
          <cell r="D4288" t="str">
            <v>00013614</v>
          </cell>
          <cell r="E4288" t="str">
            <v>CAMINHÃO TOCO FORD CARGO 815 E, POTÊNCIA 150   CV, PBT= 8250 KG,   CARGA UTIL MAX C/ EQUIP = 5200 KG,</v>
          </cell>
          <cell r="F4288" t="str">
            <v>UN</v>
          </cell>
          <cell r="G4288">
            <v>118211.27</v>
          </cell>
          <cell r="H4288" t="str">
            <v>I-SINAPI</v>
          </cell>
          <cell r="I4288">
            <v>144217.74</v>
          </cell>
        </row>
        <row r="4289">
          <cell r="D4289" t="str">
            <v>00010623</v>
          </cell>
          <cell r="E4289" t="str">
            <v>CAMINHÃO TOCO FORD F-4000,   POTENCIA 120 CV,   PBT = 6800 KG,   CARGA UTIL + CARROCERIA = 3980 KG,   DIST</v>
          </cell>
          <cell r="F4289" t="str">
            <v>UN</v>
          </cell>
          <cell r="G4289">
            <v>97218.63</v>
          </cell>
          <cell r="H4289" t="str">
            <v>I-SINAPI</v>
          </cell>
          <cell r="I4289">
            <v>118606.72</v>
          </cell>
        </row>
        <row r="4290">
          <cell r="D4290" t="str">
            <v>00011278</v>
          </cell>
          <cell r="E4290" t="str">
            <v>CAMINHÃO TOCO MERCEDES BENS ATEGO 1418/ 48, DIST. ENTRE EIXOS 4760 MM, POTÊNCIA 177 CV,   PBT= 13990</v>
          </cell>
          <cell r="F4290" t="str">
            <v>UN</v>
          </cell>
          <cell r="G4290">
            <v>168599.2</v>
          </cell>
          <cell r="H4290" t="str">
            <v>I-SINAPI</v>
          </cell>
          <cell r="I4290">
            <v>205691.02</v>
          </cell>
        </row>
        <row r="4291">
          <cell r="D4291" t="str">
            <v>00013452</v>
          </cell>
          <cell r="E4291" t="str">
            <v>CAMINHÃO TOCO MERCEDES BENZ   710 PLUS, POTÊNCIA 110 CV , PBT = 6700 KG, CARGA UTIL MAX. C/ EQUIP =</v>
          </cell>
          <cell r="F4291" t="str">
            <v>UN</v>
          </cell>
          <cell r="G4291">
            <v>113014.42</v>
          </cell>
          <cell r="H4291" t="str">
            <v>I-SINAPI</v>
          </cell>
          <cell r="I4291">
            <v>137877.59</v>
          </cell>
        </row>
        <row r="4292">
          <cell r="D4292" t="str">
            <v>00014226</v>
          </cell>
          <cell r="E4292" t="str">
            <v>CAMINHÃO TOCO MERCEDES BENZ ATEGO 1315 / 48, POTÊNCIA 150 CV, PBT 12990 KG, CARGA UTIL MAX C/ EQUI</v>
          </cell>
          <cell r="F4292" t="str">
            <v>UN</v>
          </cell>
          <cell r="G4292">
            <v>164970.9</v>
          </cell>
          <cell r="H4292" t="str">
            <v>I-SINAPI</v>
          </cell>
          <cell r="I4292">
            <v>201264.49</v>
          </cell>
        </row>
        <row r="4293">
          <cell r="D4293" t="str">
            <v>00011279</v>
          </cell>
          <cell r="E4293" t="str">
            <v>CAMINHÃO TOCO MERCEDES BENZ ATEGO 1718 / 54 , POTÊNCIA 177 CV , PBT = 16000 KG, DIST.   ENTRE EIXOS</v>
          </cell>
          <cell r="F4293" t="str">
            <v>UN</v>
          </cell>
          <cell r="G4293">
            <v>212009.01</v>
          </cell>
          <cell r="H4293" t="str">
            <v>I-SINAPI</v>
          </cell>
          <cell r="I4293">
            <v>258650.99</v>
          </cell>
        </row>
        <row r="4294">
          <cell r="D4294" t="str">
            <v>00013527</v>
          </cell>
          <cell r="E4294" t="str">
            <v>CAMINHÃO TOCO MERCEDES BENZ 1315 / 36,   POTÊNCIA 150 CV - PBT = 12990 KG - CARGA UTIL + CARROCERIA =</v>
          </cell>
          <cell r="F4294" t="str">
            <v>UN</v>
          </cell>
          <cell r="G4294">
            <v>173815.96</v>
          </cell>
          <cell r="H4294" t="str">
            <v>I-SINAPI</v>
          </cell>
          <cell r="I4294">
            <v>212055.47</v>
          </cell>
        </row>
        <row r="4295">
          <cell r="D4295" t="str">
            <v>00001149</v>
          </cell>
          <cell r="E4295" t="str">
            <v>CAMINHÃO TOCO MERCEDES BENZ, ATEGO 1418/48 - POTÊNCIA 177 CV - PBT = 13990 KG - DIST. ENTRE EIXOS</v>
          </cell>
          <cell r="F4295" t="str">
            <v>UN</v>
          </cell>
          <cell r="G4295">
            <v>162000</v>
          </cell>
          <cell r="H4295" t="str">
            <v>I-SINAPI</v>
          </cell>
          <cell r="I4295">
            <v>197640</v>
          </cell>
        </row>
        <row r="4296">
          <cell r="D4296" t="str">
            <v>00010621</v>
          </cell>
          <cell r="E4296" t="str">
            <v>CAMINHÃO TOCO VOLKSWAGEN 13 180 E, 180 CV,   PBT=13000 KG - CARGA UTIL + CARROCERIA = 8315 KG,   DIST.</v>
          </cell>
          <cell r="F4296" t="str">
            <v>UN</v>
          </cell>
          <cell r="G4296">
            <v>163232.93</v>
          </cell>
          <cell r="H4296" t="str">
            <v>I-SINAPI</v>
          </cell>
          <cell r="I4296">
            <v>199144.17</v>
          </cell>
        </row>
        <row r="4297">
          <cell r="D4297" t="str">
            <v>00025009</v>
          </cell>
          <cell r="E4297" t="str">
            <v>CAMINHÃO TOCO VOLKSWAGEN 17.220 - MOTOR CUMMINS 218CV - PBT=16000KG -CARGA UTIL + CARROCERIA =</v>
          </cell>
          <cell r="F4297" t="str">
            <v>UN</v>
          </cell>
          <cell r="G4297">
            <v>205363.48</v>
          </cell>
          <cell r="H4297" t="str">
            <v>I-SINAPI</v>
          </cell>
          <cell r="I4297">
            <v>250543.44</v>
          </cell>
        </row>
        <row r="4298">
          <cell r="D4298" t="str">
            <v>00025008</v>
          </cell>
          <cell r="E4298" t="str">
            <v>CAMINHÃO TOCO VOLKSWAGEN 8120 EURO III MECÂNICO, POTÊNCIA 115 CV - PBT 7700 KG - CARGA UTIL +</v>
          </cell>
          <cell r="F4298" t="str">
            <v>UN</v>
          </cell>
          <cell r="G4298">
            <v>116587.85</v>
          </cell>
          <cell r="H4298" t="str">
            <v>I-SINAPI</v>
          </cell>
          <cell r="I4298">
            <v>142237.17000000001</v>
          </cell>
        </row>
        <row r="4299">
          <cell r="D4299" t="str">
            <v>00014228</v>
          </cell>
          <cell r="E4299" t="str">
            <v>CAMINHÃO TRUCADO (C/ TERCEIRO EIXO) MERCEDES BENZ L1620   ELETRÔNICO - POTÊNCIA 231CV - PBT =</v>
          </cell>
          <cell r="F4299" t="str">
            <v>UN</v>
          </cell>
          <cell r="G4299">
            <v>222379.18</v>
          </cell>
          <cell r="H4299" t="str">
            <v>I-SINAPI</v>
          </cell>
          <cell r="I4299">
            <v>271302.59000000003</v>
          </cell>
        </row>
        <row r="4300">
          <cell r="D4300" t="str">
            <v>00001150</v>
          </cell>
          <cell r="E4300" t="str">
            <v xml:space="preserve">CAMINHAO   TOCO FORD CARGO 1717 E    MOTOR CUMMINS 170 CV - PBT=16000 KG - CARGA UTIL + CARROCERIA </v>
          </cell>
          <cell r="F4300" t="str">
            <v>UN</v>
          </cell>
          <cell r="G4300">
            <v>165948.35</v>
          </cell>
          <cell r="H4300" t="str">
            <v>I-SINAPI</v>
          </cell>
          <cell r="I4300">
            <v>202456.98</v>
          </cell>
        </row>
        <row r="4301">
          <cell r="D4301" t="str">
            <v>00001156</v>
          </cell>
          <cell r="E4301" t="str">
            <v>CAMINHAO   TOCO FORD CARGO 1717 E,    MOTOR CUMMINS 170 CV,   PBT= 16000 KG , CARGA UTIL + CARROCERIA</v>
          </cell>
          <cell r="F4301" t="str">
            <v>UN</v>
          </cell>
          <cell r="G4301">
            <v>158926.99</v>
          </cell>
          <cell r="H4301" t="str">
            <v>I-SINAPI</v>
          </cell>
          <cell r="I4301">
            <v>193890.92</v>
          </cell>
        </row>
        <row r="4302">
          <cell r="D4302" t="str">
            <v>00013863</v>
          </cell>
          <cell r="E4302" t="str">
            <v>CAMINHAO BASCULANTE 10,0M3 TRUCADO MERCEDES BENZ 2423 K - POTENCIA 231CV - PBT =26500KG - CARGA</v>
          </cell>
          <cell r="F4302" t="str">
            <v>UN</v>
          </cell>
          <cell r="G4302">
            <v>250771.38</v>
          </cell>
          <cell r="H4302" t="str">
            <v>I-SINAPI</v>
          </cell>
          <cell r="I4302">
            <v>305941.08</v>
          </cell>
        </row>
        <row r="4303">
          <cell r="D4303" t="str">
            <v>00010619</v>
          </cell>
          <cell r="E4303" t="str">
            <v>CAMINHAO BASCULANTE 4,0M3 TOCO FORD F-12000 S270 MOTOR CUMMINS 162CV    PBT=11800KG -   CARGA UTIL</v>
          </cell>
          <cell r="F4303" t="str">
            <v>UN</v>
          </cell>
          <cell r="G4303">
            <v>135758.89000000001</v>
          </cell>
          <cell r="H4303" t="str">
            <v>I-SINAPI</v>
          </cell>
          <cell r="I4303">
            <v>165625.84</v>
          </cell>
        </row>
        <row r="4304">
          <cell r="D4304" t="str">
            <v>00013598</v>
          </cell>
          <cell r="E4304" t="str">
            <v>CAMINHAO BASCULANTE 4,0M3 TOCO MERCEDES BENZ 1215 C - POTENCIA 152 CV - PBT 12900KG -CARGA UTIL</v>
          </cell>
          <cell r="F4304" t="str">
            <v>UN</v>
          </cell>
          <cell r="G4304">
            <v>171175</v>
          </cell>
          <cell r="H4304" t="str">
            <v>I-SINAPI</v>
          </cell>
          <cell r="I4304">
            <v>208833.5</v>
          </cell>
        </row>
        <row r="4305">
          <cell r="D4305" t="str">
            <v>00013213</v>
          </cell>
          <cell r="E4305" t="str">
            <v>CAMINHAO BASCULANTE 4,0M3 TOCO VOLKSWAGEN 13.150T - POTENCIA 145 CV - PBT =12900 KG -    CARGA UTIL</v>
          </cell>
          <cell r="F4305" t="str">
            <v>UN</v>
          </cell>
          <cell r="G4305">
            <v>146679.85999999999</v>
          </cell>
          <cell r="H4305" t="str">
            <v>I-SINAPI</v>
          </cell>
          <cell r="I4305">
            <v>178949.42</v>
          </cell>
        </row>
        <row r="4306">
          <cell r="D4306" t="str">
            <v>00011276</v>
          </cell>
          <cell r="E4306" t="str">
            <v>CAMINHAO BASCULANTE 5,0M3 TOCO MERCEDES BENZ 1718 K - POTENCIA 170CV - PBT 16500KG - CARGA UTIL</v>
          </cell>
          <cell r="F4306" t="str">
            <v>UN</v>
          </cell>
          <cell r="G4306">
            <v>245694.32</v>
          </cell>
          <cell r="H4306" t="str">
            <v>I-SINAPI</v>
          </cell>
          <cell r="I4306">
            <v>299747.07</v>
          </cell>
        </row>
        <row r="4307">
          <cell r="D4307" t="str">
            <v>00001155</v>
          </cell>
          <cell r="E4307" t="str">
            <v>CAMINHAO BASCULANTE 6,0M3 TOCO FORD F-14000 S550 MOTOR CUMMINS 208CV      PBT=14100KG - DIST ENTRE</v>
          </cell>
          <cell r="F4307" t="str">
            <v>UN</v>
          </cell>
          <cell r="G4307">
            <v>174716.61</v>
          </cell>
          <cell r="H4307" t="str">
            <v>I-SINAPI</v>
          </cell>
          <cell r="I4307">
            <v>213154.26</v>
          </cell>
        </row>
        <row r="4308">
          <cell r="D4308" t="str">
            <v>00011277</v>
          </cell>
          <cell r="E4308" t="str">
            <v>CAMINHAO BASCULANTE 6,0M3 TOCO MERCEDES BENZ 1720 K - POTENCIA 211CV - PBT =16500KG - CARGA UTIL</v>
          </cell>
          <cell r="F4308" t="str">
            <v>UN</v>
          </cell>
          <cell r="G4308">
            <v>210918.41</v>
          </cell>
          <cell r="H4308" t="str">
            <v>I-SINAPI</v>
          </cell>
          <cell r="I4308">
            <v>257320.46</v>
          </cell>
        </row>
        <row r="4309">
          <cell r="D4309" t="str">
            <v>00013212</v>
          </cell>
          <cell r="E4309" t="str">
            <v>CAMINHAO BASCULANTE 8,0M3 TRUCADO (C/ TERCEIRO EIXO) MERCEDES BENZ LK 1620 - POTENCIA 204CV - PBT</v>
          </cell>
          <cell r="F4309" t="str">
            <v>UN</v>
          </cell>
          <cell r="G4309">
            <v>247909.33</v>
          </cell>
          <cell r="H4309" t="str">
            <v>I-SINAPI</v>
          </cell>
          <cell r="I4309">
            <v>302449.38</v>
          </cell>
        </row>
        <row r="4310">
          <cell r="D4310" t="str">
            <v>00001286</v>
          </cell>
          <cell r="E4310" t="str">
            <v>CAMINHAO CAVALO MECANICO C/ CARRETA PRANCHA CAP 20T (INCL MANUT/OPERACAO)</v>
          </cell>
          <cell r="F4310" t="str">
            <v>H</v>
          </cell>
          <cell r="G4310">
            <v>103.75</v>
          </cell>
          <cell r="H4310" t="str">
            <v>I-SINAPI</v>
          </cell>
          <cell r="I4310">
            <v>126.57</v>
          </cell>
        </row>
        <row r="4311">
          <cell r="D4311" t="str">
            <v>00013529</v>
          </cell>
          <cell r="E4311" t="str">
            <v>CAMINHAO DE LIMPEZA A VACUO MERCEDES BENZ 1215 C - POTENCIA 152CV -    PBT = 12,9T - CARGA UTIL C/</v>
          </cell>
          <cell r="F4311" t="str">
            <v>UN</v>
          </cell>
          <cell r="G4311">
            <v>278000</v>
          </cell>
          <cell r="H4311" t="str">
            <v>I-SINAPI</v>
          </cell>
          <cell r="I4311">
            <v>339160</v>
          </cell>
        </row>
        <row r="4312">
          <cell r="D4312" t="str">
            <v>00013531</v>
          </cell>
          <cell r="E4312" t="str">
            <v>CAMINHAO DE LIMPEZA COMBINADO (VACUO/ALTA PRESSAO) MERCEDES BENZ L-1418 R - POTENCIA 170CV -</v>
          </cell>
          <cell r="F4312" t="str">
            <v>UN</v>
          </cell>
          <cell r="G4312">
            <v>361944.88</v>
          </cell>
          <cell r="H4312" t="str">
            <v>I-SINAPI</v>
          </cell>
          <cell r="I4312">
            <v>441572.75</v>
          </cell>
        </row>
        <row r="4313">
          <cell r="D4313" t="str">
            <v>00013530</v>
          </cell>
          <cell r="E4313" t="str">
            <v>CAMINHAO DE LIMPEZA DE ALTA PRESSAO MERCEDES BENZ 1215 C - POTENCIA 152CV -    PBT = 12,9T - CARGA</v>
          </cell>
          <cell r="F4313" t="str">
            <v>UN</v>
          </cell>
          <cell r="G4313">
            <v>301118.48</v>
          </cell>
          <cell r="H4313" t="str">
            <v>I-SINAPI</v>
          </cell>
          <cell r="I4313">
            <v>367364.54</v>
          </cell>
        </row>
        <row r="4314">
          <cell r="D4314" t="str">
            <v>00001140</v>
          </cell>
          <cell r="E4314" t="str">
            <v>CAMINHAO FORD F-4000 OU EQUIV C/ CARROCERIA MADEIRA FIXA - CAP CARGA ATE 5,0T (INCL</v>
          </cell>
          <cell r="F4314" t="str">
            <v>H</v>
          </cell>
          <cell r="G4314">
            <v>24.38</v>
          </cell>
          <cell r="H4314" t="str">
            <v>I-SINAPI</v>
          </cell>
          <cell r="I4314">
            <v>29.74</v>
          </cell>
        </row>
        <row r="4315">
          <cell r="D4315" t="str">
            <v>00010625</v>
          </cell>
          <cell r="E4315" t="str">
            <v>CAMINHAO PIPA TRUCADO 14.000L (C/ TERCEIRO EIXO) VOLKSWAGEN 17.210 - MOTOR CUMMINS 214CV - PBT =</v>
          </cell>
          <cell r="F4315" t="str">
            <v>UN</v>
          </cell>
          <cell r="G4315">
            <v>208441.88</v>
          </cell>
          <cell r="H4315" t="str">
            <v>I-SINAPI</v>
          </cell>
          <cell r="I4315">
            <v>254299.09</v>
          </cell>
        </row>
        <row r="4316">
          <cell r="D4316" t="str">
            <v>00001146</v>
          </cell>
          <cell r="E4316" t="str">
            <v>CAMINHAO PIPA 10.000L   C/ BARRA ESPARGIDORA (INCL MANUT/OPERACAO)</v>
          </cell>
          <cell r="F4316" t="str">
            <v>H</v>
          </cell>
          <cell r="G4316">
            <v>48.09</v>
          </cell>
          <cell r="H4316" t="str">
            <v>I-SINAPI</v>
          </cell>
          <cell r="I4316">
            <v>58.66</v>
          </cell>
        </row>
        <row r="4317">
          <cell r="D4317" t="str">
            <v>00013352</v>
          </cell>
          <cell r="E4317" t="str">
            <v>CAMINHAO PIPA 10.000L TRUCADO (C/ TERCEIRO EIXO) FORD F-14000 - MOTOR CUMMINS 208CV - PBT =21,1T E</v>
          </cell>
          <cell r="F4317" t="str">
            <v>UN</v>
          </cell>
          <cell r="G4317">
            <v>178823.25</v>
          </cell>
          <cell r="H4317" t="str">
            <v>I-SINAPI</v>
          </cell>
          <cell r="I4317">
            <v>218164.36</v>
          </cell>
        </row>
        <row r="4318">
          <cell r="D4318" t="str">
            <v>00013218</v>
          </cell>
          <cell r="E4318" t="str">
            <v>CAMINHAO PIPA 10.000L TRUCADO (C/ TERCEIRO EIXO) MERCEDES BENZ L-1218 R - POTENCIA 170CV - PBT =1900</v>
          </cell>
          <cell r="F4318" t="str">
            <v>UN</v>
          </cell>
          <cell r="G4318">
            <v>189999.53</v>
          </cell>
          <cell r="H4318" t="str">
            <v>I-SINAPI</v>
          </cell>
          <cell r="I4318">
            <v>231799.42</v>
          </cell>
        </row>
        <row r="4319">
          <cell r="D4319" t="str">
            <v>00010627</v>
          </cell>
          <cell r="E4319" t="str">
            <v>CAMINHAO PIPA 3.000L TOCO MERCEDES BENZ 712 C - POTENCIA 122CV - PBT = 7700KG - CARGA UTIL MAX C/</v>
          </cell>
          <cell r="F4319" t="str">
            <v>UN</v>
          </cell>
          <cell r="G4319">
            <v>142500</v>
          </cell>
          <cell r="H4319" t="str">
            <v>I-SINAPI</v>
          </cell>
          <cell r="I4319">
            <v>173850</v>
          </cell>
        </row>
        <row r="4320">
          <cell r="D4320" t="str">
            <v>00001147</v>
          </cell>
          <cell r="E4320" t="str">
            <v>CAMINHAO PIPA 6.000L   C/ BARRA ESPARGIDORA (INCL MANUTENCAO/OPERACAO)</v>
          </cell>
          <cell r="F4320" t="str">
            <v>H</v>
          </cell>
          <cell r="G4320">
            <v>42.75</v>
          </cell>
          <cell r="H4320" t="str">
            <v>I-SINAPI</v>
          </cell>
          <cell r="I4320">
            <v>52.15</v>
          </cell>
        </row>
        <row r="4321">
          <cell r="D4321" t="str">
            <v>00001152</v>
          </cell>
          <cell r="E4321" t="str">
            <v>CAMINHAO PIPA 6.000L TOCO FORD F-12000 POTENCIA 162CV - PBT=11800KG - CARGA UTIL + TANQUE = 7480KG</v>
          </cell>
          <cell r="F4321" t="str">
            <v>UN</v>
          </cell>
          <cell r="G4321">
            <v>162058.13</v>
          </cell>
          <cell r="H4321" t="str">
            <v>I-SINAPI</v>
          </cell>
          <cell r="I4321">
            <v>197710.91</v>
          </cell>
        </row>
        <row r="4322">
          <cell r="D4322" t="str">
            <v>00013455</v>
          </cell>
          <cell r="E4322" t="str">
            <v>CAMINHAO PIPA 6.000L TOCO MERCEDES BENZ L-1218 R - POTENCIA 170CV - PBT = 12300 KG - CARGA UTIL MAX</v>
          </cell>
          <cell r="F4322" t="str">
            <v>UN</v>
          </cell>
          <cell r="G4322">
            <v>165131.85</v>
          </cell>
          <cell r="H4322" t="str">
            <v>I-SINAPI</v>
          </cell>
          <cell r="I4322">
            <v>201460.85</v>
          </cell>
        </row>
        <row r="4323">
          <cell r="D4323" t="str">
            <v>00001142</v>
          </cell>
          <cell r="E4323" t="str">
            <v>CAMINHAO TOCO C/ CARROCERIA MADEIRA FIXA CAP. CARGA * 6 A 8T* (INCL MANUT/OPERACAO)</v>
          </cell>
          <cell r="F4323" t="str">
            <v>H</v>
          </cell>
          <cell r="G4323">
            <v>27.94</v>
          </cell>
          <cell r="H4323" t="str">
            <v>I-SINAPI</v>
          </cell>
          <cell r="I4323">
            <v>34.08</v>
          </cell>
        </row>
        <row r="4324">
          <cell r="D4324" t="str">
            <v>00001143</v>
          </cell>
          <cell r="E4324" t="str">
            <v>CAMINHAO TRUCADO (3 EIXOS) C/ CARROCERIA MADEIRA FIXA CAP. CARGA *10 A 12T* (INCL MANUT/OPERACAO)</v>
          </cell>
          <cell r="F4324" t="str">
            <v>H</v>
          </cell>
          <cell r="G4324">
            <v>40.61</v>
          </cell>
          <cell r="H4324" t="str">
            <v>I-SINAPI</v>
          </cell>
          <cell r="I4324">
            <v>49.54</v>
          </cell>
        </row>
        <row r="4325">
          <cell r="D4325" t="str">
            <v>00013441</v>
          </cell>
          <cell r="E4325" t="str">
            <v>CAMINHONETE CHEVROLET S-10 GASOLINA**CAIXA**</v>
          </cell>
          <cell r="F4325" t="str">
            <v>UN</v>
          </cell>
          <cell r="G4325">
            <v>66671</v>
          </cell>
          <cell r="H4325" t="str">
            <v>I-SINAPI</v>
          </cell>
          <cell r="I4325">
            <v>81338.62</v>
          </cell>
        </row>
        <row r="4326">
          <cell r="D4326" t="str">
            <v>00001158</v>
          </cell>
          <cell r="E4326" t="str">
            <v>CAMINHONETE DE CARGA ATE 1,2 T C/ MOTOR DIESEL TIPO GM D-10 OU EQUIV (INCL MANUT/OPERACAO)</v>
          </cell>
          <cell r="F4326" t="str">
            <v>H</v>
          </cell>
          <cell r="G4326">
            <v>21.67</v>
          </cell>
          <cell r="H4326" t="str">
            <v>I-SINAPI</v>
          </cell>
          <cell r="I4326">
            <v>26.43</v>
          </cell>
        </row>
        <row r="4327">
          <cell r="D4327" t="str">
            <v>00013532</v>
          </cell>
          <cell r="E4327" t="str">
            <v>CAMINHONETE FIAT FIORINO A GASOLINA**CAIXA**</v>
          </cell>
          <cell r="F4327" t="str">
            <v>UN</v>
          </cell>
          <cell r="G4327">
            <v>41628.71</v>
          </cell>
          <cell r="H4327" t="str">
            <v>I-SINAPI</v>
          </cell>
          <cell r="I4327">
            <v>50787.02</v>
          </cell>
        </row>
        <row r="4328">
          <cell r="D4328" t="str">
            <v>00001159</v>
          </cell>
          <cell r="E4328" t="str">
            <v>CAMINHONETE FORD F-250 XL-4.2L D577 - 180CV      DIESEL</v>
          </cell>
          <cell r="F4328" t="str">
            <v>UN</v>
          </cell>
          <cell r="G4328">
            <v>105698.2</v>
          </cell>
          <cell r="H4328" t="str">
            <v>I-SINAPI</v>
          </cell>
          <cell r="I4328">
            <v>128951.8</v>
          </cell>
        </row>
        <row r="4329">
          <cell r="D4329" t="str">
            <v>00012114</v>
          </cell>
          <cell r="E4329" t="str">
            <v>CAMPAINHA ALTA POTENCIA 110V REF. 41418 - PIAL</v>
          </cell>
          <cell r="F4329" t="str">
            <v>UN</v>
          </cell>
          <cell r="G4329">
            <v>89.91</v>
          </cell>
          <cell r="H4329" t="str">
            <v>I-SINAPI</v>
          </cell>
          <cell r="I4329">
            <v>109.69</v>
          </cell>
        </row>
        <row r="4330">
          <cell r="D4330" t="str">
            <v>00011552</v>
          </cell>
          <cell r="E4330" t="str">
            <v>CANALETA ALUMINIO 1 X 1CM P/ PORTA /JANELA CORRER</v>
          </cell>
          <cell r="F4330" t="str">
            <v>M</v>
          </cell>
          <cell r="G4330">
            <v>4.18</v>
          </cell>
          <cell r="H4330" t="str">
            <v>I-SINAPI</v>
          </cell>
          <cell r="I4330">
            <v>5.09</v>
          </cell>
        </row>
        <row r="4331">
          <cell r="D4331" t="str">
            <v>00000658</v>
          </cell>
          <cell r="E4331" t="str">
            <v>CANALETA CONCRETO 10 X 20 X 20CM</v>
          </cell>
          <cell r="F4331" t="str">
            <v>UN</v>
          </cell>
          <cell r="G4331">
            <v>0.99</v>
          </cell>
          <cell r="H4331" t="str">
            <v>I-SINAPI</v>
          </cell>
          <cell r="I4331">
            <v>1.2</v>
          </cell>
        </row>
        <row r="4332">
          <cell r="D4332" t="str">
            <v>00000659</v>
          </cell>
          <cell r="E4332" t="str">
            <v>CANALETA CONCRETO 15 X 20 X 20CM</v>
          </cell>
          <cell r="F4332" t="str">
            <v>UN</v>
          </cell>
          <cell r="G4332">
            <v>1.63</v>
          </cell>
          <cell r="H4332" t="str">
            <v>I-SINAPI</v>
          </cell>
          <cell r="I4332">
            <v>1.98</v>
          </cell>
        </row>
        <row r="4333">
          <cell r="D4333" t="str">
            <v>00000660</v>
          </cell>
          <cell r="E4333" t="str">
            <v>CANALETA CONCRETO 20 X 20 X 20CM</v>
          </cell>
          <cell r="F4333" t="str">
            <v>UN</v>
          </cell>
          <cell r="G4333">
            <v>1.98</v>
          </cell>
          <cell r="H4333" t="str">
            <v>I-SINAPI</v>
          </cell>
          <cell r="I4333">
            <v>2.41</v>
          </cell>
        </row>
        <row r="4334">
          <cell r="D4334" t="str">
            <v>00011659</v>
          </cell>
          <cell r="E4334" t="str">
            <v>CANALETA ENTRADA P/ TIL C/ ANEL DE FIXACAO PVC EB-644 P/ REDE COLET ESG DN 100/DE 101,6MM.</v>
          </cell>
          <cell r="F4334" t="str">
            <v>UN</v>
          </cell>
          <cell r="G4334">
            <v>13.16</v>
          </cell>
          <cell r="H4334" t="str">
            <v>I-SINAPI</v>
          </cell>
          <cell r="I4334">
            <v>16.05</v>
          </cell>
        </row>
        <row r="4335">
          <cell r="D4335" t="str">
            <v>00011660</v>
          </cell>
          <cell r="E4335" t="str">
            <v>CANALETA ENTRADA P/ TIL C/ ANEL DE FIXACAO PVC EB-644 P/ REDE COLET ESG DN 100/DE 110,0MM</v>
          </cell>
          <cell r="F4335" t="str">
            <v>UN</v>
          </cell>
          <cell r="G4335">
            <v>15.67</v>
          </cell>
          <cell r="H4335" t="str">
            <v>I-SINAPI</v>
          </cell>
          <cell r="I4335">
            <v>19.11</v>
          </cell>
        </row>
        <row r="4336">
          <cell r="D4336" t="str">
            <v>00011661</v>
          </cell>
          <cell r="E4336" t="str">
            <v>CANALETA ENTRADA P/ TIL C/ ANEL DE FIXACAO PVC EB-644 P/ REDE COLET ESG DN 125/DE 125,0MM</v>
          </cell>
          <cell r="F4336" t="str">
            <v>UN</v>
          </cell>
          <cell r="G4336">
            <v>22.1</v>
          </cell>
          <cell r="H4336" t="str">
            <v>I-SINAPI</v>
          </cell>
          <cell r="I4336">
            <v>26.96</v>
          </cell>
        </row>
        <row r="4337">
          <cell r="D4337" t="str">
            <v>00011662</v>
          </cell>
          <cell r="E4337" t="str">
            <v>CANALETA ENTRADA P/ TIL C/ ANEL DE FIXACAO PVC EB-644 P/ REDE COLET ESG DN 150/DE 160,0MM</v>
          </cell>
          <cell r="F4337" t="str">
            <v>UN</v>
          </cell>
          <cell r="G4337">
            <v>22.16</v>
          </cell>
          <cell r="H4337" t="str">
            <v>I-SINAPI</v>
          </cell>
          <cell r="I4337">
            <v>27.03</v>
          </cell>
        </row>
        <row r="4338">
          <cell r="D4338" t="str">
            <v>00000585</v>
          </cell>
          <cell r="E4338" t="str">
            <v>CANTONEIRA "U" ALUMINIO ABAS IGUAIS 1" E = 3/32 "</v>
          </cell>
          <cell r="F4338" t="str">
            <v>KG</v>
          </cell>
          <cell r="G4338">
            <v>14.37</v>
          </cell>
          <cell r="H4338" t="str">
            <v>I-SINAPI</v>
          </cell>
          <cell r="I4338">
            <v>17.53</v>
          </cell>
        </row>
        <row r="4339">
          <cell r="D4339" t="str">
            <v>00010951</v>
          </cell>
          <cell r="E4339" t="str">
            <v>CANTONEIRA ACO ABAS DESIGUAIS (QUALQUER BITOLA) E = 3/16"</v>
          </cell>
          <cell r="F4339" t="str">
            <v>KG</v>
          </cell>
          <cell r="G4339">
            <v>3.37</v>
          </cell>
          <cell r="H4339" t="str">
            <v>I-SINAPI</v>
          </cell>
          <cell r="I4339">
            <v>4.1100000000000003</v>
          </cell>
        </row>
        <row r="4340">
          <cell r="D4340" t="str">
            <v>00004777</v>
          </cell>
          <cell r="E4340" t="str">
            <v>CANTONEIRA ACO ABAS IGUAIS (QUALQUER BITOLA) E = 1/4"</v>
          </cell>
          <cell r="F4340" t="str">
            <v>KG</v>
          </cell>
          <cell r="G4340">
            <v>3.08</v>
          </cell>
          <cell r="H4340" t="str">
            <v>I-SINAPI</v>
          </cell>
          <cell r="I4340">
            <v>3.75</v>
          </cell>
        </row>
        <row r="4341">
          <cell r="D4341" t="str">
            <v>00010952</v>
          </cell>
          <cell r="E4341" t="str">
            <v>CANTONEIRA ACO ABAS IGUAIS (QUALQUER BITOLA) E = 1/8"</v>
          </cell>
          <cell r="F4341" t="str">
            <v>KG</v>
          </cell>
          <cell r="G4341">
            <v>3.37</v>
          </cell>
          <cell r="H4341" t="str">
            <v>I-SINAPI</v>
          </cell>
          <cell r="I4341">
            <v>4.1100000000000003</v>
          </cell>
        </row>
        <row r="4342">
          <cell r="D4342" t="str">
            <v>00010953</v>
          </cell>
          <cell r="E4342" t="str">
            <v>CANTONEIRA ACO ABAS IGUAIS (QUALQUER BITOLA) E = 3/16"</v>
          </cell>
          <cell r="F4342" t="str">
            <v>KG</v>
          </cell>
          <cell r="G4342">
            <v>3.41</v>
          </cell>
          <cell r="H4342" t="str">
            <v>I-SINAPI</v>
          </cell>
          <cell r="I4342">
            <v>4.16</v>
          </cell>
        </row>
        <row r="4343">
          <cell r="D4343" t="str">
            <v>00004912</v>
          </cell>
          <cell r="E4343" t="str">
            <v>CANTONEIRA ACO 3 X 3 X 1/4"</v>
          </cell>
          <cell r="F4343" t="str">
            <v>KG</v>
          </cell>
          <cell r="G4343">
            <v>3.11</v>
          </cell>
          <cell r="H4343" t="str">
            <v>I-SINAPI</v>
          </cell>
          <cell r="I4343">
            <v>3.79</v>
          </cell>
        </row>
        <row r="4344">
          <cell r="D4344" t="str">
            <v>00000587</v>
          </cell>
          <cell r="E4344" t="str">
            <v>CANTONEIRA ALUMINIO ABAS DESIGUAIS 1 X 3/4" E = 1/8"</v>
          </cell>
          <cell r="F4344" t="str">
            <v>KG</v>
          </cell>
          <cell r="G4344">
            <v>14.67</v>
          </cell>
          <cell r="H4344" t="str">
            <v>I-SINAPI</v>
          </cell>
          <cell r="I4344">
            <v>17.89</v>
          </cell>
        </row>
        <row r="4345">
          <cell r="D4345" t="str">
            <v>00000590</v>
          </cell>
          <cell r="E4345" t="str">
            <v>CANTONEIRA ALUMINIO ABAS DESIGUAIS 2.1/2 X 1/2" E = 3/16"</v>
          </cell>
          <cell r="F4345" t="str">
            <v>KG</v>
          </cell>
          <cell r="G4345">
            <v>14.82</v>
          </cell>
          <cell r="H4345" t="str">
            <v>I-SINAPI</v>
          </cell>
          <cell r="I4345">
            <v>18.079999999999998</v>
          </cell>
        </row>
        <row r="4346">
          <cell r="D4346" t="str">
            <v>00000591</v>
          </cell>
          <cell r="E4346" t="str">
            <v>CANTONEIRA ALUMINIO ABAS IGUAIS 1 1/2" E = 3/16"</v>
          </cell>
          <cell r="F4346" t="str">
            <v>KG</v>
          </cell>
          <cell r="G4346">
            <v>14.67</v>
          </cell>
          <cell r="H4346" t="str">
            <v>I-SINAPI</v>
          </cell>
          <cell r="I4346">
            <v>17.89</v>
          </cell>
        </row>
        <row r="4347">
          <cell r="D4347" t="str">
            <v>00000588</v>
          </cell>
          <cell r="E4347" t="str">
            <v>CANTONEIRA ALUMINIO ABAS IGUAIS 1 1/4" E = 3/16"</v>
          </cell>
          <cell r="F4347" t="str">
            <v>M</v>
          </cell>
          <cell r="G4347">
            <v>11.78</v>
          </cell>
          <cell r="H4347" t="str">
            <v>I-SINAPI</v>
          </cell>
          <cell r="I4347">
            <v>14.37</v>
          </cell>
        </row>
        <row r="4348">
          <cell r="D4348" t="str">
            <v>00000586</v>
          </cell>
          <cell r="E4348" t="str">
            <v>CANTONEIRA ALUMINIO ABAS IGUAIS 1" E = 3 /16"</v>
          </cell>
          <cell r="F4348" t="str">
            <v>M</v>
          </cell>
          <cell r="G4348">
            <v>5.58</v>
          </cell>
          <cell r="H4348" t="str">
            <v>I-SINAPI</v>
          </cell>
          <cell r="I4348">
            <v>6.8</v>
          </cell>
        </row>
        <row r="4349">
          <cell r="D4349" t="str">
            <v>00000589</v>
          </cell>
          <cell r="E4349" t="str">
            <v>CANTONEIRA ALUMINIO ABAS IGUAIS 2" E = 1/4"</v>
          </cell>
          <cell r="F4349" t="str">
            <v>M</v>
          </cell>
          <cell r="G4349">
            <v>21.93</v>
          </cell>
          <cell r="H4349" t="str">
            <v>I-SINAPI</v>
          </cell>
          <cell r="I4349">
            <v>26.75</v>
          </cell>
        </row>
        <row r="4350">
          <cell r="D4350" t="str">
            <v>00000584</v>
          </cell>
          <cell r="E4350" t="str">
            <v>CANTONEIRA ALUMINIO ABAS IGUAIS 2" E = 1/8"</v>
          </cell>
          <cell r="F4350" t="str">
            <v>M</v>
          </cell>
          <cell r="G4350">
            <v>11</v>
          </cell>
          <cell r="H4350" t="str">
            <v>I-SINAPI</v>
          </cell>
          <cell r="I4350">
            <v>13.42</v>
          </cell>
        </row>
        <row r="4351">
          <cell r="D4351" t="str">
            <v>00000592</v>
          </cell>
          <cell r="E4351" t="str">
            <v>CANTONEIRA DE ALUMÍNIO COM ABAS IGUAIS DE 1" X 1/8" (25,40 X 3,17 MM),   (0,408 KG/M)</v>
          </cell>
          <cell r="F4351" t="str">
            <v>KG</v>
          </cell>
          <cell r="G4351">
            <v>15.31</v>
          </cell>
          <cell r="H4351" t="str">
            <v>I-SINAPI</v>
          </cell>
          <cell r="I4351">
            <v>18.670000000000002</v>
          </cell>
        </row>
        <row r="4352">
          <cell r="D4352" t="str">
            <v>00000574</v>
          </cell>
          <cell r="E4352" t="str">
            <v>CANTONEIRA FERRO GALV 'L" 1 1/2 X 1/4" - (3,40KG/M)</v>
          </cell>
          <cell r="F4352" t="str">
            <v>M</v>
          </cell>
          <cell r="G4352">
            <v>20.21</v>
          </cell>
          <cell r="H4352" t="str">
            <v>I-SINAPI</v>
          </cell>
          <cell r="I4352">
            <v>24.65</v>
          </cell>
        </row>
        <row r="4353">
          <cell r="D4353" t="str">
            <v>00000568</v>
          </cell>
          <cell r="E4353" t="str">
            <v>CANTONEIRA FERRO GALV 'L" 2 X 3/8" - (6,9 KG/M)</v>
          </cell>
          <cell r="F4353" t="str">
            <v>M</v>
          </cell>
          <cell r="G4353">
            <v>39.56</v>
          </cell>
          <cell r="H4353" t="str">
            <v>I-SINAPI</v>
          </cell>
          <cell r="I4353">
            <v>48.26</v>
          </cell>
        </row>
        <row r="4354">
          <cell r="D4354" t="str">
            <v>00000567</v>
          </cell>
          <cell r="E4354" t="str">
            <v>CANTONEIRA FERRO GALV 1" X 1/8" - (1,20KG/M)</v>
          </cell>
          <cell r="F4354" t="str">
            <v>M</v>
          </cell>
          <cell r="G4354">
            <v>7.47</v>
          </cell>
          <cell r="H4354" t="str">
            <v>I-SINAPI</v>
          </cell>
          <cell r="I4354">
            <v>9.11</v>
          </cell>
        </row>
        <row r="4355">
          <cell r="D4355" t="str">
            <v>00000569</v>
          </cell>
          <cell r="E4355" t="str">
            <v>CANTONEIRA FERRO GALV 3/4" X (QUALQUER ESPESSURA)</v>
          </cell>
          <cell r="F4355" t="str">
            <v>KG</v>
          </cell>
          <cell r="G4355">
            <v>5.9</v>
          </cell>
          <cell r="H4355" t="str">
            <v>I-SINAPI</v>
          </cell>
          <cell r="I4355">
            <v>7.19</v>
          </cell>
        </row>
        <row r="4356">
          <cell r="D4356" t="str">
            <v>00013596</v>
          </cell>
          <cell r="E4356" t="str">
            <v>CANTONEIRA P/ FILTRO EM GRANILITE, MARMORITE OU GRANITINA - 30 X 30 X 3CM</v>
          </cell>
          <cell r="F4356" t="str">
            <v>UN</v>
          </cell>
          <cell r="G4356">
            <v>32.020000000000003</v>
          </cell>
          <cell r="H4356" t="str">
            <v>I-SINAPI</v>
          </cell>
          <cell r="I4356">
            <v>39.06</v>
          </cell>
        </row>
        <row r="4357">
          <cell r="D4357" t="str">
            <v>00001165</v>
          </cell>
          <cell r="E4357" t="str">
            <v>CAP OU TAMPAO FERRO GALV ROSCA 1 1/2"</v>
          </cell>
          <cell r="F4357" t="str">
            <v>UN</v>
          </cell>
          <cell r="G4357">
            <v>7.2</v>
          </cell>
          <cell r="H4357" t="str">
            <v>I-SINAPI</v>
          </cell>
          <cell r="I4357">
            <v>8.7799999999999994</v>
          </cell>
        </row>
        <row r="4358">
          <cell r="D4358" t="str">
            <v>00001164</v>
          </cell>
          <cell r="E4358" t="str">
            <v>CAP OU TAMPAO FERRO GALV ROSCA 1 1/4"</v>
          </cell>
          <cell r="F4358" t="str">
            <v>UN</v>
          </cell>
          <cell r="G4358">
            <v>6.23</v>
          </cell>
          <cell r="H4358" t="str">
            <v>I-SINAPI</v>
          </cell>
          <cell r="I4358">
            <v>7.6</v>
          </cell>
        </row>
        <row r="4359">
          <cell r="D4359" t="str">
            <v>00001162</v>
          </cell>
          <cell r="E4359" t="str">
            <v>CAP OU TAMPAO FERRO GALV ROSCA 1/2"</v>
          </cell>
          <cell r="F4359" t="str">
            <v>UN</v>
          </cell>
          <cell r="G4359">
            <v>1.82</v>
          </cell>
          <cell r="H4359" t="str">
            <v>I-SINAPI</v>
          </cell>
          <cell r="I4359">
            <v>2.2200000000000002</v>
          </cell>
        </row>
        <row r="4360">
          <cell r="D4360" t="str">
            <v>00012395</v>
          </cell>
          <cell r="E4360" t="str">
            <v>CAP OU TAMPAO FERRO GALV ROSCA 1/4"</v>
          </cell>
          <cell r="F4360" t="str">
            <v>UN</v>
          </cell>
          <cell r="G4360">
            <v>1.63</v>
          </cell>
          <cell r="H4360" t="str">
            <v>I-SINAPI</v>
          </cell>
          <cell r="I4360">
            <v>1.98</v>
          </cell>
        </row>
        <row r="4361">
          <cell r="D4361" t="str">
            <v>00001170</v>
          </cell>
          <cell r="E4361" t="str">
            <v>CAP OU TAMPAO FERRO GALV ROSCA 1"</v>
          </cell>
          <cell r="F4361" t="str">
            <v>UN</v>
          </cell>
          <cell r="G4361">
            <v>3.76</v>
          </cell>
          <cell r="H4361" t="str">
            <v>I-SINAPI</v>
          </cell>
          <cell r="I4361">
            <v>4.58</v>
          </cell>
        </row>
        <row r="4362">
          <cell r="D4362" t="str">
            <v>00001169</v>
          </cell>
          <cell r="E4362" t="str">
            <v>CAP OU TAMPAO FERRO GALV ROSCA 2 1/2"</v>
          </cell>
          <cell r="F4362" t="str">
            <v>UN</v>
          </cell>
          <cell r="G4362">
            <v>12.3</v>
          </cell>
          <cell r="H4362" t="str">
            <v>I-SINAPI</v>
          </cell>
          <cell r="I4362">
            <v>15</v>
          </cell>
        </row>
        <row r="4363">
          <cell r="D4363" t="str">
            <v>00001166</v>
          </cell>
          <cell r="E4363" t="str">
            <v>CAP OU TAMPAO FERRO GALV ROSCA 2"</v>
          </cell>
          <cell r="F4363" t="str">
            <v>UN</v>
          </cell>
          <cell r="G4363">
            <v>9.39</v>
          </cell>
          <cell r="H4363" t="str">
            <v>I-SINAPI</v>
          </cell>
          <cell r="I4363">
            <v>11.45</v>
          </cell>
        </row>
        <row r="4364">
          <cell r="D4364" t="str">
            <v>00001163</v>
          </cell>
          <cell r="E4364" t="str">
            <v>CAP OU TAMPAO FERRO GALV ROSCA 3/4"</v>
          </cell>
          <cell r="F4364" t="str">
            <v>UN</v>
          </cell>
          <cell r="G4364">
            <v>2.54</v>
          </cell>
          <cell r="H4364" t="str">
            <v>I-SINAPI</v>
          </cell>
          <cell r="I4364">
            <v>3.09</v>
          </cell>
        </row>
        <row r="4365">
          <cell r="D4365" t="str">
            <v>00012396</v>
          </cell>
          <cell r="E4365" t="str">
            <v>CAP OU TAMPAO FERRO GALV ROSCA 3/8"</v>
          </cell>
          <cell r="F4365" t="str">
            <v>UN</v>
          </cell>
          <cell r="G4365">
            <v>1.6</v>
          </cell>
          <cell r="H4365" t="str">
            <v>I-SINAPI</v>
          </cell>
          <cell r="I4365">
            <v>1.95</v>
          </cell>
        </row>
        <row r="4366">
          <cell r="D4366" t="str">
            <v>00001168</v>
          </cell>
          <cell r="E4366" t="str">
            <v>CAP OU TAMPAO FERRO GALV ROSCA 3"</v>
          </cell>
          <cell r="F4366" t="str">
            <v>UN</v>
          </cell>
          <cell r="G4366">
            <v>21.19</v>
          </cell>
          <cell r="H4366" t="str">
            <v>I-SINAPI</v>
          </cell>
          <cell r="I4366">
            <v>25.85</v>
          </cell>
        </row>
        <row r="4367">
          <cell r="D4367" t="str">
            <v>00001167</v>
          </cell>
          <cell r="E4367" t="str">
            <v>CAP OU TAMPAO FERRO GALV ROSCA 4"</v>
          </cell>
          <cell r="F4367" t="str">
            <v>UN</v>
          </cell>
          <cell r="G4367">
            <v>37.69</v>
          </cell>
          <cell r="H4367" t="str">
            <v>I-SINAPI</v>
          </cell>
          <cell r="I4367">
            <v>45.98</v>
          </cell>
        </row>
        <row r="4368">
          <cell r="D4368" t="str">
            <v>00001210</v>
          </cell>
          <cell r="E4368" t="str">
            <v>CAP PVC C/ROSCA P/AGUA FRIA PREDIAL 1 1/2"</v>
          </cell>
          <cell r="F4368" t="str">
            <v>UN</v>
          </cell>
          <cell r="G4368">
            <v>5.16</v>
          </cell>
          <cell r="H4368" t="str">
            <v>I-SINAPI</v>
          </cell>
          <cell r="I4368">
            <v>6.29</v>
          </cell>
        </row>
        <row r="4369">
          <cell r="D4369" t="str">
            <v>00001203</v>
          </cell>
          <cell r="E4369" t="str">
            <v>CAP PVC C/ROSCA P/AGUA FRIA PREDIAL 1 1/4"</v>
          </cell>
          <cell r="F4369" t="str">
            <v>UN</v>
          </cell>
          <cell r="G4369">
            <v>4.42</v>
          </cell>
          <cell r="H4369" t="str">
            <v>I-SINAPI</v>
          </cell>
          <cell r="I4369">
            <v>5.39</v>
          </cell>
        </row>
        <row r="4370">
          <cell r="D4370" t="str">
            <v>00001197</v>
          </cell>
          <cell r="E4370" t="str">
            <v>CAP PVC C/ROSCA P/AGUA FRIA PREDIAL 1/2"</v>
          </cell>
          <cell r="F4370" t="str">
            <v>UN</v>
          </cell>
          <cell r="G4370">
            <v>0.71</v>
          </cell>
          <cell r="H4370" t="str">
            <v>I-SINAPI</v>
          </cell>
          <cell r="I4370">
            <v>0.86</v>
          </cell>
        </row>
        <row r="4371">
          <cell r="D4371" t="str">
            <v>00001202</v>
          </cell>
          <cell r="E4371" t="str">
            <v>CAP PVC C/ROSCA P/AGUA FRIA PREDIAL 1"</v>
          </cell>
          <cell r="F4371" t="str">
            <v>UN</v>
          </cell>
          <cell r="G4371">
            <v>1.88</v>
          </cell>
          <cell r="H4371" t="str">
            <v>I-SINAPI</v>
          </cell>
          <cell r="I4371">
            <v>2.29</v>
          </cell>
        </row>
        <row r="4372">
          <cell r="D4372" t="str">
            <v>00001188</v>
          </cell>
          <cell r="E4372" t="str">
            <v>CAP PVC C/ROSCA P/AGUA FRIA PREDIAL 2 1/2"</v>
          </cell>
          <cell r="F4372" t="str">
            <v>UN</v>
          </cell>
          <cell r="G4372">
            <v>8.4</v>
          </cell>
          <cell r="H4372" t="str">
            <v>I-SINAPI</v>
          </cell>
          <cell r="I4372">
            <v>10.24</v>
          </cell>
        </row>
        <row r="4373">
          <cell r="D4373" t="str">
            <v>00001211</v>
          </cell>
          <cell r="E4373" t="str">
            <v>CAP PVC C/ROSCA P/AGUA FRIA PREDIAL 2"</v>
          </cell>
          <cell r="F4373" t="str">
            <v>UN</v>
          </cell>
          <cell r="G4373">
            <v>6.27</v>
          </cell>
          <cell r="H4373" t="str">
            <v>I-SINAPI</v>
          </cell>
          <cell r="I4373">
            <v>7.64</v>
          </cell>
        </row>
        <row r="4374">
          <cell r="D4374" t="str">
            <v>00001198</v>
          </cell>
          <cell r="E4374" t="str">
            <v>CAP PVC C/ROSCA P/AGUA FRIA PREDIAL 3/4"</v>
          </cell>
          <cell r="F4374" t="str">
            <v>UN</v>
          </cell>
          <cell r="G4374">
            <v>1.06</v>
          </cell>
          <cell r="H4374" t="str">
            <v>I-SINAPI</v>
          </cell>
          <cell r="I4374">
            <v>1.29</v>
          </cell>
        </row>
        <row r="4375">
          <cell r="D4375" t="str">
            <v>00001199</v>
          </cell>
          <cell r="E4375" t="str">
            <v>CAP PVC C/ROSCA P/AGUA FRIA PREDIAL 3"</v>
          </cell>
          <cell r="F4375" t="str">
            <v>UN</v>
          </cell>
          <cell r="G4375">
            <v>9.26</v>
          </cell>
          <cell r="H4375" t="str">
            <v>I-SINAPI</v>
          </cell>
          <cell r="I4375">
            <v>11.29</v>
          </cell>
        </row>
        <row r="4376">
          <cell r="D4376" t="str">
            <v>00001187</v>
          </cell>
          <cell r="E4376" t="str">
            <v>CAP PVC C/ROSCA P/AGUA FRIA PREDIAL 4"</v>
          </cell>
          <cell r="F4376" t="str">
            <v>UN</v>
          </cell>
          <cell r="G4376">
            <v>20.81</v>
          </cell>
          <cell r="H4376" t="str">
            <v>I-SINAPI</v>
          </cell>
          <cell r="I4376">
            <v>25.38</v>
          </cell>
        </row>
        <row r="4377">
          <cell r="D4377" t="str">
            <v>00026047</v>
          </cell>
          <cell r="E4377" t="str">
            <v>CAP PVC JE P/REDE ESGOTO 150 MM</v>
          </cell>
          <cell r="F4377" t="str">
            <v>UN</v>
          </cell>
          <cell r="G4377">
            <v>42.54</v>
          </cell>
          <cell r="H4377" t="str">
            <v>I-SINAPI</v>
          </cell>
          <cell r="I4377">
            <v>51.89</v>
          </cell>
        </row>
        <row r="4378">
          <cell r="D4378" t="str">
            <v>00026048</v>
          </cell>
          <cell r="E4378" t="str">
            <v>CAP PVC JE P/REDE ESGOTO 200MM</v>
          </cell>
          <cell r="F4378" t="str">
            <v>UN</v>
          </cell>
          <cell r="G4378">
            <v>72.34</v>
          </cell>
          <cell r="H4378" t="str">
            <v>I-SINAPI</v>
          </cell>
          <cell r="I4378">
            <v>88.25</v>
          </cell>
        </row>
        <row r="4379">
          <cell r="D4379" t="str">
            <v>00001207</v>
          </cell>
          <cell r="E4379" t="str">
            <v>CAP PVC PBA NBR 10351 P/ REDE AGUA JE DN 100/DE 110 MM</v>
          </cell>
          <cell r="F4379" t="str">
            <v>UN</v>
          </cell>
          <cell r="G4379">
            <v>13.92</v>
          </cell>
          <cell r="H4379" t="str">
            <v>I-SINAPI</v>
          </cell>
          <cell r="I4379">
            <v>16.98</v>
          </cell>
        </row>
        <row r="4380">
          <cell r="D4380">
            <v>1206</v>
          </cell>
          <cell r="E4380" t="str">
            <v>CAP PVC PBA NBR 10351 P/ REDE AGUA JE DN 50/DE 60 MM</v>
          </cell>
          <cell r="F4380" t="str">
            <v>UN</v>
          </cell>
          <cell r="G4380">
            <v>3.35</v>
          </cell>
          <cell r="H4380" t="str">
            <v>I-SINAPI</v>
          </cell>
          <cell r="I4380">
            <v>4.08</v>
          </cell>
        </row>
        <row r="4381">
          <cell r="D4381" t="str">
            <v>00001183</v>
          </cell>
          <cell r="E4381" t="str">
            <v>CAP PVC PBA NBR 10351 P/ REDE AGUA JE DN 75/DE 85 MM</v>
          </cell>
          <cell r="F4381" t="str">
            <v>UN</v>
          </cell>
          <cell r="G4381">
            <v>7.49</v>
          </cell>
          <cell r="H4381" t="str">
            <v>I-SINAPI</v>
          </cell>
          <cell r="I4381">
            <v>9.1300000000000008</v>
          </cell>
        </row>
        <row r="4382">
          <cell r="D4382">
            <v>20088</v>
          </cell>
          <cell r="E4382" t="str">
            <v>CAP PVC SERIE R P/ ESG PREDIAL DN 100 MM</v>
          </cell>
          <cell r="F4382" t="str">
            <v>UN</v>
          </cell>
          <cell r="G4382">
            <v>9.11</v>
          </cell>
          <cell r="H4382" t="str">
            <v>I-SINAPI</v>
          </cell>
          <cell r="I4382">
            <v>11.11</v>
          </cell>
        </row>
        <row r="4383">
          <cell r="D4383" t="str">
            <v>00020089</v>
          </cell>
          <cell r="E4383" t="str">
            <v>CAP PVC SERIE R P/ ESG PREDIAL DN 150 MM</v>
          </cell>
          <cell r="F4383" t="str">
            <v>UN</v>
          </cell>
          <cell r="G4383">
            <v>45.32</v>
          </cell>
          <cell r="H4383" t="str">
            <v>I-SINAPI</v>
          </cell>
          <cell r="I4383">
            <v>55.29</v>
          </cell>
        </row>
        <row r="4384">
          <cell r="D4384">
            <v>20087</v>
          </cell>
          <cell r="E4384" t="str">
            <v>CAP PVC SERIE R P/ ESG PREDIAL DN 75 MM</v>
          </cell>
          <cell r="F4384" t="str">
            <v>UN</v>
          </cell>
          <cell r="G4384">
            <v>6.18</v>
          </cell>
          <cell r="H4384" t="str">
            <v>I-SINAPI</v>
          </cell>
          <cell r="I4384">
            <v>7.53</v>
          </cell>
        </row>
        <row r="4385">
          <cell r="D4385" t="str">
            <v>00001184</v>
          </cell>
          <cell r="E4385" t="str">
            <v>CAP PVC SOLD P/ AGUA FRIA PREDIAL 110 MM</v>
          </cell>
          <cell r="F4385" t="str">
            <v>UN</v>
          </cell>
          <cell r="G4385">
            <v>45.99</v>
          </cell>
          <cell r="H4385" t="str">
            <v>I-SINAPI</v>
          </cell>
          <cell r="I4385">
            <v>56.1</v>
          </cell>
        </row>
        <row r="4386">
          <cell r="D4386" t="str">
            <v>00001191</v>
          </cell>
          <cell r="E4386" t="str">
            <v>CAP PVC SOLD P/ AGUA FRIA PREDIAL 20 MM</v>
          </cell>
          <cell r="F4386" t="str">
            <v>UN</v>
          </cell>
          <cell r="G4386">
            <v>0.74</v>
          </cell>
          <cell r="H4386" t="str">
            <v>I-SINAPI</v>
          </cell>
          <cell r="I4386">
            <v>0.9</v>
          </cell>
        </row>
        <row r="4387">
          <cell r="D4387">
            <v>1185</v>
          </cell>
          <cell r="E4387" t="str">
            <v>CAP PVC SOLD P/ AGUA FRIA PREDIAL 25 MM</v>
          </cell>
          <cell r="F4387" t="str">
            <v>UN</v>
          </cell>
          <cell r="G4387">
            <v>0.81</v>
          </cell>
          <cell r="H4387" t="str">
            <v>I-SINAPI</v>
          </cell>
          <cell r="I4387">
            <v>0.98</v>
          </cell>
        </row>
        <row r="4388">
          <cell r="D4388">
            <v>1189</v>
          </cell>
          <cell r="E4388" t="str">
            <v>CAP PVC SOLD P/ AGUA FRIA PREDIAL 32 MM</v>
          </cell>
          <cell r="F4388" t="str">
            <v>UN</v>
          </cell>
          <cell r="G4388">
            <v>1.1399999999999999</v>
          </cell>
          <cell r="H4388" t="str">
            <v>I-SINAPI</v>
          </cell>
          <cell r="I4388">
            <v>1.39</v>
          </cell>
        </row>
        <row r="4389">
          <cell r="D4389">
            <v>1193</v>
          </cell>
          <cell r="E4389" t="str">
            <v>CAP PVC SOLD P/ AGUA FRIA PREDIAL 40 MM</v>
          </cell>
          <cell r="F4389" t="str">
            <v>UN</v>
          </cell>
          <cell r="G4389">
            <v>2.2799999999999998</v>
          </cell>
          <cell r="H4389" t="str">
            <v>I-SINAPI</v>
          </cell>
          <cell r="I4389">
            <v>2.78</v>
          </cell>
        </row>
        <row r="4390">
          <cell r="D4390">
            <v>1194</v>
          </cell>
          <cell r="E4390" t="str">
            <v>CAP PVC SOLD P/ AGUA FRIA PREDIAL 50 MM</v>
          </cell>
          <cell r="F4390" t="str">
            <v>UN</v>
          </cell>
          <cell r="G4390">
            <v>4.18</v>
          </cell>
          <cell r="H4390" t="str">
            <v>I-SINAPI</v>
          </cell>
          <cell r="I4390">
            <v>5.09</v>
          </cell>
        </row>
        <row r="4391">
          <cell r="D4391" t="str">
            <v>00001195</v>
          </cell>
          <cell r="E4391" t="str">
            <v>CAP PVC SOLD P/ AGUA FRIA PREDIAL 60 MM</v>
          </cell>
          <cell r="F4391" t="str">
            <v>UN</v>
          </cell>
          <cell r="G4391">
            <v>6.39</v>
          </cell>
          <cell r="H4391" t="str">
            <v>I-SINAPI</v>
          </cell>
          <cell r="I4391">
            <v>7.79</v>
          </cell>
        </row>
        <row r="4392">
          <cell r="D4392" t="str">
            <v>00001204</v>
          </cell>
          <cell r="E4392" t="str">
            <v>CAP PVC SOLD P/ AGUA FRIA PREDIAL 75 MM</v>
          </cell>
          <cell r="F4392" t="str">
            <v>UN</v>
          </cell>
          <cell r="G4392">
            <v>11.75</v>
          </cell>
          <cell r="H4392" t="str">
            <v>I-SINAPI</v>
          </cell>
          <cell r="I4392">
            <v>14.33</v>
          </cell>
        </row>
        <row r="4393">
          <cell r="D4393" t="str">
            <v>00001205</v>
          </cell>
          <cell r="E4393" t="str">
            <v>CAP PVC SOLD P/ AGUA FRIA PREDIAL 85 MM</v>
          </cell>
          <cell r="F4393" t="str">
            <v>UN</v>
          </cell>
          <cell r="G4393">
            <v>26.54</v>
          </cell>
          <cell r="H4393" t="str">
            <v>I-SINAPI</v>
          </cell>
          <cell r="I4393">
            <v>32.369999999999997</v>
          </cell>
        </row>
        <row r="4394">
          <cell r="D4394" t="str">
            <v>00001200</v>
          </cell>
          <cell r="E4394" t="str">
            <v>CAP PVC SOLD P/ ESG PREDIAL DN 100 MM</v>
          </cell>
          <cell r="F4394" t="str">
            <v>UN</v>
          </cell>
          <cell r="G4394">
            <v>5.09</v>
          </cell>
          <cell r="H4394" t="str">
            <v>I-SINAPI</v>
          </cell>
          <cell r="I4394">
            <v>6.2</v>
          </cell>
        </row>
        <row r="4395">
          <cell r="D4395" t="str">
            <v>00012909</v>
          </cell>
          <cell r="E4395" t="str">
            <v>CAP PVC SOLD P/ ESG PREDIAL DN 50 MM</v>
          </cell>
          <cell r="F4395" t="str">
            <v>UN</v>
          </cell>
          <cell r="G4395">
            <v>2.29</v>
          </cell>
          <cell r="H4395" t="str">
            <v>I-SINAPI</v>
          </cell>
          <cell r="I4395">
            <v>2.79</v>
          </cell>
        </row>
        <row r="4396">
          <cell r="D4396" t="str">
            <v>00012910</v>
          </cell>
          <cell r="E4396" t="str">
            <v>CAP PVC SOLD P/ ESG PREDIAL DN 75 MM</v>
          </cell>
          <cell r="F4396" t="str">
            <v>UN</v>
          </cell>
          <cell r="G4396">
            <v>3.86</v>
          </cell>
          <cell r="H4396" t="str">
            <v>I-SINAPI</v>
          </cell>
          <cell r="I4396">
            <v>4.7</v>
          </cell>
        </row>
        <row r="4397">
          <cell r="D4397" t="str">
            <v>00020090</v>
          </cell>
          <cell r="E4397" t="str">
            <v>CAP PVC SOLD P/ TUBO LEVE DN 125 MM</v>
          </cell>
          <cell r="F4397" t="str">
            <v>UN</v>
          </cell>
          <cell r="G4397">
            <v>25.17</v>
          </cell>
          <cell r="H4397" t="str">
            <v>I-SINAPI</v>
          </cell>
          <cell r="I4397">
            <v>30.7</v>
          </cell>
        </row>
        <row r="4398">
          <cell r="D4398" t="str">
            <v>00020092</v>
          </cell>
          <cell r="E4398" t="str">
            <v>CAP PVC SOLD P/ TUBO LEVE DN 200 MM</v>
          </cell>
          <cell r="F4398" t="str">
            <v>UN</v>
          </cell>
          <cell r="G4398">
            <v>60.91</v>
          </cell>
          <cell r="H4398" t="str">
            <v>I-SINAPI</v>
          </cell>
          <cell r="I4398">
            <v>74.31</v>
          </cell>
        </row>
        <row r="4399">
          <cell r="D4399" t="str">
            <v>00012894</v>
          </cell>
          <cell r="E4399" t="str">
            <v>CAPA P/ CHUVA</v>
          </cell>
          <cell r="F4399" t="str">
            <v>UN</v>
          </cell>
          <cell r="G4399">
            <v>14.17</v>
          </cell>
          <cell r="H4399" t="str">
            <v>I-SINAPI</v>
          </cell>
          <cell r="I4399">
            <v>17.28</v>
          </cell>
        </row>
        <row r="4400">
          <cell r="D4400" t="str">
            <v>00012895</v>
          </cell>
          <cell r="E4400" t="str">
            <v>CAPACETE PLASTICO RIGIDO</v>
          </cell>
          <cell r="F4400" t="str">
            <v>UN</v>
          </cell>
          <cell r="G4400">
            <v>6</v>
          </cell>
          <cell r="H4400" t="str">
            <v>I-SINAPI</v>
          </cell>
          <cell r="I4400">
            <v>7.32</v>
          </cell>
        </row>
        <row r="4401">
          <cell r="D4401" t="str">
            <v>00001631</v>
          </cell>
          <cell r="E4401" t="str">
            <v>CAPACITOR TRIFASICO C/ DIELETRICO PLASTICO 220V-2,5KVA</v>
          </cell>
          <cell r="F4401" t="str">
            <v>UN</v>
          </cell>
          <cell r="G4401">
            <v>108.93</v>
          </cell>
          <cell r="H4401" t="str">
            <v>I-SINAPI</v>
          </cell>
          <cell r="I4401">
            <v>132.88999999999999</v>
          </cell>
        </row>
        <row r="4402">
          <cell r="D4402" t="str">
            <v>00001633</v>
          </cell>
          <cell r="E4402" t="str">
            <v>CAPACITOR TRIFASICO C/ DIELETRICO PLASTICO 220V-5KVA</v>
          </cell>
          <cell r="F4402" t="str">
            <v>UN</v>
          </cell>
          <cell r="G4402">
            <v>116.36</v>
          </cell>
          <cell r="H4402" t="str">
            <v>I-SINAPI</v>
          </cell>
          <cell r="I4402">
            <v>141.94999999999999</v>
          </cell>
        </row>
        <row r="4403">
          <cell r="D4403" t="str">
            <v>00010818</v>
          </cell>
          <cell r="E4403" t="str">
            <v>CAPIM BRAQUEARA DECUMBENS OU BRAQUIARINHA - VALOR CULTURAL (VC) = 30</v>
          </cell>
          <cell r="F4403" t="str">
            <v>KG</v>
          </cell>
          <cell r="G4403">
            <v>10.71</v>
          </cell>
          <cell r="H4403" t="str">
            <v>I-SINAPI</v>
          </cell>
          <cell r="I4403">
            <v>13.06</v>
          </cell>
        </row>
        <row r="4404">
          <cell r="D4404" t="str">
            <v>00004274</v>
          </cell>
          <cell r="E4404" t="str">
            <v>CAPTOR FRANKLIN 350MM, 1 DESCIDA DE CABO, LATAO NIQUELADO OU CROMADO</v>
          </cell>
          <cell r="F4404" t="str">
            <v>UN</v>
          </cell>
          <cell r="G4404">
            <v>47.68</v>
          </cell>
          <cell r="H4404" t="str">
            <v>I-SINAPI</v>
          </cell>
          <cell r="I4404">
            <v>58.16</v>
          </cell>
        </row>
        <row r="4405">
          <cell r="D4405" t="str">
            <v>00010709</v>
          </cell>
          <cell r="E4405" t="str">
            <v>CARPETE DE NYLON E = 10MM COLOCADO</v>
          </cell>
          <cell r="F4405" t="str">
            <v>M2</v>
          </cell>
          <cell r="G4405">
            <v>74.239999999999995</v>
          </cell>
          <cell r="H4405" t="str">
            <v>I-SINAPI</v>
          </cell>
          <cell r="I4405">
            <v>90.57</v>
          </cell>
        </row>
        <row r="4406">
          <cell r="D4406" t="str">
            <v>00001212</v>
          </cell>
          <cell r="E4406" t="str">
            <v>CARPETE DE NYLON E = 3MM COLOCADO</v>
          </cell>
          <cell r="F4406" t="str">
            <v>M2</v>
          </cell>
          <cell r="G4406">
            <v>17.329999999999998</v>
          </cell>
          <cell r="H4406" t="str">
            <v>I-SINAPI</v>
          </cell>
          <cell r="I4406">
            <v>21.14</v>
          </cell>
        </row>
        <row r="4407">
          <cell r="D4407" t="str">
            <v>00010708</v>
          </cell>
          <cell r="E4407" t="str">
            <v>CARPETE DE NYLON E = 4,5MM DURAFELTI COLOCADO</v>
          </cell>
          <cell r="F4407" t="str">
            <v>M2</v>
          </cell>
          <cell r="G4407">
            <v>41.45</v>
          </cell>
          <cell r="H4407" t="str">
            <v>I-SINAPI</v>
          </cell>
          <cell r="I4407">
            <v>50.56</v>
          </cell>
        </row>
        <row r="4408">
          <cell r="D4408" t="str">
            <v>00010710</v>
          </cell>
          <cell r="E4408" t="str">
            <v>CARPETE DE NYLON E = 6MM COLOCADO</v>
          </cell>
          <cell r="F4408" t="str">
            <v>M2</v>
          </cell>
          <cell r="G4408">
            <v>49</v>
          </cell>
          <cell r="H4408" t="str">
            <v>I-SINAPI</v>
          </cell>
          <cell r="I4408">
            <v>59.78</v>
          </cell>
        </row>
        <row r="4409">
          <cell r="D4409" t="str">
            <v>00001214</v>
          </cell>
          <cell r="E4409" t="str">
            <v>CARPINTEIRO DE ESQUADRIA</v>
          </cell>
          <cell r="F4409" t="str">
            <v>H</v>
          </cell>
          <cell r="G4409">
            <v>9.5500000000000007</v>
          </cell>
          <cell r="H4409" t="str">
            <v>I-SINAPI</v>
          </cell>
          <cell r="I4409">
            <v>11.65</v>
          </cell>
        </row>
        <row r="4410">
          <cell r="D4410" t="str">
            <v>00001213</v>
          </cell>
          <cell r="E4410" t="str">
            <v>CARPINTEIRO DE FORMAS</v>
          </cell>
          <cell r="F4410" t="str">
            <v>H</v>
          </cell>
          <cell r="G4410">
            <v>9.5500000000000007</v>
          </cell>
          <cell r="H4410" t="str">
            <v>I-SINAPI</v>
          </cell>
          <cell r="I4410">
            <v>11.65</v>
          </cell>
        </row>
        <row r="4411">
          <cell r="D4411" t="str">
            <v>00005091</v>
          </cell>
          <cell r="E4411" t="str">
            <v>CARRANCA FERRO CROMADO 40MM</v>
          </cell>
          <cell r="F4411" t="str">
            <v>UN</v>
          </cell>
          <cell r="G4411">
            <v>8.56</v>
          </cell>
          <cell r="H4411" t="str">
            <v>I-SINAPI</v>
          </cell>
          <cell r="I4411">
            <v>10.44</v>
          </cell>
        </row>
        <row r="4412">
          <cell r="D4412" t="str">
            <v>00010744</v>
          </cell>
          <cell r="E4412" t="str">
            <v>CARRETA P/ PERFURACAO SOBRE ESTEIRA, A AR COMPRIMIDO ATLAS COPCO ROC 442, DIAM DO FURO 3 /1/2",</v>
          </cell>
          <cell r="F4412" t="str">
            <v>UN</v>
          </cell>
          <cell r="G4412">
            <v>351000</v>
          </cell>
          <cell r="H4412" t="str">
            <v>I-SINAPI</v>
          </cell>
          <cell r="I4412">
            <v>428220</v>
          </cell>
        </row>
        <row r="4413">
          <cell r="D4413" t="str">
            <v>00013653</v>
          </cell>
          <cell r="E4413" t="str">
            <v>CARRETA PARA 30 TONELADAS</v>
          </cell>
          <cell r="F4413" t="str">
            <v>MES</v>
          </cell>
          <cell r="G4413">
            <v>9606.6</v>
          </cell>
          <cell r="H4413" t="str">
            <v>I-SINAPI</v>
          </cell>
          <cell r="I4413">
            <v>11720.05</v>
          </cell>
        </row>
        <row r="4414">
          <cell r="D4414" t="str">
            <v>00014615</v>
          </cell>
          <cell r="E4414" t="str">
            <v>CARRINHO P/ TRANSP TUBO CONCRETO ALT ATE 1,0M E DIAM ATE 1000MM,    C/ ESTRUTURA EM PERFIL OU TUBO</v>
          </cell>
          <cell r="F4414" t="str">
            <v>UN</v>
          </cell>
          <cell r="G4414">
            <v>3078.08</v>
          </cell>
          <cell r="H4414" t="str">
            <v>I-SINAPI</v>
          </cell>
          <cell r="I4414">
            <v>3755.25</v>
          </cell>
        </row>
        <row r="4415">
          <cell r="D4415" t="str">
            <v>00002711</v>
          </cell>
          <cell r="E4415" t="str">
            <v>CARRO-DE-MAO CACAMBA METALICA E PNEU MACICO</v>
          </cell>
          <cell r="F4415" t="str">
            <v>UN</v>
          </cell>
          <cell r="G4415">
            <v>54.6</v>
          </cell>
          <cell r="H4415" t="str">
            <v>I-SINAPI</v>
          </cell>
          <cell r="I4415">
            <v>66.61</v>
          </cell>
        </row>
        <row r="4416">
          <cell r="D4416" t="str">
            <v>00004743</v>
          </cell>
          <cell r="E4416" t="str">
            <v>CASCALHO DE CAVA</v>
          </cell>
          <cell r="F4416" t="str">
            <v>M3</v>
          </cell>
          <cell r="G4416">
            <v>35.6</v>
          </cell>
          <cell r="H4416" t="str">
            <v>I-SINAPI</v>
          </cell>
          <cell r="I4416">
            <v>43.43</v>
          </cell>
        </row>
        <row r="4417">
          <cell r="D4417" t="str">
            <v>00004744</v>
          </cell>
          <cell r="E4417" t="str">
            <v>CASCALHO DE RIO</v>
          </cell>
          <cell r="F4417" t="str">
            <v>M3</v>
          </cell>
          <cell r="G4417">
            <v>29.13</v>
          </cell>
          <cell r="H4417" t="str">
            <v>I-SINAPI</v>
          </cell>
          <cell r="I4417">
            <v>35.53</v>
          </cell>
        </row>
        <row r="4418">
          <cell r="D4418" t="str">
            <v>00004745</v>
          </cell>
          <cell r="E4418" t="str">
            <v>CASCALHO LAVADO</v>
          </cell>
          <cell r="F4418" t="str">
            <v>M3</v>
          </cell>
          <cell r="G4418">
            <v>43.69</v>
          </cell>
          <cell r="H4418" t="str">
            <v>I-SINAPI</v>
          </cell>
          <cell r="I4418">
            <v>53.3</v>
          </cell>
        </row>
        <row r="4419">
          <cell r="D4419" t="str">
            <v>00004746</v>
          </cell>
          <cell r="E4419" t="str">
            <v>CASCALHO, PEDREGULHO OU PICARRA (MATERIAL DE JAZIDA PARA BASE DE PAVIMENTACAO, REVESTIMENTO</v>
          </cell>
          <cell r="F4419" t="str">
            <v>M3</v>
          </cell>
          <cell r="G4419">
            <v>16.989999999999998</v>
          </cell>
          <cell r="H4419" t="str">
            <v>I-SINAPI</v>
          </cell>
          <cell r="I4419">
            <v>20.72</v>
          </cell>
        </row>
        <row r="4420">
          <cell r="D4420" t="str">
            <v>00001315</v>
          </cell>
          <cell r="E4420" t="str">
            <v>CASQUILHO CERAMICO, TIJOLETE OU LITOCERAMICA (TP TIJOLO CERAMICO MACICO APARENTE) P/</v>
          </cell>
          <cell r="F4420" t="str">
            <v>M2</v>
          </cell>
          <cell r="G4420">
            <v>21.78</v>
          </cell>
          <cell r="H4420" t="str">
            <v>I-SINAPI</v>
          </cell>
          <cell r="I4420">
            <v>26.57</v>
          </cell>
        </row>
        <row r="4421">
          <cell r="D4421" t="str">
            <v>00014616</v>
          </cell>
          <cell r="E4421" t="str">
            <v>CAVALETE P/ TALHA C/ ESTRUTURA EM TUBO METALICO H = 3,8M EQUIPADO C/ RODAS DE BORRACHA P/</v>
          </cell>
          <cell r="F4421" t="str">
            <v>UN</v>
          </cell>
          <cell r="G4421">
            <v>2660.2</v>
          </cell>
          <cell r="H4421" t="str">
            <v>I-SINAPI</v>
          </cell>
          <cell r="I4421">
            <v>3245.44</v>
          </cell>
        </row>
        <row r="4422">
          <cell r="D4422" t="str">
            <v>00013456</v>
          </cell>
          <cell r="E4422" t="str">
            <v>CAVALO MECÂNICO MERCEDES BENZ   AXOR 2035,   DIESEL, POT. 354 CV, CAPAC. MAX. TRAÇÃO 80 TON.,   A SER</v>
          </cell>
          <cell r="F4422" t="str">
            <v>UN</v>
          </cell>
          <cell r="G4422">
            <v>389080.42</v>
          </cell>
          <cell r="H4422" t="str">
            <v>I-SINAPI</v>
          </cell>
          <cell r="I4422">
            <v>474678.11</v>
          </cell>
        </row>
        <row r="4423">
          <cell r="D4423" t="str">
            <v>00001283</v>
          </cell>
          <cell r="E4423" t="str">
            <v>CAVALO MECANICO MERCEDES BENZ LS-1938 - POTENCIA 360CV - DIST ENTRE EIXOS 4,6M - CAPACIDADE MAX D</v>
          </cell>
          <cell r="F4423" t="str">
            <v>UN</v>
          </cell>
          <cell r="G4423">
            <v>294416.5</v>
          </cell>
          <cell r="H4423" t="str">
            <v>I-SINAPI</v>
          </cell>
          <cell r="I4423">
            <v>359188.13</v>
          </cell>
        </row>
        <row r="4424">
          <cell r="D4424" t="str">
            <v>00013215</v>
          </cell>
          <cell r="E4424" t="str">
            <v>CAVALO MECANICO SCANIA CA6X4NZ STANDART - POT MAX =360HP - CABINE CP14 - CX MUDANCAS GR900 - PBT</v>
          </cell>
          <cell r="F4424" t="str">
            <v>UN</v>
          </cell>
          <cell r="G4424">
            <v>317375.09999999998</v>
          </cell>
          <cell r="H4424" t="str">
            <v>I-SINAPI</v>
          </cell>
          <cell r="I4424">
            <v>387197.62</v>
          </cell>
        </row>
        <row r="4425">
          <cell r="D4425" t="str">
            <v>00010630</v>
          </cell>
          <cell r="E4425" t="str">
            <v>CAVALO MECANICO SCANIA GA4X2NZ STANDART - POT MAX =322HP - CABINE CP14 - CX MUDANCAS GR801 - PBT</v>
          </cell>
          <cell r="F4425" t="str">
            <v>UN</v>
          </cell>
          <cell r="G4425">
            <v>301170.40999999997</v>
          </cell>
          <cell r="H4425" t="str">
            <v>I-SINAPI</v>
          </cell>
          <cell r="I4425">
            <v>367427.9</v>
          </cell>
        </row>
        <row r="4426">
          <cell r="D4426" t="str">
            <v>00010609</v>
          </cell>
          <cell r="E4426" t="str">
            <v>CAVALO MECANICO SCANIA LA4X2NA STANDART - POT MAX =360HP - CABINE CP14 - CX MUDANCAS GR900 - PBT</v>
          </cell>
          <cell r="F4426" t="str">
            <v>UN</v>
          </cell>
          <cell r="G4426">
            <v>310624.13</v>
          </cell>
          <cell r="H4426" t="str">
            <v>I-SINAPI</v>
          </cell>
          <cell r="I4426">
            <v>378961.43</v>
          </cell>
        </row>
        <row r="4427">
          <cell r="D4427" t="str">
            <v>00004235</v>
          </cell>
          <cell r="E4427" t="str">
            <v>CAVOUQUEIRO OU OPERADOR PERFURATRIZ/ROMPEDOR</v>
          </cell>
          <cell r="F4427" t="str">
            <v>H</v>
          </cell>
          <cell r="G4427">
            <v>13.29</v>
          </cell>
          <cell r="H4427" t="str">
            <v>I-SINAPI</v>
          </cell>
          <cell r="I4427">
            <v>16.21</v>
          </cell>
        </row>
        <row r="4428">
          <cell r="D4428" t="str">
            <v>00021109</v>
          </cell>
          <cell r="E4428" t="str">
            <v>CENTRAL DE MINUTERIA ELETRONICA TIPO DISJUNTOR COLETIVO DE 2000 W</v>
          </cell>
          <cell r="F4428" t="str">
            <v>UN</v>
          </cell>
          <cell r="G4428">
            <v>125</v>
          </cell>
          <cell r="H4428" t="str">
            <v>I-SINAPI</v>
          </cell>
          <cell r="I4428">
            <v>152.5</v>
          </cell>
        </row>
        <row r="4429">
          <cell r="D4429" t="str">
            <v>00000011</v>
          </cell>
          <cell r="E4429" t="str">
            <v>CERA</v>
          </cell>
          <cell r="F4429" t="str">
            <v>KG</v>
          </cell>
          <cell r="G4429">
            <v>13.96</v>
          </cell>
          <cell r="H4429" t="str">
            <v>I-SINAPI</v>
          </cell>
          <cell r="I4429">
            <v>17.03</v>
          </cell>
        </row>
        <row r="4430">
          <cell r="D4430" t="str">
            <v>00001317</v>
          </cell>
          <cell r="E4430" t="str">
            <v>CERAMICA ESMALTADA COMERCIAL OU 2A QUALID P/ PAREDE 20 X 20CM PEI-3</v>
          </cell>
          <cell r="F4430" t="str">
            <v>M2</v>
          </cell>
          <cell r="G4430">
            <v>22.82</v>
          </cell>
          <cell r="H4430" t="str">
            <v>I-SINAPI</v>
          </cell>
          <cell r="I4430">
            <v>27.84</v>
          </cell>
        </row>
        <row r="4431">
          <cell r="D4431" t="str">
            <v>00001297</v>
          </cell>
          <cell r="E4431" t="str">
            <v>CERAMICA ESMALTADA COMERCIAL OU 2A QUALID P/ PISO PEI-3</v>
          </cell>
          <cell r="F4431" t="str">
            <v>M2</v>
          </cell>
          <cell r="G4431">
            <v>20.399999999999999</v>
          </cell>
          <cell r="H4431" t="str">
            <v>I-SINAPI</v>
          </cell>
          <cell r="I4431">
            <v>24.88</v>
          </cell>
        </row>
        <row r="4432">
          <cell r="D4432" t="str">
            <v>00001312</v>
          </cell>
          <cell r="E4432" t="str">
            <v>CERAMICA ESMALTADA COMERCIAL OU 2A QUALID P/ PISO PEI-4</v>
          </cell>
          <cell r="F4432" t="str">
            <v>M2</v>
          </cell>
          <cell r="G4432">
            <v>21.71</v>
          </cell>
          <cell r="H4432" t="str">
            <v>I-SINAPI</v>
          </cell>
          <cell r="I4432">
            <v>26.48</v>
          </cell>
        </row>
        <row r="4433">
          <cell r="D4433" t="str">
            <v>00001290</v>
          </cell>
          <cell r="E4433" t="str">
            <v>CERAMICA ESMALTADA COMERCIAL OU 2A QUALID P/ PISO PEI-5</v>
          </cell>
          <cell r="F4433" t="str">
            <v>M2</v>
          </cell>
          <cell r="G4433">
            <v>23.16</v>
          </cell>
          <cell r="H4433" t="str">
            <v>I-SINAPI</v>
          </cell>
          <cell r="I4433">
            <v>28.25</v>
          </cell>
        </row>
        <row r="4434">
          <cell r="D4434" t="str">
            <v>00010515</v>
          </cell>
          <cell r="E4434" t="str">
            <v>CERAMICA ESMALTADA EXTRA OU 1A QUALID P/ PAREDE 20 X 20CM   PEI-4 - LINHA PADRAO ALTO</v>
          </cell>
          <cell r="F4434" t="str">
            <v>M2</v>
          </cell>
          <cell r="G4434">
            <v>30.18</v>
          </cell>
          <cell r="H4434" t="str">
            <v>I-SINAPI</v>
          </cell>
          <cell r="I4434">
            <v>36.81</v>
          </cell>
        </row>
        <row r="4435">
          <cell r="D4435" t="str">
            <v>00010516</v>
          </cell>
          <cell r="E4435" t="str">
            <v>CERAMICA ESMALTADA EXTRA OU 1A QUALID P/ PAREDE 20 X 20CM   PEI-4 - LINHA POPULAR</v>
          </cell>
          <cell r="F4435" t="str">
            <v>M2</v>
          </cell>
          <cell r="G4435">
            <v>27.52</v>
          </cell>
          <cell r="H4435" t="str">
            <v>I-SINAPI</v>
          </cell>
          <cell r="I4435">
            <v>33.57</v>
          </cell>
        </row>
        <row r="4436">
          <cell r="D4436" t="str">
            <v>00001316</v>
          </cell>
          <cell r="E4436" t="str">
            <v>CERAMICA ESMALTADA EXTRA OU 1A QUALID P/ PAREDE 20 X 20CM PEI-3 - LINHA PADRAO MEDIO</v>
          </cell>
          <cell r="F4436" t="str">
            <v>M2</v>
          </cell>
          <cell r="G4436">
            <v>21.26</v>
          </cell>
          <cell r="H4436" t="str">
            <v>I-SINAPI</v>
          </cell>
          <cell r="I4436">
            <v>25.93</v>
          </cell>
        </row>
        <row r="4437">
          <cell r="D4437" t="str">
            <v>00001314</v>
          </cell>
          <cell r="E4437" t="str">
            <v>CERAMICA ESMALTADA EXTRA OU 1A QUALID P/ PAREDE 20 X 20CM PEI-4 - LINHA PADRAO MEDIO</v>
          </cell>
          <cell r="F4437" t="str">
            <v>M2</v>
          </cell>
          <cell r="G4437">
            <v>29.42</v>
          </cell>
          <cell r="H4437" t="str">
            <v>I-SINAPI</v>
          </cell>
          <cell r="I4437">
            <v>35.89</v>
          </cell>
        </row>
        <row r="4438">
          <cell r="D4438" t="str">
            <v>00025006</v>
          </cell>
          <cell r="E4438" t="str">
            <v>CERAMICA ESMALTADA EXTRA OU 1A QUALIDADE    P/ PISO   PEI-5   -   LINHA PADRAO ALTO</v>
          </cell>
          <cell r="F4438" t="str">
            <v>M2</v>
          </cell>
          <cell r="G4438">
            <v>43.04</v>
          </cell>
          <cell r="H4438" t="str">
            <v>I-SINAPI</v>
          </cell>
          <cell r="I4438">
            <v>52.5</v>
          </cell>
        </row>
        <row r="4439">
          <cell r="D4439" t="str">
            <v>00001287</v>
          </cell>
          <cell r="E4439" t="str">
            <v>CERAMICA ESMALTADA EXTRA OU 1A QUALIDADE P/ PISO PEI-4 - LINHA PADRAO MEDIO</v>
          </cell>
          <cell r="F4439" t="str">
            <v>M2</v>
          </cell>
          <cell r="G4439">
            <v>30.87</v>
          </cell>
          <cell r="H4439" t="str">
            <v>I-SINAPI</v>
          </cell>
          <cell r="I4439">
            <v>37.659999999999997</v>
          </cell>
        </row>
        <row r="4440">
          <cell r="D4440" t="str">
            <v>00001289</v>
          </cell>
          <cell r="E4440" t="str">
            <v>CERAMICA ESMALTADA EXTRA OU 1A QUALIDADE P/ PISO PEI-4 - LINHA POPULAR</v>
          </cell>
          <cell r="F4440" t="str">
            <v>M2</v>
          </cell>
          <cell r="G4440">
            <v>27.27</v>
          </cell>
          <cell r="H4440" t="str">
            <v>I-SINAPI</v>
          </cell>
          <cell r="I4440">
            <v>33.26</v>
          </cell>
        </row>
        <row r="4441">
          <cell r="D4441" t="str">
            <v>00001292</v>
          </cell>
          <cell r="E4441" t="str">
            <v>CERAMICA ESMALTADA EXTRA OU 1A QUALIDADE P/ PISO PEI-5 - LINHA PADRAO MEDIO</v>
          </cell>
          <cell r="F4441" t="str">
            <v>M2</v>
          </cell>
          <cell r="G4441">
            <v>40.130000000000003</v>
          </cell>
          <cell r="H4441" t="str">
            <v>I-SINAPI</v>
          </cell>
          <cell r="I4441">
            <v>48.95</v>
          </cell>
        </row>
        <row r="4442">
          <cell r="D4442" t="str">
            <v>00020186</v>
          </cell>
          <cell r="E4442" t="str">
            <v>CERAMICA ESMALTADA EXTRA OU 1A QUALIDADE P/ PISO PEI-5 - LINHA POPULAR</v>
          </cell>
          <cell r="F4442" t="str">
            <v>M2</v>
          </cell>
          <cell r="G4442">
            <v>29.42</v>
          </cell>
          <cell r="H4442" t="str">
            <v>I-SINAPI</v>
          </cell>
          <cell r="I4442">
            <v>35.89</v>
          </cell>
        </row>
        <row r="4443">
          <cell r="D4443" t="str">
            <v>00001291</v>
          </cell>
          <cell r="E4443" t="str">
            <v>CERAMICA ESMALTADA EXTRA OU 1A QUALIDADE P/ PISO TRAFEGO/CARGA PESADA   PEI-5</v>
          </cell>
          <cell r="F4443" t="str">
            <v>M2</v>
          </cell>
          <cell r="G4443">
            <v>46.32</v>
          </cell>
          <cell r="H4443" t="str">
            <v>I-SINAPI</v>
          </cell>
          <cell r="I4443">
            <v>56.51</v>
          </cell>
        </row>
        <row r="4444">
          <cell r="D4444" t="str">
            <v>00010520</v>
          </cell>
          <cell r="E4444" t="str">
            <v>CERAMICA TP GRES COMERCIAL OU 2A QUALIDADE P/ PISO PEI-3</v>
          </cell>
          <cell r="F4444" t="str">
            <v>M2</v>
          </cell>
          <cell r="G4444">
            <v>25.58</v>
          </cell>
          <cell r="H4444" t="str">
            <v>I-SINAPI</v>
          </cell>
          <cell r="I4444">
            <v>31.2</v>
          </cell>
        </row>
        <row r="4445">
          <cell r="D4445" t="str">
            <v>00010519</v>
          </cell>
          <cell r="E4445" t="str">
            <v>CERAMICA TP GRES EXTRA OU 1A QUALIDADE P/ PISO PEI-4</v>
          </cell>
          <cell r="F4445" t="str">
            <v>M2</v>
          </cell>
          <cell r="G4445">
            <v>29.73</v>
          </cell>
          <cell r="H4445" t="str">
            <v>I-SINAPI</v>
          </cell>
          <cell r="I4445">
            <v>36.270000000000003</v>
          </cell>
        </row>
        <row r="4446">
          <cell r="D4446" t="str">
            <v>00010522</v>
          </cell>
          <cell r="E4446" t="str">
            <v>CERAMICA TP GRES EXTRA OU 1A QUALIDADE 20 X 20CM P/ PAREDE PEI-4</v>
          </cell>
          <cell r="F4446" t="str">
            <v>M2</v>
          </cell>
          <cell r="G4446">
            <v>30.42</v>
          </cell>
          <cell r="H4446" t="str">
            <v>I-SINAPI</v>
          </cell>
          <cell r="I4446">
            <v>37.11</v>
          </cell>
        </row>
        <row r="4447">
          <cell r="D4447" t="str">
            <v>00001325</v>
          </cell>
          <cell r="E4447" t="str">
            <v>CHAPA ACO FINA A FRIO PRETA 20MSG E = 0,91 MM - 7,32KG/M2</v>
          </cell>
          <cell r="F4447" t="str">
            <v>KG</v>
          </cell>
          <cell r="G4447">
            <v>4.17</v>
          </cell>
          <cell r="H4447" t="str">
            <v>I-SINAPI</v>
          </cell>
          <cell r="I4447">
            <v>5.08</v>
          </cell>
        </row>
        <row r="4448">
          <cell r="D4448" t="str">
            <v>00001327</v>
          </cell>
          <cell r="E4448" t="str">
            <v>CHAPA ACO FINA A FRIO PRETA 24MSG E = 0,61 MM - 4,89KG/M2</v>
          </cell>
          <cell r="F4448" t="str">
            <v>KG</v>
          </cell>
          <cell r="G4448">
            <v>3.8</v>
          </cell>
          <cell r="H4448" t="str">
            <v>I-SINAPI</v>
          </cell>
          <cell r="I4448">
            <v>4.63</v>
          </cell>
        </row>
        <row r="4449">
          <cell r="D4449" t="str">
            <v>00001328</v>
          </cell>
          <cell r="E4449" t="str">
            <v>CHAPA ACO FINA A FRIO PRETA 26MSG E = 0,46 MM - 3,66KG/M2</v>
          </cell>
          <cell r="F4449" t="str">
            <v>KG</v>
          </cell>
          <cell r="G4449">
            <v>3.83</v>
          </cell>
          <cell r="H4449" t="str">
            <v>I-SINAPI</v>
          </cell>
          <cell r="I4449">
            <v>4.67</v>
          </cell>
        </row>
        <row r="4450">
          <cell r="D4450" t="str">
            <v>00001321</v>
          </cell>
          <cell r="E4450" t="str">
            <v>CHAPA ACO FINA QUENTE PRETA 13MSG E = 2,28MM - 18,31KG/M2</v>
          </cell>
          <cell r="F4450" t="str">
            <v>KG</v>
          </cell>
          <cell r="G4450">
            <v>2.69</v>
          </cell>
          <cell r="H4450" t="str">
            <v>I-SINAPI</v>
          </cell>
          <cell r="I4450">
            <v>3.28</v>
          </cell>
        </row>
        <row r="4451">
          <cell r="D4451" t="str">
            <v>00001318</v>
          </cell>
          <cell r="E4451" t="str">
            <v>CHAPA ACO FINA QUENTE PRETA 14MSG E = 1,80MM - 16,00KG/M2</v>
          </cell>
          <cell r="F4451" t="str">
            <v>KG</v>
          </cell>
          <cell r="G4451">
            <v>2.93</v>
          </cell>
          <cell r="H4451" t="str">
            <v>I-SINAPI</v>
          </cell>
          <cell r="I4451">
            <v>3.57</v>
          </cell>
        </row>
        <row r="4452">
          <cell r="D4452" t="str">
            <v>00001322</v>
          </cell>
          <cell r="E4452" t="str">
            <v>CHAPA ACO FINA QUENTE PRETA 16MSG E = 1,52MM - 12,20KG/M2</v>
          </cell>
          <cell r="F4452" t="str">
            <v>KG</v>
          </cell>
          <cell r="G4452">
            <v>3.23</v>
          </cell>
          <cell r="H4452" t="str">
            <v>I-SINAPI</v>
          </cell>
          <cell r="I4452">
            <v>3.94</v>
          </cell>
        </row>
        <row r="4453">
          <cell r="D4453" t="str">
            <v>00001323</v>
          </cell>
          <cell r="E4453" t="str">
            <v>CHAPA ACO FINA QUENTE PRETA 18MSG E = 1,21MM - 9,76KG/M2</v>
          </cell>
          <cell r="F4453" t="str">
            <v>KG</v>
          </cell>
          <cell r="G4453">
            <v>3.23</v>
          </cell>
          <cell r="H4453" t="str">
            <v>I-SINAPI</v>
          </cell>
          <cell r="I4453">
            <v>3.94</v>
          </cell>
        </row>
        <row r="4454">
          <cell r="D4454" t="str">
            <v>00001319</v>
          </cell>
          <cell r="E4454" t="str">
            <v>CHAPA ACO FINA QUENTE PRETA 3/16"(4,76MM) 37,348KG/M2</v>
          </cell>
          <cell r="F4454" t="str">
            <v>KG</v>
          </cell>
          <cell r="G4454">
            <v>2.69</v>
          </cell>
          <cell r="H4454" t="str">
            <v>I-SINAPI</v>
          </cell>
          <cell r="I4454">
            <v>3.28</v>
          </cell>
        </row>
        <row r="4455">
          <cell r="D4455" t="str">
            <v>00001333</v>
          </cell>
          <cell r="E4455" t="str">
            <v>CHAPA ACO GROSSA PRETA 1/2"(12,70MM) 99,593KG/M2</v>
          </cell>
          <cell r="F4455" t="str">
            <v>KG</v>
          </cell>
          <cell r="G4455">
            <v>2.72</v>
          </cell>
          <cell r="H4455" t="str">
            <v>I-SINAPI</v>
          </cell>
          <cell r="I4455">
            <v>3.31</v>
          </cell>
        </row>
        <row r="4456">
          <cell r="D4456" t="str">
            <v>00001330</v>
          </cell>
          <cell r="E4456" t="str">
            <v>CHAPA ACO GROSSA PRETA 1/4"(6,35MM) 49,797KG/M2</v>
          </cell>
          <cell r="F4456" t="str">
            <v>KG</v>
          </cell>
          <cell r="G4456">
            <v>2.72</v>
          </cell>
          <cell r="H4456" t="str">
            <v>I-SINAPI</v>
          </cell>
          <cell r="I4456">
            <v>3.31</v>
          </cell>
        </row>
        <row r="4457">
          <cell r="D4457" t="str">
            <v>00001336</v>
          </cell>
          <cell r="E4457" t="str">
            <v>CHAPA ACO GROSSA PRETA 1"(25,40MM) 199,87KG/M2</v>
          </cell>
          <cell r="F4457" t="str">
            <v>M2</v>
          </cell>
          <cell r="G4457">
            <v>551.16999999999996</v>
          </cell>
          <cell r="H4457" t="str">
            <v>I-SINAPI</v>
          </cell>
          <cell r="I4457">
            <v>672.42</v>
          </cell>
        </row>
        <row r="4458">
          <cell r="D4458" t="str">
            <v>00010957</v>
          </cell>
          <cell r="E4458" t="str">
            <v>CHAPA ACO GROSSA PRETA 3/4"(19,05MM) 149,39KG/M2'</v>
          </cell>
          <cell r="F4458" t="str">
            <v>KG</v>
          </cell>
          <cell r="G4458">
            <v>2.93</v>
          </cell>
          <cell r="H4458" t="str">
            <v>I-SINAPI</v>
          </cell>
          <cell r="I4458">
            <v>3.57</v>
          </cell>
        </row>
        <row r="4459">
          <cell r="D4459" t="str">
            <v>00001332</v>
          </cell>
          <cell r="E4459" t="str">
            <v>CHAPA ACO GROSSA PRETA 3/8"(9,53MM) 74,695KG/M2</v>
          </cell>
          <cell r="F4459" t="str">
            <v>KG</v>
          </cell>
          <cell r="G4459">
            <v>2.72</v>
          </cell>
          <cell r="H4459" t="str">
            <v>I-SINAPI</v>
          </cell>
          <cell r="I4459">
            <v>3.31</v>
          </cell>
        </row>
        <row r="4460">
          <cell r="D4460" t="str">
            <v>00001334</v>
          </cell>
          <cell r="E4460" t="str">
            <v>CHAPA ACO GROSSA PRETA 5/8"( 15,88MM) 124,492KG/M2</v>
          </cell>
          <cell r="F4460" t="str">
            <v>KG</v>
          </cell>
          <cell r="G4460">
            <v>2.72</v>
          </cell>
          <cell r="H4460" t="str">
            <v>I-SINAPI</v>
          </cell>
          <cell r="I4460">
            <v>3.31</v>
          </cell>
        </row>
        <row r="4461">
          <cell r="D4461" t="str">
            <v>00001335</v>
          </cell>
          <cell r="E4461" t="str">
            <v>CHAPA ACO GROSSA PRETA 7/8"(22,23MM) 174,288KG/M2</v>
          </cell>
          <cell r="F4461" t="str">
            <v>KG</v>
          </cell>
          <cell r="G4461">
            <v>2.72</v>
          </cell>
          <cell r="H4461" t="str">
            <v>I-SINAPI</v>
          </cell>
          <cell r="I4461">
            <v>3.31</v>
          </cell>
        </row>
        <row r="4462">
          <cell r="D4462" t="str">
            <v>00012759</v>
          </cell>
          <cell r="E4462" t="str">
            <v>CHAPA ACO INOX E = 4MM (32KG/M2)</v>
          </cell>
          <cell r="F4462" t="str">
            <v>M2</v>
          </cell>
          <cell r="G4462">
            <v>180.97</v>
          </cell>
          <cell r="H4462" t="str">
            <v>I-SINAPI</v>
          </cell>
          <cell r="I4462">
            <v>220.78</v>
          </cell>
        </row>
        <row r="4463">
          <cell r="D4463" t="str">
            <v>00012760</v>
          </cell>
          <cell r="E4463" t="str">
            <v>CHAPA ACO INOX E = 6MM (48KG   /   M2)</v>
          </cell>
          <cell r="F4463" t="str">
            <v>M2</v>
          </cell>
          <cell r="G4463">
            <v>271.45</v>
          </cell>
          <cell r="H4463" t="str">
            <v>I-SINAPI</v>
          </cell>
          <cell r="I4463">
            <v>331.16</v>
          </cell>
        </row>
        <row r="4464">
          <cell r="D4464" t="str">
            <v>00001337</v>
          </cell>
          <cell r="E4464" t="str">
            <v>CHAPA ACO P/PISOS LTP XADREZ 1/4" - (TP PERMETAL)</v>
          </cell>
          <cell r="F4464" t="str">
            <v>KG</v>
          </cell>
          <cell r="G4464">
            <v>3.8</v>
          </cell>
          <cell r="H4464" t="str">
            <v>I-SINAPI</v>
          </cell>
          <cell r="I4464">
            <v>4.63</v>
          </cell>
        </row>
        <row r="4465">
          <cell r="D4465" t="str">
            <v>00011122</v>
          </cell>
          <cell r="E4465" t="str">
            <v>CHAPA ALUMINIO E = 3MM</v>
          </cell>
          <cell r="F4465" t="str">
            <v>KG</v>
          </cell>
          <cell r="G4465">
            <v>20.72</v>
          </cell>
          <cell r="H4465" t="str">
            <v>I-SINAPI</v>
          </cell>
          <cell r="I4465">
            <v>25.27</v>
          </cell>
        </row>
        <row r="4466">
          <cell r="D4466" t="str">
            <v>00011123</v>
          </cell>
          <cell r="E4466" t="str">
            <v>CHAPA ALUMINIO E = 4MM</v>
          </cell>
          <cell r="F4466" t="str">
            <v>KG</v>
          </cell>
          <cell r="G4466">
            <v>20.47</v>
          </cell>
          <cell r="H4466" t="str">
            <v>I-SINAPI</v>
          </cell>
          <cell r="I4466">
            <v>24.97</v>
          </cell>
        </row>
        <row r="4467">
          <cell r="D4467" t="str">
            <v>00011125</v>
          </cell>
          <cell r="E4467" t="str">
            <v>CHAPA ALUMINIO E = 6MM</v>
          </cell>
          <cell r="F4467" t="str">
            <v>KG</v>
          </cell>
          <cell r="G4467">
            <v>20.329999999999998</v>
          </cell>
          <cell r="H4467" t="str">
            <v>I-SINAPI</v>
          </cell>
          <cell r="I4467">
            <v>24.8</v>
          </cell>
        </row>
        <row r="4468">
          <cell r="D4468" t="str">
            <v>00011112</v>
          </cell>
          <cell r="E4468" t="str">
            <v>CHAPA ALUMINIO P/ CALHA E = 0,5MM L = 0,3M</v>
          </cell>
          <cell r="F4468" t="str">
            <v>KG</v>
          </cell>
          <cell r="G4468">
            <v>19.899999999999999</v>
          </cell>
          <cell r="H4468" t="str">
            <v>I-SINAPI</v>
          </cell>
          <cell r="I4468">
            <v>24.27</v>
          </cell>
        </row>
        <row r="4469">
          <cell r="D4469" t="str">
            <v>00011113</v>
          </cell>
          <cell r="E4469" t="str">
            <v>CHAPA ALUMINIO P/ CALHA E = 0,8MM L = 0,5M</v>
          </cell>
          <cell r="F4469" t="str">
            <v>KG</v>
          </cell>
          <cell r="G4469">
            <v>20.079999999999998</v>
          </cell>
          <cell r="H4469" t="str">
            <v>I-SINAPI</v>
          </cell>
          <cell r="I4469">
            <v>24.49</v>
          </cell>
        </row>
        <row r="4470">
          <cell r="D4470" t="str">
            <v>00011114</v>
          </cell>
          <cell r="E4470" t="str">
            <v>CHAPA ALUMINIO P/ CALHA E = 0,8MM L = 0,6M</v>
          </cell>
          <cell r="F4470" t="str">
            <v>M</v>
          </cell>
          <cell r="G4470">
            <v>24.19</v>
          </cell>
          <cell r="H4470" t="str">
            <v>I-SINAPI</v>
          </cell>
          <cell r="I4470">
            <v>29.51</v>
          </cell>
        </row>
        <row r="4471">
          <cell r="D4471" t="str">
            <v>00011115</v>
          </cell>
          <cell r="E4471" t="str">
            <v>CHAPA ALUMINIO P/ CALHA E = 0,8MM L = 1,0M</v>
          </cell>
          <cell r="F4471" t="str">
            <v>M</v>
          </cell>
          <cell r="G4471">
            <v>45.82</v>
          </cell>
          <cell r="H4471" t="str">
            <v>I-SINAPI</v>
          </cell>
          <cell r="I4471">
            <v>55.9</v>
          </cell>
        </row>
        <row r="4472">
          <cell r="D4472" t="str">
            <v>00001363</v>
          </cell>
          <cell r="E4472" t="str">
            <v>CHAPA DE MADEIRA COMPENSADA E = 6MM, DE 1,60 X 2,20 M PARA ARMÁRIOS</v>
          </cell>
          <cell r="F4472" t="str">
            <v>M2</v>
          </cell>
          <cell r="G4472">
            <v>11.08</v>
          </cell>
          <cell r="H4472" t="str">
            <v>I-SINAPI</v>
          </cell>
          <cell r="I4472">
            <v>13.51</v>
          </cell>
        </row>
        <row r="4473">
          <cell r="D4473" t="str">
            <v>00001347</v>
          </cell>
          <cell r="E4473" t="str">
            <v>CHAPA DE MADEIRA COMPENSADA PLASTIFICADA   E=12MM DE 1,10 X 2,20 M    PARA FORMA CONCRETO</v>
          </cell>
          <cell r="F4473" t="str">
            <v>M2</v>
          </cell>
          <cell r="G4473">
            <v>20.25</v>
          </cell>
          <cell r="H4473" t="str">
            <v>I-SINAPI</v>
          </cell>
          <cell r="I4473">
            <v>24.7</v>
          </cell>
        </row>
        <row r="4474">
          <cell r="D4474" t="str">
            <v>00001350</v>
          </cell>
          <cell r="E4474" t="str">
            <v>CHAPA DE MADEIRA COMPENSADA RESINADA E=10MM DE 1,10 X 2,20 M PARA FORMA CONCRETO</v>
          </cell>
          <cell r="F4474" t="str">
            <v>UN</v>
          </cell>
          <cell r="G4474">
            <v>27</v>
          </cell>
          <cell r="H4474" t="str">
            <v>I-SINAPI</v>
          </cell>
          <cell r="I4474">
            <v>32.94</v>
          </cell>
        </row>
        <row r="4475">
          <cell r="D4475" t="str">
            <v>00011026</v>
          </cell>
          <cell r="E4475" t="str">
            <v>CHAPA GALV PLANA 14GSG 1,994MM 16,020KG/M2</v>
          </cell>
          <cell r="F4475" t="str">
            <v>KG</v>
          </cell>
          <cell r="G4475">
            <v>4.54</v>
          </cell>
          <cell r="H4475" t="str">
            <v>I-SINAPI</v>
          </cell>
          <cell r="I4475">
            <v>5.53</v>
          </cell>
        </row>
        <row r="4476">
          <cell r="D4476" t="str">
            <v>00011027</v>
          </cell>
          <cell r="E4476" t="str">
            <v>CHAPA GALV PLANA 16GSG 1,613MM 12,969KG/M2</v>
          </cell>
          <cell r="F4476" t="str">
            <v>KG</v>
          </cell>
          <cell r="G4476">
            <v>4.6399999999999997</v>
          </cell>
          <cell r="H4476" t="str">
            <v>I-SINAPI</v>
          </cell>
          <cell r="I4476">
            <v>5.66</v>
          </cell>
        </row>
        <row r="4477">
          <cell r="D4477" t="str">
            <v>00011046</v>
          </cell>
          <cell r="E4477" t="str">
            <v>CHAPA GALV PLANA 18GSG 1,311MM 10,528KG/M2</v>
          </cell>
          <cell r="F4477" t="str">
            <v>KG</v>
          </cell>
          <cell r="G4477">
            <v>4.6399999999999997</v>
          </cell>
          <cell r="H4477" t="str">
            <v>I-SINAPI</v>
          </cell>
          <cell r="I4477">
            <v>5.66</v>
          </cell>
        </row>
        <row r="4478">
          <cell r="D4478" t="str">
            <v>00011047</v>
          </cell>
          <cell r="E4478" t="str">
            <v>CHAPA GALV PLANA 19GSG 1,158MM 9,307KG/M2</v>
          </cell>
          <cell r="F4478" t="str">
            <v>KG</v>
          </cell>
          <cell r="G4478">
            <v>4.54</v>
          </cell>
          <cell r="H4478" t="str">
            <v>I-SINAPI</v>
          </cell>
          <cell r="I4478">
            <v>5.53</v>
          </cell>
        </row>
        <row r="4479">
          <cell r="D4479" t="str">
            <v>00011049</v>
          </cell>
          <cell r="E4479" t="str">
            <v>CHAPA GALV PLANA 22GSG 0,853MM 6,866KG/M2</v>
          </cell>
          <cell r="F4479" t="str">
            <v>KG</v>
          </cell>
          <cell r="G4479">
            <v>4.54</v>
          </cell>
          <cell r="H4479" t="str">
            <v>I-SINAPI</v>
          </cell>
          <cell r="I4479">
            <v>5.53</v>
          </cell>
        </row>
        <row r="4480">
          <cell r="D4480" t="str">
            <v>00011051</v>
          </cell>
          <cell r="E4480" t="str">
            <v>CHAPA GALV PLANA 26GSG 0,551MM 4,425KG/M2</v>
          </cell>
          <cell r="F4480" t="str">
            <v>KG</v>
          </cell>
          <cell r="G4480">
            <v>4.9800000000000004</v>
          </cell>
          <cell r="H4480" t="str">
            <v>I-SINAPI</v>
          </cell>
          <cell r="I4480">
            <v>6.07</v>
          </cell>
        </row>
        <row r="4481">
          <cell r="D4481" t="str">
            <v>00011061</v>
          </cell>
          <cell r="E4481" t="str">
            <v>CHAPA GALV PLANA 30GSG 0,399MM 3,204KG/M2</v>
          </cell>
          <cell r="F4481" t="str">
            <v>KG</v>
          </cell>
          <cell r="G4481">
            <v>5.48</v>
          </cell>
          <cell r="H4481" t="str">
            <v>I-SINAPI</v>
          </cell>
          <cell r="I4481">
            <v>6.68</v>
          </cell>
        </row>
        <row r="4482">
          <cell r="D4482" t="str">
            <v>00001338</v>
          </cell>
          <cell r="E4482" t="str">
            <v>CHAPA LAMINADO MELAMINICO LISO BRILHANTE E = 1,3MM (1,25X3,08M)</v>
          </cell>
          <cell r="F4482" t="str">
            <v>M2</v>
          </cell>
          <cell r="G4482">
            <v>12.51</v>
          </cell>
          <cell r="H4482" t="str">
            <v>I-SINAPI</v>
          </cell>
          <cell r="I4482">
            <v>15.26</v>
          </cell>
        </row>
        <row r="4483">
          <cell r="D4483" t="str">
            <v>00001340</v>
          </cell>
          <cell r="E4483" t="str">
            <v>CHAPA LAMINADO MELAMINICO LISO FOSCO E = 1,3MM (1,25X3,08M)</v>
          </cell>
          <cell r="F4483" t="str">
            <v>M2</v>
          </cell>
          <cell r="G4483">
            <v>14.71</v>
          </cell>
          <cell r="H4483" t="str">
            <v>I-SINAPI</v>
          </cell>
          <cell r="I4483">
            <v>17.940000000000001</v>
          </cell>
        </row>
        <row r="4484">
          <cell r="D4484" t="str">
            <v>00001341</v>
          </cell>
          <cell r="E4484" t="str">
            <v>CHAPA LAMINADO MELAMINICO TEXTURIZADO E = 1,3MM (1,25X3,08M)</v>
          </cell>
          <cell r="F4484" t="str">
            <v>M2</v>
          </cell>
          <cell r="G4484">
            <v>15.84</v>
          </cell>
          <cell r="H4484" t="str">
            <v>I-SINAPI</v>
          </cell>
          <cell r="I4484">
            <v>19.32</v>
          </cell>
        </row>
        <row r="4485">
          <cell r="D4485" t="str">
            <v>00011062</v>
          </cell>
          <cell r="E4485" t="str">
            <v>CHAPA LISA PRENSADA DE FIBROCIMENTO 10MM - 1,20 X 2,0M</v>
          </cell>
          <cell r="F4485" t="str">
            <v>M2</v>
          </cell>
          <cell r="G4485">
            <v>46.29</v>
          </cell>
          <cell r="H4485" t="str">
            <v>I-SINAPI</v>
          </cell>
          <cell r="I4485">
            <v>56.47</v>
          </cell>
        </row>
        <row r="4486">
          <cell r="D4486" t="str">
            <v>00011063</v>
          </cell>
          <cell r="E4486" t="str">
            <v>CHAPA LISA PRENSADA DE FIBROCIMENTO 6MM - 1,20 X 2,0M</v>
          </cell>
          <cell r="F4486" t="str">
            <v>M2</v>
          </cell>
          <cell r="G4486">
            <v>29.21</v>
          </cell>
          <cell r="H4486" t="str">
            <v>I-SINAPI</v>
          </cell>
          <cell r="I4486">
            <v>35.630000000000003</v>
          </cell>
        </row>
        <row r="4487">
          <cell r="D4487" t="str">
            <v>00001364</v>
          </cell>
          <cell r="E4487" t="str">
            <v>CHAPA MADEIRA COMPENSADA CEDRO/CEDRINHO, SUMAUMA, VIROLA BRANCA OU EQUIV 2,2 X 1,6M X 10MM</v>
          </cell>
          <cell r="F4487" t="str">
            <v>M2</v>
          </cell>
          <cell r="G4487">
            <v>12.83</v>
          </cell>
          <cell r="H4487" t="str">
            <v>I-SINAPI</v>
          </cell>
          <cell r="I4487">
            <v>15.65</v>
          </cell>
        </row>
        <row r="4488">
          <cell r="D4488" t="str">
            <v>00001361</v>
          </cell>
          <cell r="E4488" t="str">
            <v>CHAPA MADEIRA COMPENSADA CEDRO/CEDRINHO, SUMAUMA, VIROLA BRANCA OU EQUIV 2,2 X 1,6M X 12MM</v>
          </cell>
          <cell r="F4488" t="str">
            <v>UN</v>
          </cell>
          <cell r="G4488">
            <v>43.41</v>
          </cell>
          <cell r="H4488" t="str">
            <v>I-SINAPI</v>
          </cell>
          <cell r="I4488">
            <v>52.96</v>
          </cell>
        </row>
        <row r="4489">
          <cell r="D4489" t="str">
            <v>00001362</v>
          </cell>
          <cell r="E4489" t="str">
            <v>CHAPA MADEIRA COMPENSADA CEDRO/CEDRINHO, SUMAUMA, VIROLA BRANCA OU EQUIV 2,2 X 1,6M X 15MM</v>
          </cell>
          <cell r="F4489" t="str">
            <v>M2</v>
          </cell>
          <cell r="G4489">
            <v>18.63</v>
          </cell>
          <cell r="H4489" t="str">
            <v>I-SINAPI</v>
          </cell>
          <cell r="I4489">
            <v>22.72</v>
          </cell>
        </row>
        <row r="4490">
          <cell r="D4490" t="str">
            <v>00011131</v>
          </cell>
          <cell r="E4490" t="str">
            <v>CHAPA MADEIRA COMPENSADA CEDRO/CEDRINHO, SUMAUMA, VIROLA BRANCA OU EQUIV 2,2 X 1,6M X 20MM</v>
          </cell>
          <cell r="F4490" t="str">
            <v>M2</v>
          </cell>
          <cell r="G4490">
            <v>27.41</v>
          </cell>
          <cell r="H4490" t="str">
            <v>I-SINAPI</v>
          </cell>
          <cell r="I4490">
            <v>33.44</v>
          </cell>
        </row>
        <row r="4491">
          <cell r="D4491" t="str">
            <v>00011132</v>
          </cell>
          <cell r="E4491" t="str">
            <v>CHAPA MADEIRA COMPENSADA CEDRO/CEDRINHO, SUMAUMA, VIROLA BRANCA OU EQUIV 2,2 X 1,6M X 25MM</v>
          </cell>
          <cell r="F4491" t="str">
            <v>M2</v>
          </cell>
          <cell r="G4491">
            <v>31.12</v>
          </cell>
          <cell r="H4491" t="str">
            <v>I-SINAPI</v>
          </cell>
          <cell r="I4491">
            <v>37.96</v>
          </cell>
        </row>
        <row r="4492">
          <cell r="D4492" t="str">
            <v>00011130</v>
          </cell>
          <cell r="E4492" t="str">
            <v>CHAPA MADEIRA COMPENSADA CEDRO/CEDRINHO, SUMAUMA, VIROLA BRANCA OU EQUIV 2,2 X 1,6M X 8MM</v>
          </cell>
          <cell r="F4492" t="str">
            <v>M2</v>
          </cell>
          <cell r="G4492">
            <v>13.24</v>
          </cell>
          <cell r="H4492" t="str">
            <v>I-SINAPI</v>
          </cell>
          <cell r="I4492">
            <v>16.149999999999999</v>
          </cell>
        </row>
        <row r="4493">
          <cell r="D4493" t="str">
            <v>00011137</v>
          </cell>
          <cell r="E4493" t="str">
            <v>CHAPA MADEIRA COMPENSADA NAVAL (C/ COLA FENOLICA) 2,2 X 1,6M X 20MM</v>
          </cell>
          <cell r="F4493" t="str">
            <v>M2</v>
          </cell>
          <cell r="G4493">
            <v>39.32</v>
          </cell>
          <cell r="H4493" t="str">
            <v>I-SINAPI</v>
          </cell>
          <cell r="I4493">
            <v>47.97</v>
          </cell>
        </row>
        <row r="4494">
          <cell r="D4494" t="str">
            <v>00011134</v>
          </cell>
          <cell r="E4494" t="str">
            <v>CHAPA MADEIRA COMPENSADA NAVAL (C/ COLA FENOLICA) 2,2 X 1,6M X 10MM</v>
          </cell>
          <cell r="F4494" t="str">
            <v>M2</v>
          </cell>
          <cell r="G4494">
            <v>20.88</v>
          </cell>
          <cell r="H4494" t="str">
            <v>I-SINAPI</v>
          </cell>
          <cell r="I4494">
            <v>25.47</v>
          </cell>
        </row>
        <row r="4495">
          <cell r="D4495" t="str">
            <v>00011135</v>
          </cell>
          <cell r="E4495" t="str">
            <v>CHAPA MADEIRA COMPENSADA NAVAL (C/ COLA FENOLICA) 2,2 X 1,6M X 12MM</v>
          </cell>
          <cell r="F4495" t="str">
            <v>M2</v>
          </cell>
          <cell r="G4495">
            <v>24.45</v>
          </cell>
          <cell r="H4495" t="str">
            <v>I-SINAPI</v>
          </cell>
          <cell r="I4495">
            <v>29.82</v>
          </cell>
        </row>
        <row r="4496">
          <cell r="D4496" t="str">
            <v>00011136</v>
          </cell>
          <cell r="E4496" t="str">
            <v>CHAPA MADEIRA COMPENSADA NAVAL (C/ COLA FENOLICA) 2,2 X 1,6M X 15MM</v>
          </cell>
          <cell r="F4496" t="str">
            <v>M2</v>
          </cell>
          <cell r="G4496">
            <v>29.46</v>
          </cell>
          <cell r="H4496" t="str">
            <v>I-SINAPI</v>
          </cell>
          <cell r="I4496">
            <v>35.94</v>
          </cell>
        </row>
        <row r="4497">
          <cell r="D4497" t="str">
            <v>00001360</v>
          </cell>
          <cell r="E4497" t="str">
            <v>CHAPA MADEIRA COMPENSADA NAVAL (C/ COLA FENOLICA) 2,2 X 1,6M X 6MM</v>
          </cell>
          <cell r="F4497" t="str">
            <v>M2</v>
          </cell>
          <cell r="G4497">
            <v>15.77</v>
          </cell>
          <cell r="H4497" t="str">
            <v>I-SINAPI</v>
          </cell>
          <cell r="I4497">
            <v>19.23</v>
          </cell>
        </row>
        <row r="4498">
          <cell r="D4498" t="str">
            <v>00001346</v>
          </cell>
          <cell r="E4498" t="str">
            <v>CHAPA MADEIRA COMPENSADA PLASTIFICADA 2,2 X 1,1M X 10MM P/ FORMA CONCRETO</v>
          </cell>
          <cell r="F4498" t="str">
            <v>M2</v>
          </cell>
          <cell r="G4498">
            <v>17.43</v>
          </cell>
          <cell r="H4498" t="str">
            <v>I-SINAPI</v>
          </cell>
          <cell r="I4498">
            <v>21.26</v>
          </cell>
        </row>
        <row r="4499">
          <cell r="D4499" t="str">
            <v>00001342</v>
          </cell>
          <cell r="E4499" t="str">
            <v>CHAPA MADEIRA COMPENSADA PLASTIFICADA 2,2 X 1,1M X 15MM P/ FORMA CONCRETO</v>
          </cell>
          <cell r="F4499" t="str">
            <v>UN</v>
          </cell>
          <cell r="G4499">
            <v>58.89</v>
          </cell>
          <cell r="H4499" t="str">
            <v>I-SINAPI</v>
          </cell>
          <cell r="I4499">
            <v>71.84</v>
          </cell>
        </row>
        <row r="4500">
          <cell r="D4500" t="str">
            <v>00001345</v>
          </cell>
          <cell r="E4500" t="str">
            <v>CHAPA MADEIRA COMPENSADA PLASTIFICADA 2,2 X 1,1M X 18MM P/ FORMA CONCRETO</v>
          </cell>
          <cell r="F4500" t="str">
            <v>M2</v>
          </cell>
          <cell r="G4500">
            <v>27.29</v>
          </cell>
          <cell r="H4500" t="str">
            <v>I-SINAPI</v>
          </cell>
          <cell r="I4500">
            <v>33.29</v>
          </cell>
        </row>
        <row r="4501">
          <cell r="D4501" t="str">
            <v>00001349</v>
          </cell>
          <cell r="E4501" t="str">
            <v>CHAPA MADEIRA COMPENSADA PLASTIFICADA 2,2 X 1,1M X 21MM P/ FORMA CONCRETO</v>
          </cell>
          <cell r="F4501" t="str">
            <v>UN</v>
          </cell>
          <cell r="G4501">
            <v>71.03</v>
          </cell>
          <cell r="H4501" t="str">
            <v>I-SINAPI</v>
          </cell>
          <cell r="I4501">
            <v>86.65</v>
          </cell>
        </row>
        <row r="4502">
          <cell r="D4502" t="str">
            <v>00001344</v>
          </cell>
          <cell r="E4502" t="str">
            <v>CHAPA MADEIRA COMPENSADA PLASTIFICADA 2,2 X 1,1M X 6MM P/ FORMA CONCRETO</v>
          </cell>
          <cell r="F4502" t="str">
            <v>UN</v>
          </cell>
          <cell r="G4502">
            <v>32.119999999999997</v>
          </cell>
          <cell r="H4502" t="str">
            <v>I-SINAPI</v>
          </cell>
          <cell r="I4502">
            <v>39.18</v>
          </cell>
        </row>
        <row r="4503">
          <cell r="D4503" t="str">
            <v>00001357</v>
          </cell>
          <cell r="E4503" t="str">
            <v>CHAPA MADEIRA COMPENSADA RESINADA 2,2 X 1,1M (12MM) P/ FORMA CONCRETO</v>
          </cell>
          <cell r="F4503" t="str">
            <v>UN</v>
          </cell>
          <cell r="G4503">
            <v>33.090000000000003</v>
          </cell>
          <cell r="H4503" t="str">
            <v>I-SINAPI</v>
          </cell>
          <cell r="I4503">
            <v>40.36</v>
          </cell>
        </row>
        <row r="4504">
          <cell r="D4504" t="str">
            <v>00001355</v>
          </cell>
          <cell r="E4504" t="str">
            <v>CHAPA MADEIRA COMPENSADA RESINADA 2,2 X 1,1M X 14MM P/ FORMA CONCRETO</v>
          </cell>
          <cell r="F4504" t="str">
            <v>M2</v>
          </cell>
          <cell r="G4504">
            <v>16.62</v>
          </cell>
          <cell r="H4504" t="str">
            <v>I-SINAPI</v>
          </cell>
          <cell r="I4504">
            <v>20.27</v>
          </cell>
        </row>
        <row r="4505">
          <cell r="D4505" t="str">
            <v>00001358</v>
          </cell>
          <cell r="E4505" t="str">
            <v>CHAPA MADEIRA COMPENSADA RESINADA 2,2 X 1,1M X 17MM P/ FORMA CONCRETO</v>
          </cell>
          <cell r="F4505" t="str">
            <v>M2</v>
          </cell>
          <cell r="G4505">
            <v>19.3</v>
          </cell>
          <cell r="H4505" t="str">
            <v>I-SINAPI</v>
          </cell>
          <cell r="I4505">
            <v>23.54</v>
          </cell>
        </row>
        <row r="4506">
          <cell r="D4506" t="str">
            <v>00001359</v>
          </cell>
          <cell r="E4506" t="str">
            <v>CHAPA MADEIRA COMPENSADA RESINADA 2,2 X 1,1M X 20MM P/ FORMA CONCRETO</v>
          </cell>
          <cell r="F4506" t="str">
            <v>UN</v>
          </cell>
          <cell r="G4506">
            <v>56.3</v>
          </cell>
          <cell r="H4506" t="str">
            <v>I-SINAPI</v>
          </cell>
          <cell r="I4506">
            <v>68.680000000000007</v>
          </cell>
        </row>
        <row r="4507">
          <cell r="D4507" t="str">
            <v>00001351</v>
          </cell>
          <cell r="E4507" t="str">
            <v>CHAPA MADEIRA COMPENSADA RESINADA 2,2 X 1,1M X 6MM P/ FORMA CONCRETO</v>
          </cell>
          <cell r="F4507" t="str">
            <v>UN</v>
          </cell>
          <cell r="G4507">
            <v>19.190000000000001</v>
          </cell>
          <cell r="H4507" t="str">
            <v>I-SINAPI</v>
          </cell>
          <cell r="I4507">
            <v>23.41</v>
          </cell>
        </row>
        <row r="4508">
          <cell r="D4508" t="str">
            <v>00020064</v>
          </cell>
          <cell r="E4508" t="str">
            <v>CHAPA PLANA DE PVC P/ CALHA C/ 0,30M DE LARGURA</v>
          </cell>
          <cell r="F4508" t="str">
            <v>M</v>
          </cell>
          <cell r="G4508">
            <v>112.4</v>
          </cell>
          <cell r="H4508" t="str">
            <v>I-SINAPI</v>
          </cell>
          <cell r="I4508">
            <v>137.12</v>
          </cell>
        </row>
        <row r="4509">
          <cell r="D4509" t="str">
            <v>00012619</v>
          </cell>
          <cell r="E4509" t="str">
            <v>CHAPA PLANA DE PVC P/ CALHA C/ 0,40M DE LARGURA</v>
          </cell>
          <cell r="F4509" t="str">
            <v>M</v>
          </cell>
          <cell r="G4509">
            <v>148.53</v>
          </cell>
          <cell r="H4509" t="str">
            <v>I-SINAPI</v>
          </cell>
          <cell r="I4509">
            <v>181.2</v>
          </cell>
        </row>
        <row r="4510">
          <cell r="D4510" t="str">
            <v>00012620</v>
          </cell>
          <cell r="E4510" t="str">
            <v>CHAPA PLANA DE PVC P/ CALHA C/ 0,50M DE LARGURA</v>
          </cell>
          <cell r="F4510" t="str">
            <v>M</v>
          </cell>
          <cell r="G4510">
            <v>184.65</v>
          </cell>
          <cell r="H4510" t="str">
            <v>I-SINAPI</v>
          </cell>
          <cell r="I4510">
            <v>225.27</v>
          </cell>
        </row>
        <row r="4511">
          <cell r="D4511" t="str">
            <v>00012621</v>
          </cell>
          <cell r="E4511" t="str">
            <v>CHAPA PLANA DE PVC P/ CALHA C/ 0,60M DE LARGURA</v>
          </cell>
          <cell r="F4511" t="str">
            <v>M</v>
          </cell>
          <cell r="G4511">
            <v>220.79</v>
          </cell>
          <cell r="H4511" t="str">
            <v>I-SINAPI</v>
          </cell>
          <cell r="I4511">
            <v>269.36</v>
          </cell>
        </row>
        <row r="4512">
          <cell r="D4512" t="str">
            <v>00012622</v>
          </cell>
          <cell r="E4512" t="str">
            <v>CHAPA PLANA DE PVC P/ CALHA C/ 1,00M DE LARGURA</v>
          </cell>
          <cell r="F4512" t="str">
            <v>M</v>
          </cell>
          <cell r="G4512">
            <v>369.32</v>
          </cell>
          <cell r="H4512" t="str">
            <v>I-SINAPI</v>
          </cell>
          <cell r="I4512">
            <v>450.57</v>
          </cell>
        </row>
        <row r="4513">
          <cell r="D4513" t="str">
            <v>00011584</v>
          </cell>
          <cell r="E4513" t="str">
            <v>CHAPA RIGIDA FIBRAS MAD PRENSADA A QUENTE TIPO EUCADUR LISA 1,22 X 2,44M   ESP=2,5MM</v>
          </cell>
          <cell r="F4513" t="str">
            <v>UN</v>
          </cell>
          <cell r="G4513">
            <v>53.55</v>
          </cell>
          <cell r="H4513" t="str">
            <v>I-SINAPI</v>
          </cell>
          <cell r="I4513">
            <v>65.33</v>
          </cell>
        </row>
        <row r="4514">
          <cell r="D4514" t="str">
            <v>00007244</v>
          </cell>
          <cell r="E4514" t="str">
            <v>CHAPA ZINCADA P/ CALHA DE AGUAS PLUVIAIS - E = 0,5MM X L = 0,50M</v>
          </cell>
          <cell r="F4514" t="str">
            <v>M</v>
          </cell>
          <cell r="G4514">
            <v>10.34</v>
          </cell>
          <cell r="H4514" t="str">
            <v>I-SINAPI</v>
          </cell>
          <cell r="I4514">
            <v>12.61</v>
          </cell>
        </row>
        <row r="4515">
          <cell r="D4515" t="str">
            <v>00013712</v>
          </cell>
          <cell r="E4515" t="str">
            <v>CHAVE COMPENSADORA TRIFASICA P/ MOTOR 15CV (380V) C/ FUSIVEL DIAZED 50A</v>
          </cell>
          <cell r="F4515" t="str">
            <v>UN</v>
          </cell>
          <cell r="G4515">
            <v>6310.58</v>
          </cell>
          <cell r="H4515" t="str">
            <v>I-SINAPI</v>
          </cell>
          <cell r="I4515">
            <v>7698.9</v>
          </cell>
        </row>
        <row r="4516">
          <cell r="D4516" t="str">
            <v>00013711</v>
          </cell>
          <cell r="E4516" t="str">
            <v>CHAVE COMPENSADORA TRIFASICA P/ MOTOR 150CV (380V) C/ FUSIVEL NH 315A</v>
          </cell>
          <cell r="F4516" t="str">
            <v>UN</v>
          </cell>
          <cell r="G4516">
            <v>19671.560000000001</v>
          </cell>
          <cell r="H4516" t="str">
            <v>I-SINAPI</v>
          </cell>
          <cell r="I4516">
            <v>23999.3</v>
          </cell>
        </row>
        <row r="4517">
          <cell r="D4517" t="str">
            <v>00013704</v>
          </cell>
          <cell r="E4517" t="str">
            <v>CHAVE COMPENSADORA TRIFASICA P/ MOTOR 40CV (380V) C/ FUSIVEL NH 100A</v>
          </cell>
          <cell r="F4517" t="str">
            <v>UN</v>
          </cell>
          <cell r="G4517">
            <v>2810.41</v>
          </cell>
          <cell r="H4517" t="str">
            <v>I-SINAPI</v>
          </cell>
          <cell r="I4517">
            <v>3428.7</v>
          </cell>
        </row>
        <row r="4518">
          <cell r="D4518" t="str">
            <v>00013710</v>
          </cell>
          <cell r="E4518" t="str">
            <v>CHAVE COMPENSADORA TRIFASICA P/ MOTOR 75CV (380V) C/ FUSIVEL NH 160A</v>
          </cell>
          <cell r="F4518" t="str">
            <v>UN</v>
          </cell>
          <cell r="G4518">
            <v>3359.74</v>
          </cell>
          <cell r="H4518" t="str">
            <v>I-SINAPI</v>
          </cell>
          <cell r="I4518">
            <v>4098.88</v>
          </cell>
        </row>
        <row r="4519">
          <cell r="D4519" t="str">
            <v>00012096</v>
          </cell>
          <cell r="E4519" t="str">
            <v>CHAVE COMUTADORA REFORCADA TIPO FACA C/ BASE DE MARMORE 1 X 30A/250V (1 POLO)</v>
          </cell>
          <cell r="F4519" t="str">
            <v>UN</v>
          </cell>
          <cell r="G4519">
            <v>13.86</v>
          </cell>
          <cell r="H4519" t="str">
            <v>I-SINAPI</v>
          </cell>
          <cell r="I4519">
            <v>16.899999999999999</v>
          </cell>
        </row>
        <row r="4520">
          <cell r="D4520" t="str">
            <v>00012097</v>
          </cell>
          <cell r="E4520" t="str">
            <v>CHAVE COMUTADORA REFORCADA TIPO FACA C/ BASE DE MARMORE 2 X 30A/250V (2 POLOS)</v>
          </cell>
          <cell r="F4520" t="str">
            <v>UN</v>
          </cell>
          <cell r="G4520">
            <v>12.21</v>
          </cell>
          <cell r="H4520" t="str">
            <v>I-SINAPI</v>
          </cell>
          <cell r="I4520">
            <v>14.89</v>
          </cell>
        </row>
        <row r="4521">
          <cell r="D4521" t="str">
            <v>00012098</v>
          </cell>
          <cell r="E4521" t="str">
            <v>CHAVE COMUTADORA REFORCADA TIPO FACA C/ BASE DE MARMORE 2 X 60A/250V (2 POLOS)</v>
          </cell>
          <cell r="F4521" t="str">
            <v>UN</v>
          </cell>
          <cell r="G4521">
            <v>19.170000000000002</v>
          </cell>
          <cell r="H4521" t="str">
            <v>I-SINAPI</v>
          </cell>
          <cell r="I4521">
            <v>23.38</v>
          </cell>
        </row>
        <row r="4522">
          <cell r="D4522" t="str">
            <v>00012099</v>
          </cell>
          <cell r="E4522" t="str">
            <v>CHAVE COMUTADORA REFORCADA TIPO FACA C/ BASE DE MARMORE 3 X 30A/250V (3 POLOS)</v>
          </cell>
          <cell r="F4522" t="str">
            <v>UN</v>
          </cell>
          <cell r="G4522">
            <v>16.72</v>
          </cell>
          <cell r="H4522" t="str">
            <v>I-SINAPI</v>
          </cell>
          <cell r="I4522">
            <v>20.39</v>
          </cell>
        </row>
        <row r="4523">
          <cell r="D4523" t="str">
            <v>00012100</v>
          </cell>
          <cell r="E4523" t="str">
            <v>CHAVE COMUTADORA REFORCADA TIPO FACA C/ BASE DE MARMORE 3 X 60A/250V (3 POLOS)</v>
          </cell>
          <cell r="F4523" t="str">
            <v>UN</v>
          </cell>
          <cell r="G4523">
            <v>20.61</v>
          </cell>
          <cell r="H4523" t="str">
            <v>I-SINAPI</v>
          </cell>
          <cell r="I4523">
            <v>25.14</v>
          </cell>
        </row>
        <row r="4524">
          <cell r="D4524" t="str">
            <v>00020971</v>
          </cell>
          <cell r="E4524" t="str">
            <v>CHAVE DUPLA P/ CONEXOES TIPO STORZ EM LATAO ENGATE RAPIDO 1 1/2" X 2 1/2"</v>
          </cell>
          <cell r="F4524" t="str">
            <v>UN</v>
          </cell>
          <cell r="G4524">
            <v>32.119999999999997</v>
          </cell>
          <cell r="H4524" t="str">
            <v>I-SINAPI</v>
          </cell>
          <cell r="I4524">
            <v>39.18</v>
          </cell>
        </row>
        <row r="4525">
          <cell r="D4525" t="str">
            <v>00013709</v>
          </cell>
          <cell r="E4525" t="str">
            <v>CHAVE ESTRELA TRIANGULO TRIFASICA P/ MOTOR 15CV (380V) P/ FUSIVEL DIAZED 35A</v>
          </cell>
          <cell r="F4525" t="str">
            <v>UN</v>
          </cell>
          <cell r="G4525">
            <v>385.67</v>
          </cell>
          <cell r="H4525" t="str">
            <v>I-SINAPI</v>
          </cell>
          <cell r="I4525">
            <v>470.51</v>
          </cell>
        </row>
        <row r="4526">
          <cell r="D4526" t="str">
            <v>00013366</v>
          </cell>
          <cell r="E4526" t="str">
            <v>CHAVE FACA BIPOLAR C/ BASE DE ARDOSIA P/ FUSIVEIS CARTUCHO 60A/250V</v>
          </cell>
          <cell r="F4526" t="str">
            <v>UN</v>
          </cell>
          <cell r="G4526">
            <v>17.54</v>
          </cell>
          <cell r="H4526" t="str">
            <v>I-SINAPI</v>
          </cell>
          <cell r="I4526">
            <v>21.39</v>
          </cell>
        </row>
        <row r="4527">
          <cell r="D4527" t="str">
            <v>00013403</v>
          </cell>
          <cell r="E4527" t="str">
            <v>CHAVE FACA BIPOLAR C/ BASE DE ARDOSIA/MARMORE P/ FUSIVEIS CARTUCHO 30A/250V</v>
          </cell>
          <cell r="F4527" t="str">
            <v>UN</v>
          </cell>
          <cell r="G4527">
            <v>13.74</v>
          </cell>
          <cell r="H4527" t="str">
            <v>I-SINAPI</v>
          </cell>
          <cell r="I4527">
            <v>16.760000000000002</v>
          </cell>
        </row>
        <row r="4528">
          <cell r="D4528" t="str">
            <v>00012080</v>
          </cell>
          <cell r="E4528" t="str">
            <v>CHAVE FACA MONOPOLAR BLINDADA 30A/250V</v>
          </cell>
          <cell r="F4528" t="str">
            <v>UN</v>
          </cell>
          <cell r="G4528">
            <v>26.57</v>
          </cell>
          <cell r="H4528" t="str">
            <v>I-SINAPI</v>
          </cell>
          <cell r="I4528">
            <v>32.409999999999997</v>
          </cell>
        </row>
        <row r="4529">
          <cell r="D4529" t="str">
            <v>00012083</v>
          </cell>
          <cell r="E4529" t="str">
            <v>CHAVE FACA TRIPOLAR BLINDADA 100A/250V, TIPO F-323 SPF DA MAR-GIRIUS CONTINENTAL OU EQUIV</v>
          </cell>
          <cell r="F4529" t="str">
            <v>UN</v>
          </cell>
          <cell r="G4529">
            <v>412.24</v>
          </cell>
          <cell r="H4529" t="str">
            <v>I-SINAPI</v>
          </cell>
          <cell r="I4529">
            <v>502.93</v>
          </cell>
        </row>
        <row r="4530">
          <cell r="D4530" t="str">
            <v>00012079</v>
          </cell>
          <cell r="E4530" t="str">
            <v>CHAVE FACA TRIPOLAR BLINDADA 150A/500V, C/BASE P/FUSIVEIS NH DE 125A, TIPO F-824 DA MAR-GIRIUS</v>
          </cell>
          <cell r="F4530" t="str">
            <v>UN</v>
          </cell>
          <cell r="G4530">
            <v>336.25</v>
          </cell>
          <cell r="H4530" t="str">
            <v>I-SINAPI</v>
          </cell>
          <cell r="I4530">
            <v>410.22</v>
          </cell>
        </row>
        <row r="4531">
          <cell r="D4531" t="str">
            <v>00012081</v>
          </cell>
          <cell r="E4531" t="str">
            <v>CHAVE FACA TRIPOLAR BLINDADA 30A/250V, TIPO F-321 SPF DA MAR-GIRIUS CONTINENTAL OU EQUIV</v>
          </cell>
          <cell r="F4531" t="str">
            <v>UN</v>
          </cell>
          <cell r="G4531">
            <v>109.93</v>
          </cell>
          <cell r="H4531" t="str">
            <v>I-SINAPI</v>
          </cell>
          <cell r="I4531">
            <v>134.11000000000001</v>
          </cell>
        </row>
        <row r="4532">
          <cell r="D4532" t="str">
            <v>00012082</v>
          </cell>
          <cell r="E4532" t="str">
            <v>CHAVE FACA TRIPOLAR BLINDADA 60A/250V, TIPO F-322 SPF DA MAR-GIRIUS CONTINENTAL OU EQUIV</v>
          </cell>
          <cell r="F4532" t="str">
            <v>UN</v>
          </cell>
          <cell r="G4532">
            <v>179.32</v>
          </cell>
          <cell r="H4532" t="str">
            <v>I-SINAPI</v>
          </cell>
          <cell r="I4532">
            <v>218.77</v>
          </cell>
        </row>
        <row r="4533">
          <cell r="D4533" t="str">
            <v>00012092</v>
          </cell>
          <cell r="E4533" t="str">
            <v>CHAVE FACA TRIPOLAR C/BASE DE ARDOSIA/MARMORE 100A/250V</v>
          </cell>
          <cell r="F4533" t="str">
            <v>UN</v>
          </cell>
          <cell r="G4533">
            <v>44.06</v>
          </cell>
          <cell r="H4533" t="str">
            <v>I-SINAPI</v>
          </cell>
          <cell r="I4533">
            <v>53.75</v>
          </cell>
        </row>
        <row r="4534">
          <cell r="D4534" t="str">
            <v>00013368</v>
          </cell>
          <cell r="E4534" t="str">
            <v>CHAVE FACA TRIPOLAR C/BASE DE ARDOSIA/MARMORE 100A/500V</v>
          </cell>
          <cell r="F4534" t="str">
            <v>UN</v>
          </cell>
          <cell r="G4534">
            <v>48.09</v>
          </cell>
          <cell r="H4534" t="str">
            <v>I-SINAPI</v>
          </cell>
          <cell r="I4534">
            <v>58.66</v>
          </cell>
        </row>
        <row r="4535">
          <cell r="D4535" t="str">
            <v>00012090</v>
          </cell>
          <cell r="E4535" t="str">
            <v>CHAVE FACA TRIPOLAR C/BASE DE ARDOSIA/MARMORE 30A/250V</v>
          </cell>
          <cell r="F4535" t="str">
            <v>UN</v>
          </cell>
          <cell r="G4535">
            <v>20.309999999999999</v>
          </cell>
          <cell r="H4535" t="str">
            <v>I-SINAPI</v>
          </cell>
          <cell r="I4535">
            <v>24.77</v>
          </cell>
        </row>
        <row r="4536">
          <cell r="D4536" t="str">
            <v>00012091</v>
          </cell>
          <cell r="E4536" t="str">
            <v>CHAVE FACA TRIPOLAR C/BASE DE ARDOSIA/MARMORE 60A/250V</v>
          </cell>
          <cell r="F4536" t="str">
            <v>UN</v>
          </cell>
          <cell r="G4536">
            <v>24.51</v>
          </cell>
          <cell r="H4536" t="str">
            <v>I-SINAPI</v>
          </cell>
          <cell r="I4536">
            <v>29.9</v>
          </cell>
        </row>
        <row r="4537">
          <cell r="D4537" t="str">
            <v>00013367</v>
          </cell>
          <cell r="E4537" t="str">
            <v>CHAVE FACA TRIPOLAR C/BASE DE ARDOSIA/MARMORE 60A/500V</v>
          </cell>
          <cell r="F4537" t="str">
            <v>UN</v>
          </cell>
          <cell r="G4537">
            <v>29.54</v>
          </cell>
          <cell r="H4537" t="str">
            <v>I-SINAPI</v>
          </cell>
          <cell r="I4537">
            <v>36.03</v>
          </cell>
        </row>
        <row r="4538">
          <cell r="D4538" t="str">
            <v>00005047</v>
          </cell>
          <cell r="E4538" t="str">
            <v>CHAVE FUSIVEL DE DISTRIBUICAO 15,0KV/100A</v>
          </cell>
          <cell r="F4538" t="str">
            <v>UN</v>
          </cell>
          <cell r="G4538">
            <v>168.51</v>
          </cell>
          <cell r="H4538" t="str">
            <v>I-SINAPI</v>
          </cell>
          <cell r="I4538">
            <v>205.58</v>
          </cell>
        </row>
        <row r="4539">
          <cell r="D4539" t="str">
            <v>00005048</v>
          </cell>
          <cell r="E4539" t="str">
            <v>CHAVE FUSIVEL DE DISTRIBUICAO 34,5KV/100A</v>
          </cell>
          <cell r="F4539" t="str">
            <v>UN</v>
          </cell>
          <cell r="G4539">
            <v>227.03</v>
          </cell>
          <cell r="H4539" t="str">
            <v>I-SINAPI</v>
          </cell>
          <cell r="I4539">
            <v>276.97000000000003</v>
          </cell>
        </row>
        <row r="4540">
          <cell r="D4540" t="str">
            <v>00013386</v>
          </cell>
          <cell r="E4540" t="str">
            <v>CHAVE MAGNETICA 2 X 30A P/ COMANDO ILUMINACAO PUBLICA, ACIONADA POR RELE FOTOELETRICO NA</v>
          </cell>
          <cell r="F4540" t="str">
            <v>UN</v>
          </cell>
          <cell r="G4540">
            <v>240.47</v>
          </cell>
          <cell r="H4540" t="str">
            <v>I-SINAPI</v>
          </cell>
          <cell r="I4540">
            <v>293.37</v>
          </cell>
        </row>
        <row r="4541">
          <cell r="D4541" t="str">
            <v>00020056</v>
          </cell>
          <cell r="E4541" t="str">
            <v>CHAVE P/ TAMPAO PVC EB- 644 3/8"</v>
          </cell>
          <cell r="F4541" t="str">
            <v>UN</v>
          </cell>
          <cell r="G4541">
            <v>56.58</v>
          </cell>
          <cell r="H4541" t="str">
            <v>I-SINAPI</v>
          </cell>
          <cell r="I4541">
            <v>69.02</v>
          </cell>
        </row>
        <row r="4542">
          <cell r="D4542" t="str">
            <v>00013354</v>
          </cell>
          <cell r="E4542" t="str">
            <v>CHAVE PARTIDA DIRETA P/MOTOR TRIFASICO 7,50CV/380V, C/FUSIVEIS DIAZED E BOTAO LIGA-DESLIGA TIPO GPS</v>
          </cell>
          <cell r="F4542" t="str">
            <v>UN</v>
          </cell>
          <cell r="G4542">
            <v>334.37</v>
          </cell>
          <cell r="H4542" t="str">
            <v>I-SINAPI</v>
          </cell>
          <cell r="I4542">
            <v>407.93</v>
          </cell>
        </row>
        <row r="4543">
          <cell r="D4543" t="str">
            <v>00014058</v>
          </cell>
          <cell r="E4543" t="str">
            <v>CHAVE PARTIDA DIRETA TRIFASICA P/ MOTOR 10CV-220V C/ FUSIVEL DIAZED 63A</v>
          </cell>
          <cell r="F4543" t="str">
            <v>UN</v>
          </cell>
          <cell r="G4543">
            <v>423.89</v>
          </cell>
          <cell r="H4543" t="str">
            <v>I-SINAPI</v>
          </cell>
          <cell r="I4543">
            <v>517.14</v>
          </cell>
        </row>
        <row r="4544">
          <cell r="D4544" t="str">
            <v>00014056</v>
          </cell>
          <cell r="E4544" t="str">
            <v>CHAVE PARTIDA DIRETA TRIFASICA P/ MOTOR 30CV-220V C/ FUSIVEL NH 160A</v>
          </cell>
          <cell r="F4544" t="str">
            <v>UN</v>
          </cell>
          <cell r="G4544">
            <v>2807.64</v>
          </cell>
          <cell r="H4544" t="str">
            <v>I-SINAPI</v>
          </cell>
          <cell r="I4544">
            <v>3425.32</v>
          </cell>
        </row>
        <row r="4545">
          <cell r="D4545" t="str">
            <v>00014057</v>
          </cell>
          <cell r="E4545" t="str">
            <v>CHAVE PARTIDA DIRETA TRIFASICA P/ MOTOR 5CV-220V C/ FUSIVEL DIAZED 35A</v>
          </cell>
          <cell r="F4545" t="str">
            <v>UN</v>
          </cell>
          <cell r="G4545">
            <v>436.81</v>
          </cell>
          <cell r="H4545" t="str">
            <v>I-SINAPI</v>
          </cell>
          <cell r="I4545">
            <v>532.9</v>
          </cell>
        </row>
        <row r="4546">
          <cell r="D4546" t="str">
            <v>00013708</v>
          </cell>
          <cell r="E4546" t="str">
            <v>CHAVE PARTIDA DIRETA TRIFASICA P/ MOTOR 5CV-380V C/ FUSIVEL DIAZED 20A</v>
          </cell>
          <cell r="F4546" t="str">
            <v>UN</v>
          </cell>
          <cell r="G4546">
            <v>461.55</v>
          </cell>
          <cell r="H4546" t="str">
            <v>I-SINAPI</v>
          </cell>
          <cell r="I4546">
            <v>563.09</v>
          </cell>
        </row>
        <row r="4547">
          <cell r="D4547" t="str">
            <v>00013353</v>
          </cell>
          <cell r="E4547" t="str">
            <v>CHAVE REVERSORA BLINDADA 30A/500V ELETROMAR OU EQUIV</v>
          </cell>
          <cell r="F4547" t="str">
            <v>UN</v>
          </cell>
          <cell r="G4547">
            <v>192.15</v>
          </cell>
          <cell r="H4547" t="str">
            <v>I-SINAPI</v>
          </cell>
          <cell r="I4547">
            <v>234.42</v>
          </cell>
        </row>
        <row r="4548">
          <cell r="D4548" t="str">
            <v>00013847</v>
          </cell>
          <cell r="E4548" t="str">
            <v>CHAVE REVERSORA TRIFASICA BLINDADA 30A, 250V</v>
          </cell>
          <cell r="F4548" t="str">
            <v>UN</v>
          </cell>
          <cell r="G4548">
            <v>82.4</v>
          </cell>
          <cell r="H4548" t="str">
            <v>I-SINAPI</v>
          </cell>
          <cell r="I4548">
            <v>100.52</v>
          </cell>
        </row>
        <row r="4549">
          <cell r="D4549" t="str">
            <v>00013369</v>
          </cell>
          <cell r="E4549" t="str">
            <v>CHAVE SECCIONADORA FUSIVEL TRIPOLAR, MANOBRA C/ CARGA, 160A/500V P/ FUSIVEIS NH TAMANHO 00</v>
          </cell>
          <cell r="F4549" t="str">
            <v>UN</v>
          </cell>
          <cell r="G4549">
            <v>155.47999999999999</v>
          </cell>
          <cell r="H4549" t="str">
            <v>I-SINAPI</v>
          </cell>
          <cell r="I4549">
            <v>189.68</v>
          </cell>
        </row>
        <row r="4550">
          <cell r="D4550" t="str">
            <v>00013370</v>
          </cell>
          <cell r="E4550" t="str">
            <v>CHAVE SECCIONADORA FUSIVEL TRIPOLAR, MANOBRA C/ CARGA, 250A/500V P/ FUSIVEIS NH TAMANHO 1</v>
          </cell>
          <cell r="F4550" t="str">
            <v>UN</v>
          </cell>
          <cell r="G4550">
            <v>190.98</v>
          </cell>
          <cell r="H4550" t="str">
            <v>I-SINAPI</v>
          </cell>
          <cell r="I4550">
            <v>232.99</v>
          </cell>
        </row>
        <row r="4551">
          <cell r="D4551" t="str">
            <v>00002395</v>
          </cell>
          <cell r="E4551" t="str">
            <v>CHAVE SECCIONADORA TRIPOLAR C/ PORTA FUSIVEIS NH, MANOBRA C/ CARGA, 125A/500V, TIPO S37 SIEMENS O</v>
          </cell>
          <cell r="F4551" t="str">
            <v>UN</v>
          </cell>
          <cell r="G4551">
            <v>432.85</v>
          </cell>
          <cell r="H4551" t="str">
            <v>I-SINAPI</v>
          </cell>
          <cell r="I4551">
            <v>528.07000000000005</v>
          </cell>
        </row>
        <row r="4552">
          <cell r="D4552" t="str">
            <v>00002398</v>
          </cell>
          <cell r="E4552" t="str">
            <v>CHAVE SECCIONADORA TRIPOLAR C/ PORTA FUSIVEIS NH, MANOBRA C/ CARGA, 300A/500V, TIPO S37 SIEMENS O</v>
          </cell>
          <cell r="F4552" t="str">
            <v>UN</v>
          </cell>
          <cell r="G4552">
            <v>948.4</v>
          </cell>
          <cell r="H4552" t="str">
            <v>I-SINAPI</v>
          </cell>
          <cell r="I4552">
            <v>1157.04</v>
          </cell>
        </row>
        <row r="4553">
          <cell r="D4553" t="str">
            <v>00002399</v>
          </cell>
          <cell r="E4553" t="str">
            <v>CHAVE SECCIONADORA TRIPOLAR C/ PORTA FUSIVEIS NH, MANOBRA C/ CARGA, 400A/500V, TIPO S37 SIEMENS O</v>
          </cell>
          <cell r="F4553" t="str">
            <v>UN</v>
          </cell>
          <cell r="G4553">
            <v>1177.6300000000001</v>
          </cell>
          <cell r="H4553" t="str">
            <v>I-SINAPI</v>
          </cell>
          <cell r="I4553">
            <v>1436.7</v>
          </cell>
        </row>
        <row r="4554">
          <cell r="D4554" t="str">
            <v>00012340</v>
          </cell>
          <cell r="E4554" t="str">
            <v>CHAVE SECCIONADORA TRIPOLAR P/ MEDIA TENSAO 400A/15KV, C/ COMANDO MANUAL SIMULTANEO NAS 3</v>
          </cell>
          <cell r="F4554" t="str">
            <v>UN</v>
          </cell>
          <cell r="G4554">
            <v>1392.45</v>
          </cell>
          <cell r="H4554" t="str">
            <v>I-SINAPI</v>
          </cell>
          <cell r="I4554">
            <v>1698.78</v>
          </cell>
        </row>
        <row r="4555">
          <cell r="D4555" t="str">
            <v>00012341</v>
          </cell>
          <cell r="E4555" t="str">
            <v>CHAVE SECCIONADORA TRIPOLAR P/ MEDIA TENSAO 400A/15KV, C/ COMANDO MANUAL SIMULTANEO NAS 3</v>
          </cell>
          <cell r="F4555" t="str">
            <v>UN</v>
          </cell>
          <cell r="G4555">
            <v>1276.0999999999999</v>
          </cell>
          <cell r="H4555" t="str">
            <v>I-SINAPI</v>
          </cell>
          <cell r="I4555">
            <v>1556.84</v>
          </cell>
        </row>
        <row r="4556">
          <cell r="D4556" t="str">
            <v>00014281</v>
          </cell>
          <cell r="E4556" t="str">
            <v>CHAVE SECCIONADORA TRIPOLAR 250A, 600V C/ FUSIVEIS NH 200A EM CAIXA BLINDADA EM ACO</v>
          </cell>
          <cell r="F4556" t="str">
            <v>UN</v>
          </cell>
          <cell r="G4556">
            <v>643.54999999999995</v>
          </cell>
          <cell r="H4556" t="str">
            <v>I-SINAPI</v>
          </cell>
          <cell r="I4556">
            <v>785.13</v>
          </cell>
        </row>
        <row r="4557">
          <cell r="D4557" t="str">
            <v>00014282</v>
          </cell>
          <cell r="E4557" t="str">
            <v>CHAVE SECCIONADORA TRIPOLAR 400A, 600V C/ FUSIVEIS NH 400A EM CAIXA BLINDADA EM ACO</v>
          </cell>
          <cell r="F4557" t="str">
            <v>UN</v>
          </cell>
          <cell r="G4557">
            <v>824.48</v>
          </cell>
          <cell r="H4557" t="str">
            <v>I-SINAPI</v>
          </cell>
          <cell r="I4557">
            <v>1005.86</v>
          </cell>
        </row>
        <row r="4558">
          <cell r="D4558" t="str">
            <v>00014283</v>
          </cell>
          <cell r="E4558" t="str">
            <v>CHAVE SECCIONADORA TRIPOLAR 600A, 600V C/ FUSIVEIS NH 600A EM CAIXA BLINDADO EM ACO</v>
          </cell>
          <cell r="F4558" t="str">
            <v>UN</v>
          </cell>
          <cell r="G4558">
            <v>1108.46</v>
          </cell>
          <cell r="H4558" t="str">
            <v>I-SINAPI</v>
          </cell>
          <cell r="I4558">
            <v>1352.32</v>
          </cell>
        </row>
        <row r="4559">
          <cell r="D4559" t="str">
            <v>00014386</v>
          </cell>
          <cell r="E4559" t="str">
            <v>CHAVE SECCIONADORA TRIPOLAR, ABERTURA EM CARGA 15KV, 400A , C/ PUNHO</v>
          </cell>
          <cell r="F4559" t="str">
            <v>UN</v>
          </cell>
          <cell r="G4559">
            <v>1281.3699999999999</v>
          </cell>
          <cell r="H4559" t="str">
            <v>I-SINAPI</v>
          </cell>
          <cell r="I4559">
            <v>1563.27</v>
          </cell>
        </row>
        <row r="4560">
          <cell r="D4560" t="str">
            <v>00014385</v>
          </cell>
          <cell r="E4560" t="str">
            <v>CHAVE SECCIONADORA UNIPOLAR, ABERTURA EM CARGA C/ VARA, 15KV, 400A USO INTERNO</v>
          </cell>
          <cell r="F4560" t="str">
            <v>UN</v>
          </cell>
          <cell r="G4560">
            <v>366.43</v>
          </cell>
          <cell r="H4560" t="str">
            <v>I-SINAPI</v>
          </cell>
          <cell r="I4560">
            <v>447.04</v>
          </cell>
        </row>
        <row r="4561">
          <cell r="D4561" t="str">
            <v>00013278</v>
          </cell>
          <cell r="E4561" t="str">
            <v>CHUMBADOR DE ACO 1" X 500MM C/ ROSCA E PORCA</v>
          </cell>
          <cell r="F4561" t="str">
            <v>KG</v>
          </cell>
          <cell r="G4561">
            <v>46.02</v>
          </cell>
          <cell r="H4561" t="str">
            <v>I-SINAPI</v>
          </cell>
          <cell r="I4561">
            <v>56.14</v>
          </cell>
        </row>
        <row r="4562">
          <cell r="D4562" t="str">
            <v>00013279</v>
          </cell>
          <cell r="E4562" t="str">
            <v>CHUMBADOR DE ACO 5/8" X 200MM C/ ROSCA E PORCA</v>
          </cell>
          <cell r="F4562" t="str">
            <v>KG</v>
          </cell>
          <cell r="G4562">
            <v>4.21</v>
          </cell>
          <cell r="H4562" t="str">
            <v>I-SINAPI</v>
          </cell>
          <cell r="I4562">
            <v>5.13</v>
          </cell>
        </row>
        <row r="4563">
          <cell r="D4563" t="str">
            <v>00011976</v>
          </cell>
          <cell r="E4563" t="str">
            <v>CHUMBADOR OMEGA C/PARAFUSO OM1404 1/4"</v>
          </cell>
          <cell r="F4563" t="str">
            <v>UN</v>
          </cell>
          <cell r="G4563">
            <v>2.67</v>
          </cell>
          <cell r="H4563" t="str">
            <v>I-SINAPI</v>
          </cell>
          <cell r="I4563">
            <v>3.25</v>
          </cell>
        </row>
        <row r="4564">
          <cell r="D4564" t="str">
            <v>00011977</v>
          </cell>
          <cell r="E4564" t="str">
            <v>CHUMBADOR URX - TECNART 1/2"</v>
          </cell>
          <cell r="F4564" t="str">
            <v>UN</v>
          </cell>
          <cell r="G4564">
            <v>4.8600000000000003</v>
          </cell>
          <cell r="H4564" t="str">
            <v>I-SINAPI</v>
          </cell>
          <cell r="I4564">
            <v>5.92</v>
          </cell>
        </row>
        <row r="4565">
          <cell r="D4565" t="str">
            <v>00011974</v>
          </cell>
          <cell r="E4565" t="str">
            <v>CHUMBADOR 1/2" C/ PORCA</v>
          </cell>
          <cell r="F4565" t="str">
            <v>UN</v>
          </cell>
          <cell r="G4565">
            <v>5.42</v>
          </cell>
          <cell r="H4565" t="str">
            <v>I-SINAPI</v>
          </cell>
          <cell r="I4565">
            <v>6.61</v>
          </cell>
        </row>
        <row r="4566">
          <cell r="D4566" t="str">
            <v>00011975</v>
          </cell>
          <cell r="E4566" t="str">
            <v>CHUMBADOR 5/8 X 6"</v>
          </cell>
          <cell r="F4566" t="str">
            <v>UN</v>
          </cell>
          <cell r="G4566">
            <v>7.44</v>
          </cell>
          <cell r="H4566" t="str">
            <v>I-SINAPI</v>
          </cell>
          <cell r="I4566">
            <v>9.07</v>
          </cell>
        </row>
        <row r="4567">
          <cell r="D4567" t="str">
            <v>00014017</v>
          </cell>
          <cell r="E4567" t="str">
            <v>CHUMBO VIRGEM EM LINGOTE</v>
          </cell>
          <cell r="F4567" t="str">
            <v>KG</v>
          </cell>
          <cell r="G4567">
            <v>9.48</v>
          </cell>
          <cell r="H4567" t="str">
            <v>I-SINAPI</v>
          </cell>
          <cell r="I4567">
            <v>11.56</v>
          </cell>
        </row>
        <row r="4568">
          <cell r="D4568" t="str">
            <v>00001367</v>
          </cell>
          <cell r="E4568" t="str">
            <v>CHUVEIRO ELÉTRICO TERMOPLÁSTICO COM ACABAMENTO CROMADO, 127/220 V</v>
          </cell>
          <cell r="F4568" t="str">
            <v>UN</v>
          </cell>
          <cell r="G4568">
            <v>133.26</v>
          </cell>
          <cell r="H4568" t="str">
            <v>I-SINAPI</v>
          </cell>
          <cell r="I4568">
            <v>162.57</v>
          </cell>
        </row>
        <row r="4569">
          <cell r="D4569" t="str">
            <v>00001368</v>
          </cell>
          <cell r="E4569" t="str">
            <v>CHUVEIRO ELETRICO COMUM PLASTICO TP DUCHA 110/220V</v>
          </cell>
          <cell r="F4569" t="str">
            <v>UN</v>
          </cell>
          <cell r="G4569">
            <v>24.79</v>
          </cell>
          <cell r="H4569" t="str">
            <v>I-SINAPI</v>
          </cell>
          <cell r="I4569">
            <v>30.24</v>
          </cell>
        </row>
        <row r="4570">
          <cell r="D4570" t="str">
            <v>00001369</v>
          </cell>
          <cell r="E4570" t="str">
            <v>CHUVEIRO ELETRICO EM METAL CROMADO C/ ARTICULACAO 110/220V</v>
          </cell>
          <cell r="F4570" t="str">
            <v>UN</v>
          </cell>
          <cell r="G4570">
            <v>153.49</v>
          </cell>
          <cell r="H4570" t="str">
            <v>I-SINAPI</v>
          </cell>
          <cell r="I4570">
            <v>187.25</v>
          </cell>
        </row>
        <row r="4571">
          <cell r="D4571" t="str">
            <v>00007607</v>
          </cell>
          <cell r="E4571" t="str">
            <v>CHUVEIRO ELETRICO PLASTICO/PVC CROMADO TIPO DUCHA 110/220V</v>
          </cell>
          <cell r="F4571" t="str">
            <v>UN</v>
          </cell>
          <cell r="G4571">
            <v>59.63</v>
          </cell>
          <cell r="H4571" t="str">
            <v>I-SINAPI</v>
          </cell>
          <cell r="I4571">
            <v>72.739999999999995</v>
          </cell>
        </row>
        <row r="4572">
          <cell r="D4572" t="str">
            <v>00007608</v>
          </cell>
          <cell r="E4572" t="str">
            <v>CHUVEIRO PLASTICO BRANCO SIMPLES</v>
          </cell>
          <cell r="F4572" t="str">
            <v>UN</v>
          </cell>
          <cell r="G4572">
            <v>5.78</v>
          </cell>
          <cell r="H4572" t="str">
            <v>I-SINAPI</v>
          </cell>
          <cell r="I4572">
            <v>7.05</v>
          </cell>
        </row>
        <row r="4573">
          <cell r="D4573" t="str">
            <v>00012115</v>
          </cell>
          <cell r="E4573" t="str">
            <v>CIGARRA DE EMBUTIR 110/220V TIPO SILENTOQUE PIAL OU EQUIV</v>
          </cell>
          <cell r="F4573" t="str">
            <v>UN</v>
          </cell>
          <cell r="G4573">
            <v>10.83</v>
          </cell>
          <cell r="H4573" t="str">
            <v>I-SINAPI</v>
          </cell>
          <cell r="I4573">
            <v>13.21</v>
          </cell>
        </row>
        <row r="4574">
          <cell r="D4574" t="str">
            <v>00011109</v>
          </cell>
          <cell r="E4574" t="str">
            <v>CIMENTO ASFALTICO DE PETROLEO A GRANEL 30/45(CAP 40)</v>
          </cell>
          <cell r="F4574" t="str">
            <v>KG</v>
          </cell>
          <cell r="G4574">
            <v>1.64</v>
          </cell>
          <cell r="H4574" t="str">
            <v>I-SINAPI</v>
          </cell>
          <cell r="I4574">
            <v>2</v>
          </cell>
        </row>
        <row r="4575">
          <cell r="D4575" t="str">
            <v>00000497</v>
          </cell>
          <cell r="E4575" t="str">
            <v>CIMENTO ASFALTICO DE PETROLEO A GRANEL 50/70</v>
          </cell>
          <cell r="F4575" t="str">
            <v>T</v>
          </cell>
          <cell r="G4575">
            <v>1440.5</v>
          </cell>
          <cell r="H4575" t="str">
            <v>I-SINAPI</v>
          </cell>
          <cell r="I4575">
            <v>1757.41</v>
          </cell>
        </row>
        <row r="4576">
          <cell r="D4576" t="str">
            <v>00000498</v>
          </cell>
          <cell r="E4576" t="str">
            <v>CIMENTO ASFALTICO DE PETROLEO A GRANEL 85/100(CAP 7)</v>
          </cell>
          <cell r="F4576" t="str">
            <v>T</v>
          </cell>
          <cell r="G4576">
            <v>1539.42</v>
          </cell>
          <cell r="H4576" t="str">
            <v>I-SINAPI</v>
          </cell>
          <cell r="I4576">
            <v>1878.09</v>
          </cell>
        </row>
        <row r="4577">
          <cell r="D4577" t="str">
            <v>00001380</v>
          </cell>
          <cell r="E4577" t="str">
            <v>CIMENTO BRANCO</v>
          </cell>
          <cell r="F4577" t="str">
            <v>KG</v>
          </cell>
          <cell r="G4577">
            <v>1.25</v>
          </cell>
          <cell r="H4577" t="str">
            <v>I-SINAPI</v>
          </cell>
          <cell r="I4577">
            <v>1.52</v>
          </cell>
        </row>
        <row r="4578">
          <cell r="D4578" t="str">
            <v>00001371</v>
          </cell>
          <cell r="E4578" t="str">
            <v>CIMENTO CRISTALIZANTE TP K11 HEY'DI VIAPOL (SEM EMULSAO ADESIVA)         OU EQUIV</v>
          </cell>
          <cell r="F4578" t="str">
            <v>KG</v>
          </cell>
          <cell r="G4578">
            <v>1.7</v>
          </cell>
          <cell r="H4578" t="str">
            <v>I-SINAPI</v>
          </cell>
          <cell r="I4578">
            <v>2.0699999999999998</v>
          </cell>
        </row>
        <row r="4579">
          <cell r="D4579" t="str">
            <v>00001379</v>
          </cell>
          <cell r="E4579" t="str">
            <v>CIMENTO PORTLAND COMUM CP I- 32</v>
          </cell>
          <cell r="F4579" t="str">
            <v>KG</v>
          </cell>
          <cell r="G4579">
            <v>0.38</v>
          </cell>
          <cell r="H4579" t="str">
            <v>I-SINAPI</v>
          </cell>
          <cell r="I4579">
            <v>0.46</v>
          </cell>
        </row>
        <row r="4580">
          <cell r="D4580" t="str">
            <v>00010511</v>
          </cell>
          <cell r="E4580" t="str">
            <v>CIMENTO PORTLAND COMUM CP I-32</v>
          </cell>
          <cell r="F4580" t="str">
            <v>50KG</v>
          </cell>
          <cell r="G4580">
            <v>18</v>
          </cell>
          <cell r="H4580" t="str">
            <v>I-SINAPI</v>
          </cell>
          <cell r="I4580">
            <v>21.96</v>
          </cell>
        </row>
        <row r="4581">
          <cell r="D4581" t="str">
            <v>00013284</v>
          </cell>
          <cell r="E4581" t="str">
            <v>CIMENTO PORTLAND DE ALTO FORNO CP III-32</v>
          </cell>
          <cell r="F4581" t="str">
            <v>KG</v>
          </cell>
          <cell r="G4581">
            <v>0.33</v>
          </cell>
          <cell r="H4581" t="str">
            <v>I-SINAPI</v>
          </cell>
          <cell r="I4581">
            <v>0.4</v>
          </cell>
        </row>
        <row r="4582">
          <cell r="D4582" t="str">
            <v>00025974</v>
          </cell>
          <cell r="E4582" t="str">
            <v>CIMENTO PORTLAND ESTRUTURAL BRANCO CPB-32</v>
          </cell>
          <cell r="F4582" t="str">
            <v>KG</v>
          </cell>
          <cell r="G4582">
            <v>0.86</v>
          </cell>
          <cell r="H4582" t="str">
            <v>I-SINAPI</v>
          </cell>
          <cell r="I4582">
            <v>1.04</v>
          </cell>
        </row>
        <row r="4583">
          <cell r="D4583" t="str">
            <v>00001382</v>
          </cell>
          <cell r="E4583" t="str">
            <v>CIMENTO PORTLAND POZOLANICO CP IV- 32</v>
          </cell>
          <cell r="F4583" t="str">
            <v>50KG</v>
          </cell>
          <cell r="G4583">
            <v>18.72</v>
          </cell>
          <cell r="H4583" t="str">
            <v>I-SINAPI</v>
          </cell>
          <cell r="I4583">
            <v>22.83</v>
          </cell>
        </row>
        <row r="4584">
          <cell r="D4584" t="str">
            <v>00000420</v>
          </cell>
          <cell r="E4584" t="str">
            <v>CINTA FG DE 150MM P/ FIXACAO DE CAIXA MEDICAO.</v>
          </cell>
          <cell r="F4584" t="str">
            <v>UN</v>
          </cell>
          <cell r="G4584">
            <v>13.66</v>
          </cell>
          <cell r="H4584" t="str">
            <v>I-SINAPI</v>
          </cell>
          <cell r="I4584">
            <v>16.66</v>
          </cell>
        </row>
        <row r="4585">
          <cell r="D4585" t="str">
            <v>00011943</v>
          </cell>
          <cell r="E4585" t="str">
            <v>CINTA GALVANIZADA DE 7 1/2"</v>
          </cell>
          <cell r="F4585" t="str">
            <v>UN</v>
          </cell>
          <cell r="G4585">
            <v>16.57</v>
          </cell>
          <cell r="H4585" t="str">
            <v>I-SINAPI</v>
          </cell>
          <cell r="I4585">
            <v>20.21</v>
          </cell>
        </row>
        <row r="4586">
          <cell r="D4586" t="str">
            <v>00011944</v>
          </cell>
          <cell r="E4586" t="str">
            <v>CINTA GALVANIZADA DE 8"</v>
          </cell>
          <cell r="F4586" t="str">
            <v>UN</v>
          </cell>
          <cell r="G4586">
            <v>17.97</v>
          </cell>
          <cell r="H4586" t="str">
            <v>I-SINAPI</v>
          </cell>
          <cell r="I4586">
            <v>21.92</v>
          </cell>
        </row>
        <row r="4587">
          <cell r="D4587" t="str">
            <v>00012327</v>
          </cell>
          <cell r="E4587" t="str">
            <v>CINTA PARA INSTALACAO DE TRANSFORMADOR EM POSTE DE CONCRETO DIAM 210MM</v>
          </cell>
          <cell r="F4587" t="str">
            <v>UN</v>
          </cell>
          <cell r="G4587">
            <v>64.87</v>
          </cell>
          <cell r="H4587" t="str">
            <v>I-SINAPI</v>
          </cell>
          <cell r="I4587">
            <v>79.14</v>
          </cell>
        </row>
        <row r="4588">
          <cell r="D4588" t="str">
            <v>00013003</v>
          </cell>
          <cell r="E4588" t="str">
            <v>CLORO</v>
          </cell>
          <cell r="F4588" t="str">
            <v>L</v>
          </cell>
          <cell r="G4588">
            <v>1.54</v>
          </cell>
          <cell r="H4588" t="str">
            <v>I-SINAPI</v>
          </cell>
          <cell r="I4588">
            <v>1.87</v>
          </cell>
        </row>
        <row r="4589">
          <cell r="D4589" t="str">
            <v>00012329</v>
          </cell>
          <cell r="E4589" t="str">
            <v>COBRE ELETROLITICO EM BARRA OU CHAPA</v>
          </cell>
          <cell r="F4589" t="str">
            <v>KG</v>
          </cell>
          <cell r="G4589">
            <v>56.37</v>
          </cell>
          <cell r="H4589" t="str">
            <v>I-SINAPI</v>
          </cell>
          <cell r="I4589">
            <v>68.77</v>
          </cell>
        </row>
        <row r="4590">
          <cell r="D4590" t="str">
            <v>00026029</v>
          </cell>
          <cell r="E4590" t="str">
            <v>COLA À BASE DE RESINA EPÓXI, PARA TELHA DE AMIANTO</v>
          </cell>
          <cell r="F4590" t="str">
            <v>KG</v>
          </cell>
          <cell r="G4590">
            <v>28.68</v>
          </cell>
          <cell r="H4590" t="str">
            <v>I-SINAPI</v>
          </cell>
          <cell r="I4590">
            <v>34.979999999999997</v>
          </cell>
        </row>
        <row r="4591">
          <cell r="D4591" t="str">
            <v>00011601</v>
          </cell>
          <cell r="E4591" t="str">
            <v>COLA ADESIVA P/ MANTA BUTILICA TIPO COPILFIX OU MARCA EQUIVALENTE</v>
          </cell>
          <cell r="F4591" t="str">
            <v>L</v>
          </cell>
          <cell r="G4591">
            <v>19.79</v>
          </cell>
          <cell r="H4591" t="str">
            <v>I-SINAPI</v>
          </cell>
          <cell r="I4591">
            <v>24.14</v>
          </cell>
        </row>
        <row r="4592">
          <cell r="D4592" t="str">
            <v>00011849</v>
          </cell>
          <cell r="E4592" t="str">
            <v>COLA BRANCA</v>
          </cell>
          <cell r="F4592" t="str">
            <v>L</v>
          </cell>
          <cell r="G4592">
            <v>8.6999999999999993</v>
          </cell>
          <cell r="H4592" t="str">
            <v>I-SINAPI</v>
          </cell>
          <cell r="I4592">
            <v>10.61</v>
          </cell>
        </row>
        <row r="4593">
          <cell r="D4593" t="str">
            <v>00000125</v>
          </cell>
          <cell r="E4593" t="str">
            <v>COLA CONCENTRADA P/ ARGAMASSA, REBOCO, CHAPISCO E PASTA DE CIMENTO, SIKA CHAPISCO OU</v>
          </cell>
          <cell r="F4593" t="str">
            <v>KG</v>
          </cell>
          <cell r="G4593">
            <v>6.11</v>
          </cell>
          <cell r="H4593" t="str">
            <v>I-SINAPI</v>
          </cell>
          <cell r="I4593">
            <v>7.45</v>
          </cell>
        </row>
        <row r="4594">
          <cell r="D4594" t="str">
            <v>00004791</v>
          </cell>
          <cell r="E4594" t="str">
            <v>COLA CONTATO P/ CHAPA VINÍLICA/BORRACHA</v>
          </cell>
          <cell r="F4594" t="str">
            <v>KG</v>
          </cell>
          <cell r="G4594">
            <v>15.97</v>
          </cell>
          <cell r="H4594" t="str">
            <v>I-SINAPI</v>
          </cell>
          <cell r="I4594">
            <v>19.48</v>
          </cell>
        </row>
        <row r="4595">
          <cell r="D4595" t="str">
            <v>00001339</v>
          </cell>
          <cell r="E4595" t="str">
            <v>COLA FORMICA A BASE DE RESINAS SINTETICAS</v>
          </cell>
          <cell r="F4595" t="str">
            <v>KG</v>
          </cell>
          <cell r="G4595">
            <v>6.23</v>
          </cell>
          <cell r="H4595" t="str">
            <v>I-SINAPI</v>
          </cell>
          <cell r="I4595">
            <v>7.6</v>
          </cell>
        </row>
        <row r="4596">
          <cell r="D4596" t="str">
            <v>00004823</v>
          </cell>
          <cell r="E4596" t="str">
            <v>COLA IBERE P/ MARMORE/GRANITO</v>
          </cell>
          <cell r="F4596" t="str">
            <v>KG</v>
          </cell>
          <cell r="G4596">
            <v>16.25</v>
          </cell>
          <cell r="H4596" t="str">
            <v>I-SINAPI</v>
          </cell>
          <cell r="I4596">
            <v>19.82</v>
          </cell>
        </row>
        <row r="4597">
          <cell r="D4597" t="str">
            <v>00001436</v>
          </cell>
          <cell r="E4597" t="str">
            <v>COLAR TOMADA PVC C/ TRAVAS SAIDA ROSCA DE 110 MM X 1/2" P/ LIGACAO PREDIAL</v>
          </cell>
          <cell r="F4597" t="str">
            <v>UN</v>
          </cell>
          <cell r="G4597">
            <v>17.36</v>
          </cell>
          <cell r="H4597" t="str">
            <v>I-SINAPI</v>
          </cell>
          <cell r="I4597">
            <v>21.17</v>
          </cell>
        </row>
        <row r="4598">
          <cell r="D4598" t="str">
            <v>00001427</v>
          </cell>
          <cell r="E4598" t="str">
            <v>COLAR TOMADA PVC C/ TRAVAS SAIDA ROSCA DE 110 MM X 3/4" LIGACAO PREDIAL</v>
          </cell>
          <cell r="F4598" t="str">
            <v>UN</v>
          </cell>
          <cell r="G4598">
            <v>17.510000000000002</v>
          </cell>
          <cell r="H4598" t="str">
            <v>I-SINAPI</v>
          </cell>
          <cell r="I4598">
            <v>21.36</v>
          </cell>
        </row>
        <row r="4599">
          <cell r="D4599" t="str">
            <v>00001423</v>
          </cell>
          <cell r="E4599" t="str">
            <v>COLAR TOMADA PVC C/ TRAVAS SAIDA ROSCA DE 32 MM X 3/4" P/ LIGACAO PREDIAL</v>
          </cell>
          <cell r="F4599" t="str">
            <v>UN</v>
          </cell>
          <cell r="G4599">
            <v>7.66</v>
          </cell>
          <cell r="H4599" t="str">
            <v>I-SINAPI</v>
          </cell>
          <cell r="I4599">
            <v>9.34</v>
          </cell>
        </row>
        <row r="4600">
          <cell r="D4600" t="str">
            <v>00001421</v>
          </cell>
          <cell r="E4600" t="str">
            <v>COLAR TOMADA PVC C/ TRAVAS SAIDA ROSCA DE 40 MM X 1/2" P/ LIGACAO PREDIAL</v>
          </cell>
          <cell r="F4600" t="str">
            <v>UN</v>
          </cell>
          <cell r="G4600">
            <v>8.0299999999999994</v>
          </cell>
          <cell r="H4600" t="str">
            <v>I-SINAPI</v>
          </cell>
          <cell r="I4600">
            <v>9.7899999999999991</v>
          </cell>
        </row>
        <row r="4601">
          <cell r="D4601" t="str">
            <v>00001420</v>
          </cell>
          <cell r="E4601" t="str">
            <v>COLAR TOMADA PVC C/ TRAVAS SAIDA ROSCA DE 40 MM X 3/4" P/ LIGACAO PREDIAL</v>
          </cell>
          <cell r="F4601" t="str">
            <v>UN</v>
          </cell>
          <cell r="G4601">
            <v>8.19</v>
          </cell>
          <cell r="H4601" t="str">
            <v>I-SINAPI</v>
          </cell>
          <cell r="I4601">
            <v>9.99</v>
          </cell>
        </row>
        <row r="4602">
          <cell r="D4602" t="str">
            <v>00001419</v>
          </cell>
          <cell r="E4602" t="str">
            <v>COLAR TOMADA PVC C/ TRAVAS SAIDA ROSCA DE 50 MM X 1/2" P/ LIGACAO PREDIAL</v>
          </cell>
          <cell r="F4602" t="str">
            <v>UN</v>
          </cell>
          <cell r="G4602">
            <v>8.8699999999999992</v>
          </cell>
          <cell r="H4602" t="str">
            <v>I-SINAPI</v>
          </cell>
          <cell r="I4602">
            <v>10.82</v>
          </cell>
        </row>
        <row r="4603">
          <cell r="D4603" t="str">
            <v>00001439</v>
          </cell>
          <cell r="E4603" t="str">
            <v>COLAR TOMADA PVC C/ TRAVAS SAIDA ROSCA DE 50 MM X 3/4" P/ LIGACAO PREDIAL</v>
          </cell>
          <cell r="F4603" t="str">
            <v>UN</v>
          </cell>
          <cell r="G4603">
            <v>8.94</v>
          </cell>
          <cell r="H4603" t="str">
            <v>I-SINAPI</v>
          </cell>
          <cell r="I4603">
            <v>10.9</v>
          </cell>
        </row>
        <row r="4604">
          <cell r="D4604" t="str">
            <v>00001415</v>
          </cell>
          <cell r="E4604" t="str">
            <v>COLAR TOMADA PVC C/ TRAVAS SAIDA ROSCA DE 60 MM X 1/2" P/ LIGACAO PREDIAL</v>
          </cell>
          <cell r="F4604" t="str">
            <v>UN</v>
          </cell>
          <cell r="G4604">
            <v>9.93</v>
          </cell>
          <cell r="H4604" t="str">
            <v>I-SINAPI</v>
          </cell>
          <cell r="I4604">
            <v>12.11</v>
          </cell>
        </row>
        <row r="4605">
          <cell r="D4605" t="str">
            <v>00001414</v>
          </cell>
          <cell r="E4605" t="str">
            <v>COLAR TOMADA PVC C/ TRAVAS SAIDA ROSCA DE 60 MM X 3/4" P/ LIGACAO PREDIAL</v>
          </cell>
          <cell r="F4605" t="str">
            <v>UN</v>
          </cell>
          <cell r="G4605">
            <v>10.08</v>
          </cell>
          <cell r="H4605" t="str">
            <v>I-SINAPI</v>
          </cell>
          <cell r="I4605">
            <v>12.29</v>
          </cell>
        </row>
        <row r="4606">
          <cell r="D4606" t="str">
            <v>00001413</v>
          </cell>
          <cell r="E4606" t="str">
            <v>COLAR TOMADA PVC C/ TRAVAS SAIDA ROSCA DE 75 MM X 1/2" P/ LIGACAO PREDIAL</v>
          </cell>
          <cell r="F4606" t="str">
            <v>UN</v>
          </cell>
          <cell r="G4606">
            <v>15.24</v>
          </cell>
          <cell r="H4606" t="str">
            <v>I-SINAPI</v>
          </cell>
          <cell r="I4606">
            <v>18.59</v>
          </cell>
        </row>
        <row r="4607">
          <cell r="D4607" t="str">
            <v>00001417</v>
          </cell>
          <cell r="E4607" t="str">
            <v>COLAR TOMADA PVC C/ TRAVAS SAIDA ROSCA DE 75 MM X 3/4" P/ LIGACAO PREDIAL</v>
          </cell>
          <cell r="F4607" t="str">
            <v>UN</v>
          </cell>
          <cell r="G4607">
            <v>15.24</v>
          </cell>
          <cell r="H4607" t="str">
            <v>I-SINAPI</v>
          </cell>
          <cell r="I4607">
            <v>18.59</v>
          </cell>
        </row>
        <row r="4608">
          <cell r="D4608" t="str">
            <v>00001412</v>
          </cell>
          <cell r="E4608" t="str">
            <v>COLAR TOMADA PVC C/ TRAVAS SAIDA ROSCA DE 85 MM X 1/2" P/ LIGACAO PREDIAL</v>
          </cell>
          <cell r="F4608" t="str">
            <v>UN</v>
          </cell>
          <cell r="G4608">
            <v>13.8</v>
          </cell>
          <cell r="H4608" t="str">
            <v>I-SINAPI</v>
          </cell>
          <cell r="I4608">
            <v>16.829999999999998</v>
          </cell>
        </row>
        <row r="4609">
          <cell r="D4609" t="str">
            <v>00001416</v>
          </cell>
          <cell r="E4609" t="str">
            <v>COLAR TOMADA PVC C/ TRAVAS SAIDA ROSCA DE 85 MM X 3/4" P/ LIGACAO PREDIAL</v>
          </cell>
          <cell r="F4609" t="str">
            <v>UN</v>
          </cell>
          <cell r="G4609">
            <v>13.95</v>
          </cell>
          <cell r="H4609" t="str">
            <v>I-SINAPI</v>
          </cell>
          <cell r="I4609">
            <v>17.010000000000002</v>
          </cell>
        </row>
        <row r="4610">
          <cell r="D4610" t="str">
            <v>00001411</v>
          </cell>
          <cell r="E4610" t="str">
            <v>COLAR TOMADA PVC C/ TRAVAS SAIDA ROSCAVEL C/ BUCHA DE LATAO DE 110MM X 1/2'' P/ LIGACAO PREDIAL</v>
          </cell>
          <cell r="F4610" t="str">
            <v>UN</v>
          </cell>
          <cell r="G4610">
            <v>28.65</v>
          </cell>
          <cell r="H4610" t="str">
            <v>I-SINAPI</v>
          </cell>
          <cell r="I4610">
            <v>34.950000000000003</v>
          </cell>
        </row>
        <row r="4611">
          <cell r="D4611" t="str">
            <v>00001435</v>
          </cell>
          <cell r="E4611" t="str">
            <v>COLAR TOMADA PVC C/ TRAVAS SAIDA ROSCAVEL C/ BUCHA DE LATAO DE 60MM X 1/2'' P/ LIGACAO PREDIAL</v>
          </cell>
          <cell r="F4611" t="str">
            <v>UN</v>
          </cell>
          <cell r="G4611">
            <v>19.100000000000001</v>
          </cell>
          <cell r="H4611" t="str">
            <v>I-SINAPI</v>
          </cell>
          <cell r="I4611">
            <v>23.3</v>
          </cell>
        </row>
        <row r="4612">
          <cell r="D4612" t="str">
            <v>00001406</v>
          </cell>
          <cell r="E4612" t="str">
            <v>COLAR TOMADA PVC C/ TRAVAS SAIDA ROSCAVEL C/ BUCHA DE LATAO DE 60MM X 3/4'' P/ LIGACAO PREDIAL</v>
          </cell>
          <cell r="F4612" t="str">
            <v>UN</v>
          </cell>
          <cell r="G4612">
            <v>19.100000000000001</v>
          </cell>
          <cell r="H4612" t="str">
            <v>I-SINAPI</v>
          </cell>
          <cell r="I4612">
            <v>23.3</v>
          </cell>
        </row>
        <row r="4613">
          <cell r="D4613" t="str">
            <v>00001407</v>
          </cell>
          <cell r="E4613" t="str">
            <v>COLAR TOMADA PVC C/ TRAVAS SAIDA ROSCAVEL C/ BUCHA DE LATAO DE 75MM X 1/2'' P/ LIGACAO PREDIAL</v>
          </cell>
          <cell r="F4613" t="str">
            <v>UN</v>
          </cell>
          <cell r="G4613">
            <v>23.8</v>
          </cell>
          <cell r="H4613" t="str">
            <v>I-SINAPI</v>
          </cell>
          <cell r="I4613">
            <v>29.03</v>
          </cell>
        </row>
        <row r="4614">
          <cell r="D4614" t="str">
            <v>00001418</v>
          </cell>
          <cell r="E4614" t="str">
            <v>COLAR TOMADA PVC C/ TRAVAS SAIDA ROSCAVEL C/ BUCHA DE LATAO DE 75MM X 3/4'' P/ LIGACAO PREDIAL</v>
          </cell>
          <cell r="F4614" t="str">
            <v>UN</v>
          </cell>
          <cell r="G4614">
            <v>23.8</v>
          </cell>
          <cell r="H4614" t="str">
            <v>I-SINAPI</v>
          </cell>
          <cell r="I4614">
            <v>29.03</v>
          </cell>
        </row>
        <row r="4615">
          <cell r="D4615" t="str">
            <v>00001404</v>
          </cell>
          <cell r="E4615" t="str">
            <v>COLAR TOMADA PVC C/ TRAVAS SAIDA ROSCAVEL C/ BUCHA DE LATAO DE 85MM X 1/2" P/ LIGACAO PREDIAL</v>
          </cell>
          <cell r="F4615" t="str">
            <v>UN</v>
          </cell>
          <cell r="G4615">
            <v>25.17</v>
          </cell>
          <cell r="H4615" t="str">
            <v>I-SINAPI</v>
          </cell>
          <cell r="I4615">
            <v>30.7</v>
          </cell>
        </row>
        <row r="4616">
          <cell r="D4616" t="str">
            <v>00001410</v>
          </cell>
          <cell r="E4616" t="str">
            <v>COLAR TOMADA PVC C/ TRAVAS SAIDA ROSCAVEL C/ BUCHA DE LATAO DE 85MM X 3/4'' P/ LIGACAO PREDIAL</v>
          </cell>
          <cell r="F4616" t="str">
            <v>UN</v>
          </cell>
          <cell r="G4616">
            <v>25.17</v>
          </cell>
          <cell r="H4616" t="str">
            <v>I-SINAPI</v>
          </cell>
          <cell r="I4616">
            <v>30.7</v>
          </cell>
        </row>
        <row r="4617">
          <cell r="D4617" t="str">
            <v>00020093</v>
          </cell>
          <cell r="E4617" t="str">
            <v>COLAR TOMADA PVC C/ TRAVAS,SAIDA ROSCAVEL C/ BUCHA DE LATAO DE 110MM X 3/4"</v>
          </cell>
          <cell r="F4617" t="str">
            <v>UN</v>
          </cell>
          <cell r="G4617">
            <v>28.65</v>
          </cell>
          <cell r="H4617" t="str">
            <v>I-SINAPI</v>
          </cell>
          <cell r="I4617">
            <v>34.950000000000003</v>
          </cell>
        </row>
        <row r="4618">
          <cell r="D4618" t="str">
            <v>00001402</v>
          </cell>
          <cell r="E4618" t="str">
            <v>COLAR TOMADA PVC PBA DE 32 MM X 1/2" COM TRAVAS SAÍDA ROSCA PARA LIGAÇÃO PREDIAL</v>
          </cell>
          <cell r="F4618" t="str">
            <v>UN</v>
          </cell>
          <cell r="G4618">
            <v>7.58</v>
          </cell>
          <cell r="H4618" t="str">
            <v>I-SINAPI</v>
          </cell>
          <cell r="I4618">
            <v>9.24</v>
          </cell>
        </row>
        <row r="4619">
          <cell r="D4619" t="str">
            <v>00020268</v>
          </cell>
          <cell r="E4619" t="str">
            <v>COLUNA LOUCA BRANCA P/ LAVATORIO - PADRAO MEDIO</v>
          </cell>
          <cell r="F4619" t="str">
            <v>UN</v>
          </cell>
          <cell r="G4619">
            <v>25.97</v>
          </cell>
          <cell r="H4619" t="str">
            <v>I-SINAPI</v>
          </cell>
          <cell r="I4619">
            <v>31.68</v>
          </cell>
        </row>
        <row r="4620">
          <cell r="D4620" t="str">
            <v>00013219</v>
          </cell>
          <cell r="E4620" t="str">
            <v>COMPACTADOR SAPO TIPO F, MARCA CLO,   COM FUNCIONAMENTO A AR COMPRIMIDO</v>
          </cell>
          <cell r="F4620" t="str">
            <v>UN</v>
          </cell>
          <cell r="G4620">
            <v>11465.8</v>
          </cell>
          <cell r="H4620" t="str">
            <v>I-SINAPI</v>
          </cell>
          <cell r="I4620">
            <v>13988.27</v>
          </cell>
        </row>
        <row r="4621">
          <cell r="D4621" t="str">
            <v>00013457</v>
          </cell>
          <cell r="E4621" t="str">
            <v>COMPACTADOR SOLOS C/ PLACA VIBRATORIA DE 43 X 55CM DYNAPAC CM-20D, 7HP, A DIESEL, 415 KG, IMPACTO</v>
          </cell>
          <cell r="F4621" t="str">
            <v>UN</v>
          </cell>
          <cell r="G4621">
            <v>30843.27</v>
          </cell>
          <cell r="H4621" t="str">
            <v>I-SINAPI</v>
          </cell>
          <cell r="I4621">
            <v>37628.78</v>
          </cell>
        </row>
        <row r="4622">
          <cell r="D4622" t="str">
            <v>00001442</v>
          </cell>
          <cell r="E4622" t="str">
            <v>COMPACTADOR SOLOS C/ PLACA VIBRATORIA DE 46 X 51CM DYNAPAC CM-13D, 5HP, 156KG, DIESEL, NAO</v>
          </cell>
          <cell r="F4622" t="str">
            <v>UN</v>
          </cell>
          <cell r="G4622">
            <v>15723.99</v>
          </cell>
          <cell r="H4622" t="str">
            <v>I-SINAPI</v>
          </cell>
          <cell r="I4622">
            <v>19183.259999999998</v>
          </cell>
        </row>
        <row r="4623">
          <cell r="D4623" t="str">
            <v>00001449</v>
          </cell>
          <cell r="E4623" t="str">
            <v>COMPACTADOR SOLOS C/ PLACA VIBRATÓRIA MOTOR DIESEL/GASOLINA * 5HP * NÃO REVERSÍVEL TIPO</v>
          </cell>
          <cell r="F4623" t="str">
            <v>H</v>
          </cell>
          <cell r="G4623">
            <v>1.83</v>
          </cell>
          <cell r="H4623" t="str">
            <v>I-SINAPI</v>
          </cell>
          <cell r="I4623">
            <v>2.23</v>
          </cell>
        </row>
        <row r="4624">
          <cell r="D4624" t="str">
            <v>00001444</v>
          </cell>
          <cell r="E4624" t="str">
            <v>COMPACTADOR SOLOS C/ PLACA VIBRATÓRIA MOTOR DIESEL/GASOLINA &gt; = 10CV NÃO REVERSÍVEL TIPO</v>
          </cell>
          <cell r="F4624" t="str">
            <v>H</v>
          </cell>
          <cell r="G4624">
            <v>2.17</v>
          </cell>
          <cell r="H4624" t="str">
            <v>I-SINAPI</v>
          </cell>
          <cell r="I4624">
            <v>2.64</v>
          </cell>
        </row>
        <row r="4625">
          <cell r="D4625" t="str">
            <v>00001453</v>
          </cell>
          <cell r="E4625" t="str">
            <v>COMPACTADOR SOLOS C/ PLACA VIBRATÓRIA MOTOR DIESEL/GASOLINA 7 A 10HP 400KG NÃO REVERSÍVEL TIPO</v>
          </cell>
          <cell r="F4625" t="str">
            <v>H</v>
          </cell>
          <cell r="G4625">
            <v>2.44</v>
          </cell>
          <cell r="H4625" t="str">
            <v>I-SINAPI</v>
          </cell>
          <cell r="I4625">
            <v>2.97</v>
          </cell>
        </row>
        <row r="4626">
          <cell r="D4626" t="str">
            <v>00001443</v>
          </cell>
          <cell r="E4626" t="str">
            <v>COMPACTADOR SOLOS C/ PLACA VIBRATÓRIA 135 A 156KG C/ MOTOR DIESEL / GASOLINA 4 A 6HP NÃO</v>
          </cell>
          <cell r="F4626" t="str">
            <v>H</v>
          </cell>
          <cell r="G4626">
            <v>2.0299999999999998</v>
          </cell>
          <cell r="H4626" t="str">
            <v>I-SINAPI</v>
          </cell>
          <cell r="I4626">
            <v>2.4700000000000002</v>
          </cell>
        </row>
        <row r="4627">
          <cell r="D4627" t="str">
            <v>00013458</v>
          </cell>
          <cell r="E4627" t="str">
            <v>COMPACTADOR SOLOS MOTOR GAS 4HP MIKASA MOD MTR80 OU SIMILAR**CAIXA**</v>
          </cell>
          <cell r="F4627" t="str">
            <v>UN</v>
          </cell>
          <cell r="G4627">
            <v>16244.93</v>
          </cell>
          <cell r="H4627" t="str">
            <v>I-SINAPI</v>
          </cell>
          <cell r="I4627">
            <v>19818.810000000001</v>
          </cell>
        </row>
        <row r="4628">
          <cell r="D4628" t="str">
            <v>00001448</v>
          </cell>
          <cell r="E4628" t="str">
            <v>COMPACTADOR SOLOS PNEUMÁTICO TIPO SAPO ATE 35KG TIPO CLOZIRONE OU EQUIV</v>
          </cell>
          <cell r="F4628" t="str">
            <v>H</v>
          </cell>
          <cell r="G4628">
            <v>2.44</v>
          </cell>
          <cell r="H4628" t="str">
            <v>I-SINAPI</v>
          </cell>
          <cell r="I4628">
            <v>2.97</v>
          </cell>
        </row>
        <row r="4629">
          <cell r="D4629" t="str">
            <v>00001445</v>
          </cell>
          <cell r="E4629" t="str">
            <v>COMPACTADOR SOLOS TIPO SAPO C/ MOTOR DIESEL/GASOLINA *3HP* NÃO REVERSÍVEL PADRAO DYNAPAL LC -7</v>
          </cell>
          <cell r="F4629" t="str">
            <v>H</v>
          </cell>
          <cell r="G4629">
            <v>2.44</v>
          </cell>
          <cell r="H4629" t="str">
            <v>I-SINAPI</v>
          </cell>
          <cell r="I4629">
            <v>2.97</v>
          </cell>
        </row>
        <row r="4630">
          <cell r="D4630" t="str">
            <v>00013907</v>
          </cell>
          <cell r="E4630" t="str">
            <v>COMPRESSOR DE AR - ESTACIONARIO - ATLAS COPCO XA-90 - DESCARGA LIVRE EFETIVA 565 PCM PRESSAO DE</v>
          </cell>
          <cell r="F4630" t="str">
            <v>UN</v>
          </cell>
          <cell r="G4630">
            <v>106089.96</v>
          </cell>
          <cell r="H4630" t="str">
            <v>I-SINAPI</v>
          </cell>
          <cell r="I4630">
            <v>129429.75</v>
          </cell>
        </row>
        <row r="4631">
          <cell r="D4631" t="str">
            <v>00013803</v>
          </cell>
          <cell r="E4631" t="str">
            <v>COMPRESSOR DE AR - REBOCAVEL - ATLAS COPCO XA-125 MWD - DESCARGA LIVRE EFETIVA 260 PCM - PRESSA</v>
          </cell>
          <cell r="F4631" t="str">
            <v>UN</v>
          </cell>
          <cell r="G4631">
            <v>75500.08</v>
          </cell>
          <cell r="H4631" t="str">
            <v>I-SINAPI</v>
          </cell>
          <cell r="I4631">
            <v>92110.09</v>
          </cell>
        </row>
        <row r="4632">
          <cell r="D4632" t="str">
            <v>00025017</v>
          </cell>
          <cell r="E4632" t="str">
            <v>COMPRESSOR DE AR - REBOCAVEL - ATLAS COPCO XA-175 MWD - DESCARGA LIVRE EFETIVA 350 PCM - PRESSA</v>
          </cell>
          <cell r="F4632" t="str">
            <v>UN</v>
          </cell>
          <cell r="G4632">
            <v>131207.19</v>
          </cell>
          <cell r="H4632" t="str">
            <v>I-SINAPI</v>
          </cell>
          <cell r="I4632">
            <v>160072.76999999999</v>
          </cell>
        </row>
        <row r="4633">
          <cell r="D4633" t="str">
            <v>00013461</v>
          </cell>
          <cell r="E4633" t="str">
            <v>COMPRESSOR DE AR - REBOCAVEL - ATLAS COPCO XA-360 SB - DESCARGA LIVRE EFETIVA 760 PCM - MOTOR A</v>
          </cell>
          <cell r="F4633" t="str">
            <v>UN</v>
          </cell>
          <cell r="G4633">
            <v>164659.94</v>
          </cell>
          <cell r="H4633" t="str">
            <v>I-SINAPI</v>
          </cell>
          <cell r="I4633">
            <v>200885.12</v>
          </cell>
        </row>
        <row r="4634">
          <cell r="D4634" t="str">
            <v>00025018</v>
          </cell>
          <cell r="E4634" t="str">
            <v>COMPRESSOR DE AR - REBOCAVEL - ATLAS COPCO XA-420 SB - DESCARGA LIVRE EFETIVA 764 PCM - MOTOR A</v>
          </cell>
          <cell r="F4634" t="str">
            <v>UN</v>
          </cell>
          <cell r="G4634">
            <v>239111.79</v>
          </cell>
          <cell r="H4634" t="str">
            <v>I-SINAPI</v>
          </cell>
          <cell r="I4634">
            <v>291716.38</v>
          </cell>
        </row>
        <row r="4635">
          <cell r="D4635" t="str">
            <v>00001507</v>
          </cell>
          <cell r="E4635" t="str">
            <v>COMPRESSOR DE AR - REBOCAVEL - ATLAS COPCO XA-90 MWD - DESCARGA LIVRE EFETIVA 180 PCM - PRESSAO</v>
          </cell>
          <cell r="F4635" t="str">
            <v>UN</v>
          </cell>
          <cell r="G4635">
            <v>59830</v>
          </cell>
          <cell r="H4635" t="str">
            <v>I-SINAPI</v>
          </cell>
          <cell r="I4635">
            <v>72992.600000000006</v>
          </cell>
        </row>
        <row r="4636">
          <cell r="D4636" t="str">
            <v>00001511</v>
          </cell>
          <cell r="E4636" t="str">
            <v>COMPRESSOR DE AR DIESEL REBOCAVEL 125 A 134PCM</v>
          </cell>
          <cell r="F4636" t="str">
            <v>H</v>
          </cell>
          <cell r="G4636">
            <v>9.5399999999999991</v>
          </cell>
          <cell r="H4636" t="str">
            <v>I-SINAPI</v>
          </cell>
          <cell r="I4636">
            <v>11.63</v>
          </cell>
        </row>
        <row r="4637">
          <cell r="D4637" t="str">
            <v>00001513</v>
          </cell>
          <cell r="E4637" t="str">
            <v>COMPRESSOR DE AR DIESEL REBOCAVEL 160 A 170PCM C/ 1 MARTELETE ROMPEDOR</v>
          </cell>
          <cell r="F4637" t="str">
            <v>H</v>
          </cell>
          <cell r="G4637">
            <v>12.9</v>
          </cell>
          <cell r="H4637" t="str">
            <v>I-SINAPI</v>
          </cell>
          <cell r="I4637">
            <v>15.73</v>
          </cell>
        </row>
        <row r="4638">
          <cell r="D4638" t="str">
            <v>00001508</v>
          </cell>
          <cell r="E4638" t="str">
            <v>COMPRESSOR DE AR DIESEL REBOCAVEL 160PCM</v>
          </cell>
          <cell r="F4638" t="str">
            <v>H</v>
          </cell>
          <cell r="G4638">
            <v>10.32</v>
          </cell>
          <cell r="H4638" t="str">
            <v>I-SINAPI</v>
          </cell>
          <cell r="I4638">
            <v>12.59</v>
          </cell>
        </row>
        <row r="4639">
          <cell r="D4639" t="str">
            <v>00001512</v>
          </cell>
          <cell r="E4639" t="str">
            <v>COMPRESSOR DE AR DIESEL REBOCAVEL 250 A 275PCM</v>
          </cell>
          <cell r="F4639" t="str">
            <v>H</v>
          </cell>
          <cell r="G4639">
            <v>12.38</v>
          </cell>
          <cell r="H4639" t="str">
            <v>I-SINAPI</v>
          </cell>
          <cell r="I4639">
            <v>15.1</v>
          </cell>
        </row>
        <row r="4640">
          <cell r="D4640" t="str">
            <v>00001514</v>
          </cell>
          <cell r="E4640" t="str">
            <v>COMPRESSOR DE AR DIESEL REBOCAVEL 365PCM</v>
          </cell>
          <cell r="F4640" t="str">
            <v>H</v>
          </cell>
          <cell r="G4640">
            <v>16.760000000000002</v>
          </cell>
          <cell r="H4640" t="str">
            <v>I-SINAPI</v>
          </cell>
          <cell r="I4640">
            <v>20.440000000000001</v>
          </cell>
        </row>
        <row r="4641">
          <cell r="D4641" t="str">
            <v>00001515</v>
          </cell>
          <cell r="E4641" t="str">
            <v>COMPRESSOR DE AR DIESEL REBOCAVEL 600PCM</v>
          </cell>
          <cell r="F4641" t="str">
            <v>H</v>
          </cell>
          <cell r="G4641">
            <v>26.31</v>
          </cell>
          <cell r="H4641" t="str">
            <v>I-SINAPI</v>
          </cell>
          <cell r="I4641">
            <v>32.090000000000003</v>
          </cell>
        </row>
        <row r="4642">
          <cell r="D4642" t="str">
            <v>00014526</v>
          </cell>
          <cell r="E4642" t="str">
            <v>COMPRESSOR DE AR PORTATIL HOLMAN CR-275 - 97HP**CAIXA**</v>
          </cell>
          <cell r="F4642" t="str">
            <v>UN</v>
          </cell>
          <cell r="G4642">
            <v>77119.08</v>
          </cell>
          <cell r="H4642" t="str">
            <v>I-SINAPI</v>
          </cell>
          <cell r="I4642">
            <v>94085.27</v>
          </cell>
        </row>
        <row r="4643">
          <cell r="D4643" t="str">
            <v>00001509</v>
          </cell>
          <cell r="E4643" t="str">
            <v>COMPRESSOR DE AR REBOCÁVEL COM MOTOR DIESEL, 250 PCM - (LOCAÇÃO)</v>
          </cell>
          <cell r="F4643" t="str">
            <v>H</v>
          </cell>
          <cell r="G4643">
            <v>12.38</v>
          </cell>
          <cell r="H4643" t="str">
            <v>I-SINAPI</v>
          </cell>
          <cell r="I4643">
            <v>15.1</v>
          </cell>
        </row>
        <row r="4644">
          <cell r="D4644" t="str">
            <v>00001518</v>
          </cell>
          <cell r="E4644" t="str">
            <v>CONCRETO BETUMINOSO USINADO A QUENTE (CBUQ) - CAP 50/70 ( SO FORNECIMENTO ) EXCLUSIVE O</v>
          </cell>
          <cell r="F4644" t="str">
            <v>T</v>
          </cell>
          <cell r="G4644">
            <v>215</v>
          </cell>
          <cell r="H4644" t="str">
            <v>I-SINAPI</v>
          </cell>
          <cell r="I4644">
            <v>262.3</v>
          </cell>
        </row>
        <row r="4645">
          <cell r="D4645" t="str">
            <v>00001520</v>
          </cell>
          <cell r="E4645" t="str">
            <v>CONCRETO BETUMINOSO USINADO A QUENTE (CBUQ) - DIST.MED.TRANSP=10KM P/ PAV ASFALTICA</v>
          </cell>
          <cell r="F4645" t="str">
            <v>M3</v>
          </cell>
          <cell r="G4645">
            <v>490.92</v>
          </cell>
          <cell r="H4645" t="str">
            <v>I-SINAPI</v>
          </cell>
          <cell r="I4645">
            <v>598.91999999999996</v>
          </cell>
        </row>
        <row r="4646">
          <cell r="D4646" t="str">
            <v>00001522</v>
          </cell>
          <cell r="E4646" t="str">
            <v>CONCRETO USINADO BOMBEADO FCK = 11,0 MPA</v>
          </cell>
          <cell r="F4646" t="str">
            <v>M3</v>
          </cell>
          <cell r="G4646">
            <v>248.75</v>
          </cell>
          <cell r="H4646" t="str">
            <v>I-SINAPI</v>
          </cell>
          <cell r="I4646">
            <v>303.47000000000003</v>
          </cell>
        </row>
        <row r="4647">
          <cell r="D4647" t="str">
            <v>00001521</v>
          </cell>
          <cell r="E4647" t="str">
            <v>CONCRETO USINADO BOMBEADO FCK = 13,5 MPA</v>
          </cell>
          <cell r="F4647" t="str">
            <v>M3</v>
          </cell>
          <cell r="G4647">
            <v>253.06</v>
          </cell>
          <cell r="H4647" t="str">
            <v>I-SINAPI</v>
          </cell>
          <cell r="I4647">
            <v>308.73</v>
          </cell>
        </row>
        <row r="4648">
          <cell r="D4648" t="str">
            <v>00001523</v>
          </cell>
          <cell r="E4648" t="str">
            <v>CONCRETO USINADO BOMBEADO FCK = 15,0MPA</v>
          </cell>
          <cell r="F4648" t="str">
            <v>M3</v>
          </cell>
          <cell r="G4648">
            <v>266</v>
          </cell>
          <cell r="H4648" t="str">
            <v>I-SINAPI</v>
          </cell>
          <cell r="I4648">
            <v>324.52</v>
          </cell>
        </row>
        <row r="4649">
          <cell r="D4649" t="str">
            <v>00011139</v>
          </cell>
          <cell r="E4649" t="str">
            <v>CONCRETO USINADO BOMBEADO FCK = 16,5 MPA</v>
          </cell>
          <cell r="F4649" t="str">
            <v>M3</v>
          </cell>
          <cell r="G4649">
            <v>275.26</v>
          </cell>
          <cell r="H4649" t="str">
            <v>I-SINAPI</v>
          </cell>
          <cell r="I4649">
            <v>335.81</v>
          </cell>
        </row>
        <row r="4650">
          <cell r="D4650" t="str">
            <v>00001528</v>
          </cell>
          <cell r="E4650" t="str">
            <v>CONCRETO USINADO BOMBEADO FCK = 18,0 MPA</v>
          </cell>
          <cell r="F4650" t="str">
            <v>M3</v>
          </cell>
          <cell r="G4650">
            <v>276.77999999999997</v>
          </cell>
          <cell r="H4650" t="str">
            <v>I-SINAPI</v>
          </cell>
          <cell r="I4650">
            <v>337.67</v>
          </cell>
        </row>
        <row r="4651">
          <cell r="D4651" t="str">
            <v>00001524</v>
          </cell>
          <cell r="E4651" t="str">
            <v>CONCRETO USINADO BOMBEADO FCK = 20,0 MPA</v>
          </cell>
          <cell r="F4651" t="str">
            <v>M3</v>
          </cell>
          <cell r="G4651">
            <v>280.38</v>
          </cell>
          <cell r="H4651" t="str">
            <v>I-SINAPI</v>
          </cell>
          <cell r="I4651">
            <v>342.06</v>
          </cell>
        </row>
        <row r="4652">
          <cell r="D4652" t="str">
            <v>00011140</v>
          </cell>
          <cell r="E4652" t="str">
            <v>CONCRETO USINADO BOMBEADO FCK = 21,0 MPA</v>
          </cell>
          <cell r="F4652" t="str">
            <v>M3</v>
          </cell>
          <cell r="G4652">
            <v>298.04000000000002</v>
          </cell>
          <cell r="H4652" t="str">
            <v>I-SINAPI</v>
          </cell>
          <cell r="I4652">
            <v>363.6</v>
          </cell>
        </row>
        <row r="4653">
          <cell r="D4653" t="str">
            <v>00011141</v>
          </cell>
          <cell r="E4653" t="str">
            <v>CONCRETO USINADO BOMBEADO FCK = 22,5 MPA</v>
          </cell>
          <cell r="F4653" t="str">
            <v>M3</v>
          </cell>
          <cell r="G4653">
            <v>301.88</v>
          </cell>
          <cell r="H4653" t="str">
            <v>I-SINAPI</v>
          </cell>
          <cell r="I4653">
            <v>368.29</v>
          </cell>
        </row>
        <row r="4654">
          <cell r="D4654" t="str">
            <v>00011142</v>
          </cell>
          <cell r="E4654" t="str">
            <v>CONCRETO USINADO BOMBEADO FCK = 24,0 MPA</v>
          </cell>
          <cell r="F4654" t="str">
            <v>M3</v>
          </cell>
          <cell r="G4654">
            <v>301.36</v>
          </cell>
          <cell r="H4654" t="str">
            <v>I-SINAPI</v>
          </cell>
          <cell r="I4654">
            <v>367.65</v>
          </cell>
        </row>
        <row r="4655">
          <cell r="D4655" t="str">
            <v>00001527</v>
          </cell>
          <cell r="E4655" t="str">
            <v>CONCRETO USINADO BOMBEADO FCK = 25,0 MPA</v>
          </cell>
          <cell r="F4655" t="str">
            <v>M3</v>
          </cell>
          <cell r="G4655">
            <v>301.95</v>
          </cell>
          <cell r="H4655" t="str">
            <v>I-SINAPI</v>
          </cell>
          <cell r="I4655">
            <v>368.37</v>
          </cell>
        </row>
        <row r="4656">
          <cell r="D4656" t="str">
            <v>00011143</v>
          </cell>
          <cell r="E4656" t="str">
            <v>CONCRETO USINADO BOMBEADO FCK = 26,0 MPA</v>
          </cell>
          <cell r="F4656" t="str">
            <v>M3</v>
          </cell>
          <cell r="G4656">
            <v>327.14999999999998</v>
          </cell>
          <cell r="H4656" t="str">
            <v>I-SINAPI</v>
          </cell>
          <cell r="I4656">
            <v>399.12</v>
          </cell>
        </row>
        <row r="4657">
          <cell r="D4657" t="str">
            <v>00011144</v>
          </cell>
          <cell r="E4657" t="str">
            <v>CONCRETO USINADO BOMBEADO FCK = 28,0 MPA</v>
          </cell>
          <cell r="F4657" t="str">
            <v>M3</v>
          </cell>
          <cell r="G4657">
            <v>327.83</v>
          </cell>
          <cell r="H4657" t="str">
            <v>I-SINAPI</v>
          </cell>
          <cell r="I4657">
            <v>399.95</v>
          </cell>
        </row>
        <row r="4658">
          <cell r="D4658" t="str">
            <v>00001525</v>
          </cell>
          <cell r="E4658" t="str">
            <v>CONCRETO USINADO BOMBEADO FCK = 30,0 MPA</v>
          </cell>
          <cell r="F4658" t="str">
            <v>M3</v>
          </cell>
          <cell r="G4658">
            <v>329.41</v>
          </cell>
          <cell r="H4658" t="str">
            <v>I-SINAPI</v>
          </cell>
          <cell r="I4658">
            <v>401.88</v>
          </cell>
        </row>
        <row r="4659">
          <cell r="D4659" t="str">
            <v>00001526</v>
          </cell>
          <cell r="E4659" t="str">
            <v>CONCRETO USINADO BOMBEADO FCK = 33,0 MPA</v>
          </cell>
          <cell r="F4659" t="str">
            <v>M3</v>
          </cell>
          <cell r="G4659">
            <v>341.92</v>
          </cell>
          <cell r="H4659" t="str">
            <v>I-SINAPI</v>
          </cell>
          <cell r="I4659">
            <v>417.14</v>
          </cell>
        </row>
        <row r="4660">
          <cell r="D4660" t="str">
            <v>00011145</v>
          </cell>
          <cell r="E4660" t="str">
            <v>CONCRETO USINADO BOMBEADO FCK = 35,0 MPA</v>
          </cell>
          <cell r="F4660" t="str">
            <v>M3</v>
          </cell>
          <cell r="G4660">
            <v>345.05</v>
          </cell>
          <cell r="H4660" t="str">
            <v>I-SINAPI</v>
          </cell>
          <cell r="I4660">
            <v>420.96</v>
          </cell>
        </row>
        <row r="4661">
          <cell r="D4661" t="str">
            <v>00011146</v>
          </cell>
          <cell r="E4661" t="str">
            <v>CONCRETO USINADO FCK = 15,0 MPA,   AUTO-ADENSAVEL C/ SLUMP 22 CM</v>
          </cell>
          <cell r="F4661" t="str">
            <v>M3</v>
          </cell>
          <cell r="G4661">
            <v>309.14</v>
          </cell>
          <cell r="H4661" t="str">
            <v>I-SINAPI</v>
          </cell>
          <cell r="I4661">
            <v>377.15</v>
          </cell>
        </row>
        <row r="4662">
          <cell r="D4662" t="str">
            <v>00011147</v>
          </cell>
          <cell r="E4662" t="str">
            <v>CONCRETO USINADO FCK = 20,0 MPA, AUTO-ADENSAVEL C/ SLUMP 22 CM</v>
          </cell>
          <cell r="F4662" t="str">
            <v>M3</v>
          </cell>
          <cell r="G4662">
            <v>343.64</v>
          </cell>
          <cell r="H4662" t="str">
            <v>I-SINAPI</v>
          </cell>
          <cell r="I4662">
            <v>419.24</v>
          </cell>
        </row>
        <row r="4663">
          <cell r="D4663" t="str">
            <v>00014041</v>
          </cell>
          <cell r="E4663" t="str">
            <v>CONCRETO USINADO FCK = 9,0 MPA (NAO BOMBEADO)</v>
          </cell>
          <cell r="F4663" t="str">
            <v>M3</v>
          </cell>
          <cell r="G4663">
            <v>236.21</v>
          </cell>
          <cell r="H4663" t="str">
            <v>I-SINAPI</v>
          </cell>
          <cell r="I4663">
            <v>288.17</v>
          </cell>
        </row>
        <row r="4664">
          <cell r="D4664" t="str">
            <v>00014052</v>
          </cell>
          <cell r="E4664" t="str">
            <v>CONDULETE DE ALUMINIO FUNDIDO TIPO B DN 1/2"</v>
          </cell>
          <cell r="F4664" t="str">
            <v>UN</v>
          </cell>
          <cell r="G4664">
            <v>6.06</v>
          </cell>
          <cell r="H4664" t="str">
            <v>I-SINAPI</v>
          </cell>
          <cell r="I4664">
            <v>7.39</v>
          </cell>
        </row>
        <row r="4665">
          <cell r="D4665" t="str">
            <v>00014054</v>
          </cell>
          <cell r="E4665" t="str">
            <v>CONDULETE DE ALUMINIO FUNDIDO TIPO B DN 1"</v>
          </cell>
          <cell r="F4665" t="str">
            <v>UN</v>
          </cell>
          <cell r="G4665">
            <v>9.74</v>
          </cell>
          <cell r="H4665" t="str">
            <v>I-SINAPI</v>
          </cell>
          <cell r="I4665">
            <v>11.88</v>
          </cell>
        </row>
        <row r="4666">
          <cell r="D4666">
            <v>14053</v>
          </cell>
          <cell r="E4666" t="str">
            <v>CONDULETE DE ALUMINIO FUNDIDO TIPO B DN 3/4"</v>
          </cell>
          <cell r="F4666" t="str">
            <v>UN</v>
          </cell>
          <cell r="G4666">
            <v>6.65</v>
          </cell>
          <cell r="H4666" t="str">
            <v>I-SINAPI</v>
          </cell>
          <cell r="I4666">
            <v>8.11</v>
          </cell>
        </row>
        <row r="4667">
          <cell r="D4667" t="str">
            <v>00012010</v>
          </cell>
          <cell r="E4667" t="str">
            <v>CONDULETE PVC TIPO "B" D = 1/2" S/TAMPA"</v>
          </cell>
          <cell r="F4667" t="str">
            <v>UN</v>
          </cell>
          <cell r="G4667">
            <v>5.84</v>
          </cell>
          <cell r="H4667" t="str">
            <v>I-SINAPI</v>
          </cell>
          <cell r="I4667">
            <v>7.12</v>
          </cell>
        </row>
        <row r="4668">
          <cell r="D4668" t="str">
            <v>00012011</v>
          </cell>
          <cell r="E4668" t="str">
            <v>CONDULETE PVC TIPO "B" D = 3/4" S/TAMPA"</v>
          </cell>
          <cell r="F4668" t="str">
            <v>UN</v>
          </cell>
          <cell r="G4668">
            <v>5.79</v>
          </cell>
          <cell r="H4668" t="str">
            <v>I-SINAPI</v>
          </cell>
          <cell r="I4668">
            <v>7.06</v>
          </cell>
        </row>
        <row r="4669">
          <cell r="D4669" t="str">
            <v>00012016</v>
          </cell>
          <cell r="E4669" t="str">
            <v>CONDULETE PVC TIPO "LB" D = 1/2" S/TAMPA"</v>
          </cell>
          <cell r="F4669" t="str">
            <v>UN</v>
          </cell>
          <cell r="G4669">
            <v>3.87</v>
          </cell>
          <cell r="H4669" t="str">
            <v>I-SINAPI</v>
          </cell>
          <cell r="I4669">
            <v>4.72</v>
          </cell>
        </row>
        <row r="4670">
          <cell r="D4670" t="str">
            <v>00012015</v>
          </cell>
          <cell r="E4670" t="str">
            <v>CONDULETE PVC TIPO "LB" D = 1" S/TAMPA"</v>
          </cell>
          <cell r="F4670" t="str">
            <v>UN</v>
          </cell>
          <cell r="G4670">
            <v>12.81</v>
          </cell>
          <cell r="H4670" t="str">
            <v>I-SINAPI</v>
          </cell>
          <cell r="I4670">
            <v>15.62</v>
          </cell>
        </row>
        <row r="4671">
          <cell r="D4671" t="str">
            <v>00012017</v>
          </cell>
          <cell r="E4671" t="str">
            <v>CONDULETE PVC TIPO "LB" D = 3/4" S/TAMPA"</v>
          </cell>
          <cell r="F4671" t="str">
            <v>UN</v>
          </cell>
          <cell r="G4671">
            <v>3.92</v>
          </cell>
          <cell r="H4671" t="str">
            <v>I-SINAPI</v>
          </cell>
          <cell r="I4671">
            <v>4.78</v>
          </cell>
        </row>
        <row r="4672">
          <cell r="D4672" t="str">
            <v>00012020</v>
          </cell>
          <cell r="E4672" t="str">
            <v>CONDULETE PVC TIPO "LL" D = 1/2" S/TAMPA"</v>
          </cell>
          <cell r="F4672" t="str">
            <v>UN</v>
          </cell>
          <cell r="G4672">
            <v>4.07</v>
          </cell>
          <cell r="H4672" t="str">
            <v>I-SINAPI</v>
          </cell>
          <cell r="I4672">
            <v>4.96</v>
          </cell>
        </row>
        <row r="4673">
          <cell r="D4673" t="str">
            <v>00012019</v>
          </cell>
          <cell r="E4673" t="str">
            <v>CONDULETE PVC TIPO "LL" D = 1" S/TAMPA"</v>
          </cell>
          <cell r="F4673" t="str">
            <v>UN</v>
          </cell>
          <cell r="G4673">
            <v>14.23</v>
          </cell>
          <cell r="H4673" t="str">
            <v>I-SINAPI</v>
          </cell>
          <cell r="I4673">
            <v>17.36</v>
          </cell>
        </row>
        <row r="4674">
          <cell r="D4674" t="str">
            <v>00012021</v>
          </cell>
          <cell r="E4674" t="str">
            <v>CONDULETE PVC TIPO "LL" D = 3/4" S/TAMPA"</v>
          </cell>
          <cell r="F4674" t="str">
            <v>UN</v>
          </cell>
          <cell r="G4674">
            <v>3.94</v>
          </cell>
          <cell r="H4674" t="str">
            <v>I-SINAPI</v>
          </cell>
          <cell r="I4674">
            <v>4.8</v>
          </cell>
        </row>
        <row r="4675">
          <cell r="D4675" t="str">
            <v>00012024</v>
          </cell>
          <cell r="E4675" t="str">
            <v>CONDULETE PVC TIPO "TA" D = 3/4" S/TAMPA"</v>
          </cell>
          <cell r="F4675" t="str">
            <v>UN</v>
          </cell>
          <cell r="G4675">
            <v>11.28</v>
          </cell>
          <cell r="H4675" t="str">
            <v>I-SINAPI</v>
          </cell>
          <cell r="I4675">
            <v>13.76</v>
          </cell>
        </row>
        <row r="4676">
          <cell r="D4676" t="str">
            <v>00012025</v>
          </cell>
          <cell r="E4676" t="str">
            <v>CONDULETE PVC TIPO "TB" D = 1/2" S/TAMPA"</v>
          </cell>
          <cell r="F4676" t="str">
            <v>UN</v>
          </cell>
          <cell r="G4676">
            <v>9.44</v>
          </cell>
          <cell r="H4676" t="str">
            <v>I-SINAPI</v>
          </cell>
          <cell r="I4676">
            <v>11.51</v>
          </cell>
        </row>
        <row r="4677">
          <cell r="D4677" t="str">
            <v>00012026</v>
          </cell>
          <cell r="E4677" t="str">
            <v>CONDULETE PVC TIPO "TB" D = 3/4" S/TAMPA"</v>
          </cell>
          <cell r="F4677" t="str">
            <v>UN</v>
          </cell>
          <cell r="G4677">
            <v>9.56</v>
          </cell>
          <cell r="H4677" t="str">
            <v>I-SINAPI</v>
          </cell>
          <cell r="I4677">
            <v>11.66</v>
          </cell>
        </row>
        <row r="4678">
          <cell r="D4678" t="str">
            <v>00012029</v>
          </cell>
          <cell r="E4678" t="str">
            <v>CONDULETE PVC TIPO "XA" D = 3/4" S/TAMPA"</v>
          </cell>
          <cell r="F4678" t="str">
            <v>UN</v>
          </cell>
          <cell r="G4678">
            <v>9.7899999999999991</v>
          </cell>
          <cell r="H4678" t="str">
            <v>I-SINAPI</v>
          </cell>
          <cell r="I4678">
            <v>11.94</v>
          </cell>
        </row>
        <row r="4679">
          <cell r="D4679" t="str">
            <v>00002558</v>
          </cell>
          <cell r="E4679" t="str">
            <v>CONDULETE TIPO "C" EM LIGA ALUMINIO P/ ELETRODUTO ROSCADO 1/2"</v>
          </cell>
          <cell r="F4679" t="str">
            <v>UN</v>
          </cell>
          <cell r="G4679">
            <v>6.56</v>
          </cell>
          <cell r="H4679" t="str">
            <v>I-SINAPI</v>
          </cell>
          <cell r="I4679">
            <v>8</v>
          </cell>
        </row>
        <row r="4680">
          <cell r="D4680" t="str">
            <v>00002560</v>
          </cell>
          <cell r="E4680" t="str">
            <v>CONDULETE TIPO "C" EM LIGA ALUMINIO P/ ELETRODUTO ROSCADO 1"</v>
          </cell>
          <cell r="F4680" t="str">
            <v>UN</v>
          </cell>
          <cell r="G4680">
            <v>10.28</v>
          </cell>
          <cell r="H4680" t="str">
            <v>I-SINAPI</v>
          </cell>
          <cell r="I4680">
            <v>12.54</v>
          </cell>
        </row>
        <row r="4681">
          <cell r="D4681" t="str">
            <v>00002559</v>
          </cell>
          <cell r="E4681" t="str">
            <v>CONDULETE TIPO "C" EM LIGA ALUMINIO P/ ELETRODUTO ROSCADO 3/4"</v>
          </cell>
          <cell r="F4681" t="str">
            <v>UN</v>
          </cell>
          <cell r="G4681">
            <v>6.45</v>
          </cell>
          <cell r="H4681" t="str">
            <v>I-SINAPI</v>
          </cell>
          <cell r="I4681">
            <v>7.86</v>
          </cell>
        </row>
        <row r="4682">
          <cell r="D4682" t="str">
            <v>00002592</v>
          </cell>
          <cell r="E4682" t="str">
            <v>CONDULETE TIPO "C" EM LIGA ALUMINIO P/ ELETRODUTO ROSCADO 4"</v>
          </cell>
          <cell r="F4682" t="str">
            <v>UN</v>
          </cell>
          <cell r="G4682">
            <v>133.72999999999999</v>
          </cell>
          <cell r="H4682" t="str">
            <v>I-SINAPI</v>
          </cell>
          <cell r="I4682">
            <v>163.15</v>
          </cell>
        </row>
        <row r="4683">
          <cell r="D4683" t="str">
            <v>00002589</v>
          </cell>
          <cell r="E4683" t="str">
            <v>CONDULETE TIPO "E" EM LIGA ALUMINIO P/ ELETRODUTO ROSCADO 1 1/2"</v>
          </cell>
          <cell r="F4683" t="str">
            <v>UN</v>
          </cell>
          <cell r="G4683">
            <v>24.03</v>
          </cell>
          <cell r="H4683" t="str">
            <v>I-SINAPI</v>
          </cell>
          <cell r="I4683">
            <v>29.31</v>
          </cell>
        </row>
        <row r="4684">
          <cell r="D4684" t="str">
            <v>00002566</v>
          </cell>
          <cell r="E4684" t="str">
            <v>CONDULETE TIPO "E" EM LIGA ALUMINIO P/ ELETRODUTO ROSCADO 1 1/4"</v>
          </cell>
          <cell r="F4684" t="str">
            <v>UN</v>
          </cell>
          <cell r="G4684">
            <v>16.670000000000002</v>
          </cell>
          <cell r="H4684" t="str">
            <v>I-SINAPI</v>
          </cell>
          <cell r="I4684">
            <v>20.329999999999998</v>
          </cell>
        </row>
        <row r="4685">
          <cell r="D4685" t="str">
            <v>00002591</v>
          </cell>
          <cell r="E4685" t="str">
            <v>CONDULETE TIPO "E" EM LIGA ALUMINIO P/ ELETRODUTO ROSCADO 1/2"</v>
          </cell>
          <cell r="F4685" t="str">
            <v>UN</v>
          </cell>
          <cell r="G4685">
            <v>5.56</v>
          </cell>
          <cell r="H4685" t="str">
            <v>I-SINAPI</v>
          </cell>
          <cell r="I4685">
            <v>6.78</v>
          </cell>
        </row>
        <row r="4686">
          <cell r="D4686" t="str">
            <v>00002590</v>
          </cell>
          <cell r="E4686" t="str">
            <v>CONDULETE TIPO "E" EM LIGA ALUMINIO P/ ELETRODUTO ROSCADO 1"</v>
          </cell>
          <cell r="F4686" t="str">
            <v>UN</v>
          </cell>
          <cell r="G4686">
            <v>9.98</v>
          </cell>
          <cell r="H4686" t="str">
            <v>I-SINAPI</v>
          </cell>
          <cell r="I4686">
            <v>12.17</v>
          </cell>
        </row>
        <row r="4687">
          <cell r="D4687" t="str">
            <v>00002567</v>
          </cell>
          <cell r="E4687" t="str">
            <v>CONDULETE TIPO "E" EM LIGA ALUMINIO P/ ELETRODUTO ROSCADO 2"</v>
          </cell>
          <cell r="F4687" t="str">
            <v>UN</v>
          </cell>
          <cell r="G4687">
            <v>32.69</v>
          </cell>
          <cell r="H4687" t="str">
            <v>I-SINAPI</v>
          </cell>
          <cell r="I4687">
            <v>39.880000000000003</v>
          </cell>
        </row>
        <row r="4688">
          <cell r="D4688" t="str">
            <v>00002565</v>
          </cell>
          <cell r="E4688" t="str">
            <v>CONDULETE TIPO "E" EM LIGA ALUMINIO P/ ELETRODUTO ROSCADO 3/4"</v>
          </cell>
          <cell r="F4688" t="str">
            <v>UN</v>
          </cell>
          <cell r="G4688">
            <v>6.02</v>
          </cell>
          <cell r="H4688" t="str">
            <v>I-SINAPI</v>
          </cell>
          <cell r="I4688">
            <v>7.34</v>
          </cell>
        </row>
        <row r="4689">
          <cell r="D4689" t="str">
            <v>00002568</v>
          </cell>
          <cell r="E4689" t="str">
            <v>CONDULETE TIPO "E" EM LIGA ALUMINIO P/ ELETRODUTO ROSCADO 3"</v>
          </cell>
          <cell r="F4689" t="str">
            <v>UN</v>
          </cell>
          <cell r="G4689">
            <v>70.62</v>
          </cell>
          <cell r="H4689" t="str">
            <v>I-SINAPI</v>
          </cell>
          <cell r="I4689">
            <v>86.15</v>
          </cell>
        </row>
        <row r="4690">
          <cell r="D4690" t="str">
            <v>00002594</v>
          </cell>
          <cell r="E4690" t="str">
            <v>CONDULETE TIPO "E" EM LIGA ALUMINIO P/ ELETRODUTO ROSCADO 4"</v>
          </cell>
          <cell r="F4690" t="str">
            <v>UN</v>
          </cell>
          <cell r="G4690">
            <v>127.61</v>
          </cell>
          <cell r="H4690" t="str">
            <v>I-SINAPI</v>
          </cell>
          <cell r="I4690">
            <v>155.68</v>
          </cell>
        </row>
        <row r="4691">
          <cell r="D4691" t="str">
            <v>00002587</v>
          </cell>
          <cell r="E4691" t="str">
            <v>CONDULETE TIPO "LR" EM LIGA ALUMINIO P/ ELETRODUTO ROSCADO 1 1/2"</v>
          </cell>
          <cell r="F4691" t="str">
            <v>UN</v>
          </cell>
          <cell r="G4691">
            <v>25.76</v>
          </cell>
          <cell r="H4691" t="str">
            <v>I-SINAPI</v>
          </cell>
          <cell r="I4691">
            <v>31.42</v>
          </cell>
        </row>
        <row r="4692">
          <cell r="D4692" t="str">
            <v>00002588</v>
          </cell>
          <cell r="E4692" t="str">
            <v>CONDULETE TIPO "LR" EM LIGA ALUMINIO P/ ELETRODUTO ROSCADO 1 1/4"</v>
          </cell>
          <cell r="F4692" t="str">
            <v>UN</v>
          </cell>
          <cell r="G4692">
            <v>17.23</v>
          </cell>
          <cell r="H4692" t="str">
            <v>I-SINAPI</v>
          </cell>
          <cell r="I4692">
            <v>21.02</v>
          </cell>
        </row>
        <row r="4693">
          <cell r="D4693" t="str">
            <v>00002569</v>
          </cell>
          <cell r="E4693" t="str">
            <v>CONDULETE TIPO "LR" EM LIGA ALUMINIO P/ ELETRODUTO ROSCADO 1/2"</v>
          </cell>
          <cell r="F4693" t="str">
            <v>UN</v>
          </cell>
          <cell r="G4693">
            <v>6.02</v>
          </cell>
          <cell r="H4693" t="str">
            <v>I-SINAPI</v>
          </cell>
          <cell r="I4693">
            <v>7.34</v>
          </cell>
        </row>
        <row r="4694">
          <cell r="D4694" t="str">
            <v>00002570</v>
          </cell>
          <cell r="E4694" t="str">
            <v>CONDULETE TIPO "LR" EM LIGA ALUMINIO P/ ELETRODUTO ROSCADO 1"</v>
          </cell>
          <cell r="F4694" t="str">
            <v>UN</v>
          </cell>
          <cell r="G4694">
            <v>10.07</v>
          </cell>
          <cell r="H4694" t="str">
            <v>I-SINAPI</v>
          </cell>
          <cell r="I4694">
            <v>12.28</v>
          </cell>
        </row>
        <row r="4695">
          <cell r="D4695" t="str">
            <v>00002571</v>
          </cell>
          <cell r="E4695" t="str">
            <v>CONDULETE TIPO "LR" EM LIGA ALUMINIO P/ ELETRODUTO ROSCADO 2"</v>
          </cell>
          <cell r="F4695" t="str">
            <v>UN</v>
          </cell>
          <cell r="G4695">
            <v>36.590000000000003</v>
          </cell>
          <cell r="H4695" t="str">
            <v>I-SINAPI</v>
          </cell>
          <cell r="I4695">
            <v>44.63</v>
          </cell>
        </row>
        <row r="4696">
          <cell r="D4696" t="str">
            <v>00002593</v>
          </cell>
          <cell r="E4696" t="str">
            <v>CONDULETE TIPO "LR" EM LIGA ALUMINIO P/ ELETRODUTO ROSCADO 3/4"</v>
          </cell>
          <cell r="F4696" t="str">
            <v>UN</v>
          </cell>
          <cell r="G4696">
            <v>6.5</v>
          </cell>
          <cell r="H4696" t="str">
            <v>I-SINAPI</v>
          </cell>
          <cell r="I4696">
            <v>7.93</v>
          </cell>
        </row>
        <row r="4697">
          <cell r="D4697" t="str">
            <v>00002572</v>
          </cell>
          <cell r="E4697" t="str">
            <v>CONDULETE TIPO "LR" EM LIGA ALUMINIO P/ ELETRODUTO ROSCADO 3"</v>
          </cell>
          <cell r="F4697" t="str">
            <v>UN</v>
          </cell>
          <cell r="G4697">
            <v>70.58</v>
          </cell>
          <cell r="H4697" t="str">
            <v>I-SINAPI</v>
          </cell>
          <cell r="I4697">
            <v>86.1</v>
          </cell>
        </row>
        <row r="4698">
          <cell r="D4698" t="str">
            <v>00002595</v>
          </cell>
          <cell r="E4698" t="str">
            <v>CONDULETE TIPO "LR" EM LIGA ALUMINIO P/ ELETRODUTO ROSCADO 4"</v>
          </cell>
          <cell r="F4698" t="str">
            <v>UN</v>
          </cell>
          <cell r="G4698">
            <v>136.57</v>
          </cell>
          <cell r="H4698" t="str">
            <v>I-SINAPI</v>
          </cell>
          <cell r="I4698">
            <v>166.61</v>
          </cell>
        </row>
        <row r="4699">
          <cell r="D4699" t="str">
            <v>00002576</v>
          </cell>
          <cell r="E4699" t="str">
            <v>CONDULETE TIPO "T" EM LIGA ALUMINIO P/ ELETRODUTO ROSCADO 1 1/2"</v>
          </cell>
          <cell r="F4699" t="str">
            <v>UN</v>
          </cell>
          <cell r="G4699">
            <v>27.82</v>
          </cell>
          <cell r="H4699" t="str">
            <v>I-SINAPI</v>
          </cell>
          <cell r="I4699">
            <v>33.94</v>
          </cell>
        </row>
        <row r="4700">
          <cell r="D4700" t="str">
            <v>00002575</v>
          </cell>
          <cell r="E4700" t="str">
            <v>CONDULETE TIPO "T" EM LIGA ALUMINIO P/ ELETRODUTO ROSCADO 1 1/4"</v>
          </cell>
          <cell r="F4700" t="str">
            <v>UN</v>
          </cell>
          <cell r="G4700">
            <v>19.38</v>
          </cell>
          <cell r="H4700" t="str">
            <v>I-SINAPI</v>
          </cell>
          <cell r="I4700">
            <v>23.64</v>
          </cell>
        </row>
        <row r="4701">
          <cell r="D4701" t="str">
            <v>00002573</v>
          </cell>
          <cell r="E4701" t="str">
            <v>CONDULETE TIPO "T" EM LIGA ALUMINIO P/ ELETRODUTO ROSCADO 1/2"</v>
          </cell>
          <cell r="F4701" t="str">
            <v>UN</v>
          </cell>
          <cell r="G4701">
            <v>6.93</v>
          </cell>
          <cell r="H4701" t="str">
            <v>I-SINAPI</v>
          </cell>
          <cell r="I4701">
            <v>8.4499999999999993</v>
          </cell>
        </row>
        <row r="4702">
          <cell r="D4702" t="str">
            <v>00002586</v>
          </cell>
          <cell r="E4702" t="str">
            <v>CONDULETE TIPO "T" EM LIGA ALUMINIO P/ ELETRODUTO ROSCADO 1"</v>
          </cell>
          <cell r="F4702" t="str">
            <v>UN</v>
          </cell>
          <cell r="G4702">
            <v>11.86</v>
          </cell>
          <cell r="H4702" t="str">
            <v>I-SINAPI</v>
          </cell>
          <cell r="I4702">
            <v>14.46</v>
          </cell>
        </row>
        <row r="4703">
          <cell r="D4703" t="str">
            <v>00002577</v>
          </cell>
          <cell r="E4703" t="str">
            <v>CONDULETE TIPO "T" EM LIGA ALUMINIO P/ ELETRODUTO ROSCADO 2"</v>
          </cell>
          <cell r="F4703" t="str">
            <v>UN</v>
          </cell>
          <cell r="G4703">
            <v>39.08</v>
          </cell>
          <cell r="H4703" t="str">
            <v>I-SINAPI</v>
          </cell>
          <cell r="I4703">
            <v>47.67</v>
          </cell>
        </row>
        <row r="4704">
          <cell r="D4704" t="str">
            <v>00002574</v>
          </cell>
          <cell r="E4704" t="str">
            <v>CONDULETE TIPO "T" EM LIGA ALUMINIO P/ ELETRODUTO ROSCADO 3/4"</v>
          </cell>
          <cell r="F4704" t="str">
            <v>UN</v>
          </cell>
          <cell r="G4704">
            <v>6.95</v>
          </cell>
          <cell r="H4704" t="str">
            <v>I-SINAPI</v>
          </cell>
          <cell r="I4704">
            <v>8.4700000000000006</v>
          </cell>
        </row>
        <row r="4705">
          <cell r="D4705" t="str">
            <v>00002578</v>
          </cell>
          <cell r="E4705" t="str">
            <v>CONDULETE TIPO "T" EM LIGA ALUMINIO P/ ELETRODUTO ROSCADO 3"</v>
          </cell>
          <cell r="F4705" t="str">
            <v>UN</v>
          </cell>
          <cell r="G4705">
            <v>77.38</v>
          </cell>
          <cell r="H4705" t="str">
            <v>I-SINAPI</v>
          </cell>
          <cell r="I4705">
            <v>94.4</v>
          </cell>
        </row>
        <row r="4706">
          <cell r="D4706" t="str">
            <v>00002585</v>
          </cell>
          <cell r="E4706" t="str">
            <v>CONDULETE TIPO "T" EM LIGA ALUMINIO P/ ELETRODUTO ROSCADO 4"</v>
          </cell>
          <cell r="F4706" t="str">
            <v>UN</v>
          </cell>
          <cell r="G4706">
            <v>141.09</v>
          </cell>
          <cell r="H4706" t="str">
            <v>I-SINAPI</v>
          </cell>
          <cell r="I4706">
            <v>172.12</v>
          </cell>
        </row>
        <row r="4707">
          <cell r="D4707" t="str">
            <v>00012008</v>
          </cell>
          <cell r="E4707" t="str">
            <v>CONDULETE TIPO "TB" EM LIGA ALUMINIO P/ ELETRODUTO ROSCADO 3"</v>
          </cell>
          <cell r="F4707" t="str">
            <v>UN</v>
          </cell>
          <cell r="G4707">
            <v>77.38</v>
          </cell>
          <cell r="H4707" t="str">
            <v>I-SINAPI</v>
          </cell>
          <cell r="I4707">
            <v>94.4</v>
          </cell>
        </row>
        <row r="4708">
          <cell r="D4708">
            <v>2582</v>
          </cell>
          <cell r="E4708" t="str">
            <v>CONDULETE TIPO "X" EM LIGA ALUMINIO P/ ELETRODUTO ROSCADO 1 1/2"</v>
          </cell>
          <cell r="F4708" t="str">
            <v>UN</v>
          </cell>
          <cell r="G4708">
            <v>28.15</v>
          </cell>
          <cell r="H4708" t="str">
            <v>I-SINAPI</v>
          </cell>
          <cell r="I4708">
            <v>34.340000000000003</v>
          </cell>
        </row>
        <row r="4709">
          <cell r="D4709">
            <v>2597</v>
          </cell>
          <cell r="E4709" t="str">
            <v>CONDULETE TIPO "X" EM LIGA ALUMINIO P/ ELETRODUTO ROSCADO 1 1/4"</v>
          </cell>
          <cell r="F4709" t="str">
            <v>UN</v>
          </cell>
          <cell r="G4709">
            <v>21.69</v>
          </cell>
          <cell r="H4709" t="str">
            <v>I-SINAPI</v>
          </cell>
          <cell r="I4709">
            <v>26.46</v>
          </cell>
        </row>
        <row r="4710">
          <cell r="D4710" t="str">
            <v>00002579</v>
          </cell>
          <cell r="E4710" t="str">
            <v>CONDULETE TIPO "X" EM LIGA ALUMINIO P/ ELETRODUTO ROSCADO 1/2"</v>
          </cell>
          <cell r="F4710" t="str">
            <v>UN</v>
          </cell>
          <cell r="G4710">
            <v>6.88</v>
          </cell>
          <cell r="H4710" t="str">
            <v>I-SINAPI</v>
          </cell>
          <cell r="I4710">
            <v>8.39</v>
          </cell>
        </row>
        <row r="4711">
          <cell r="D4711">
            <v>2581</v>
          </cell>
          <cell r="E4711" t="str">
            <v>CONDULETE TIPO "X" EM LIGA ALUMINIO P/ ELETRODUTO ROSCADO 1"</v>
          </cell>
          <cell r="F4711" t="str">
            <v>UN</v>
          </cell>
          <cell r="G4711">
            <v>12.93</v>
          </cell>
          <cell r="H4711" t="str">
            <v>I-SINAPI</v>
          </cell>
          <cell r="I4711">
            <v>15.77</v>
          </cell>
        </row>
        <row r="4712">
          <cell r="D4712">
            <v>2596</v>
          </cell>
          <cell r="E4712" t="str">
            <v>CONDULETE TIPO "X" EM LIGA ALUMINIO P/ ELETRODUTO ROSCADO 2"</v>
          </cell>
          <cell r="F4712" t="str">
            <v>UN</v>
          </cell>
          <cell r="G4712">
            <v>40.049999999999997</v>
          </cell>
          <cell r="H4712" t="str">
            <v>I-SINAPI</v>
          </cell>
          <cell r="I4712">
            <v>48.86</v>
          </cell>
        </row>
        <row r="4713">
          <cell r="D4713">
            <v>2580</v>
          </cell>
          <cell r="E4713" t="str">
            <v>CONDULETE TIPO "X" EM LIGA ALUMINIO P/ ELETRODUTO ROSCADO 3/4"</v>
          </cell>
          <cell r="F4713" t="str">
            <v>UN</v>
          </cell>
          <cell r="G4713">
            <v>7.36</v>
          </cell>
          <cell r="H4713" t="str">
            <v>I-SINAPI</v>
          </cell>
          <cell r="I4713">
            <v>8.9700000000000006</v>
          </cell>
        </row>
        <row r="4714">
          <cell r="D4714" t="str">
            <v>00002583</v>
          </cell>
          <cell r="E4714" t="str">
            <v>CONDULETE TIPO "X" EM LIGA ALUMINIO P/ ELETRODUTO ROSCADO 3"</v>
          </cell>
          <cell r="F4714" t="str">
            <v>UN</v>
          </cell>
          <cell r="G4714">
            <v>75.56</v>
          </cell>
          <cell r="H4714" t="str">
            <v>I-SINAPI</v>
          </cell>
          <cell r="I4714">
            <v>92.18</v>
          </cell>
        </row>
        <row r="4715">
          <cell r="D4715" t="str">
            <v>00002584</v>
          </cell>
          <cell r="E4715" t="str">
            <v>CONDULETE TIPO "X" EM LIGA ALUMINIO P/ ELETRODUTO ROSCADO 4"</v>
          </cell>
          <cell r="F4715" t="str">
            <v>UN</v>
          </cell>
          <cell r="G4715">
            <v>153.43</v>
          </cell>
          <cell r="H4715" t="str">
            <v>I-SINAPI</v>
          </cell>
          <cell r="I4715">
            <v>187.18</v>
          </cell>
        </row>
        <row r="4716">
          <cell r="D4716" t="str">
            <v>00012623</v>
          </cell>
          <cell r="E4716" t="str">
            <v>CONDUTOR PVC AQUAPLUV C=88 MM</v>
          </cell>
          <cell r="F4716" t="str">
            <v>M</v>
          </cell>
          <cell r="G4716">
            <v>13.4</v>
          </cell>
          <cell r="H4716" t="str">
            <v>I-SINAPI</v>
          </cell>
          <cell r="I4716">
            <v>16.34</v>
          </cell>
        </row>
        <row r="4717">
          <cell r="D4717" t="str">
            <v>00004817</v>
          </cell>
          <cell r="E4717" t="str">
            <v>CONE DE SINALIZACAO MEDIO DE BORRACHA</v>
          </cell>
          <cell r="F4717" t="str">
            <v>UN</v>
          </cell>
          <cell r="G4717">
            <v>18.64</v>
          </cell>
          <cell r="H4717" t="str">
            <v>I-SINAPI</v>
          </cell>
          <cell r="I4717">
            <v>22.74</v>
          </cell>
        </row>
        <row r="4718">
          <cell r="D4718" t="str">
            <v>00013244</v>
          </cell>
          <cell r="E4718" t="str">
            <v>CONE DE SINALIZACAO PVC C/ PINTURA REFLETIVA H = 0,50M</v>
          </cell>
          <cell r="F4718" t="str">
            <v>UN</v>
          </cell>
          <cell r="G4718">
            <v>16.899999999999999</v>
          </cell>
          <cell r="H4718" t="str">
            <v>I-SINAPI</v>
          </cell>
          <cell r="I4718">
            <v>20.61</v>
          </cell>
        </row>
        <row r="4719">
          <cell r="D4719" t="str">
            <v>00013245</v>
          </cell>
          <cell r="E4719" t="str">
            <v>CONE DE SINALIZACAO PVC C/ PINTURA REFLETIVA H = 0,70M</v>
          </cell>
          <cell r="F4719" t="str">
            <v>UN</v>
          </cell>
          <cell r="G4719">
            <v>30.26</v>
          </cell>
          <cell r="H4719" t="str">
            <v>I-SINAPI</v>
          </cell>
          <cell r="I4719">
            <v>36.909999999999997</v>
          </cell>
        </row>
        <row r="4720">
          <cell r="D4720" t="str">
            <v>00002517</v>
          </cell>
          <cell r="E4720" t="str">
            <v>CONECTOR CURVO 90 GRAUS BITOLA 1 1/2" EM FERRO GALV OU ALUMINIO P/ ADAPTAR ENTRADA DE</v>
          </cell>
          <cell r="F4720" t="str">
            <v>UN</v>
          </cell>
          <cell r="G4720">
            <v>8.83</v>
          </cell>
          <cell r="H4720" t="str">
            <v>I-SINAPI</v>
          </cell>
          <cell r="I4720">
            <v>10.77</v>
          </cell>
        </row>
        <row r="4721">
          <cell r="D4721" t="str">
            <v>00002522</v>
          </cell>
          <cell r="E4721" t="str">
            <v>CONECTOR CURVO 90 GRAUS BITOLA 1 1/4" EM FERRO GALV OU ALUMINIO P/ ADAPTAR ENTRADA DE</v>
          </cell>
          <cell r="F4721" t="str">
            <v>UN</v>
          </cell>
          <cell r="G4721">
            <v>8.01</v>
          </cell>
          <cell r="H4721" t="str">
            <v>I-SINAPI</v>
          </cell>
          <cell r="I4721">
            <v>9.77</v>
          </cell>
        </row>
        <row r="4722">
          <cell r="D4722" t="str">
            <v>00002548</v>
          </cell>
          <cell r="E4722" t="str">
            <v>CONECTOR CURVO 90 GRAUS BITOLA 1/2" EM FERRO GALV OU ALUMINIO P/ ADAPTAR ENTRADA DE ELETRODUTO</v>
          </cell>
          <cell r="F4722" t="str">
            <v>UN</v>
          </cell>
          <cell r="G4722">
            <v>3.1</v>
          </cell>
          <cell r="H4722" t="str">
            <v>I-SINAPI</v>
          </cell>
          <cell r="I4722">
            <v>3.78</v>
          </cell>
        </row>
        <row r="4723">
          <cell r="D4723" t="str">
            <v>00002516</v>
          </cell>
          <cell r="E4723" t="str">
            <v>CONECTOR CURVO 90 GRAUS BITOLA 1" EM FERRO GALV OU ALUMINIO P/ ADAPTAR ENTRADA DE ELETRODUTO</v>
          </cell>
          <cell r="F4723" t="str">
            <v>UN</v>
          </cell>
          <cell r="G4723">
            <v>4.4000000000000004</v>
          </cell>
          <cell r="H4723" t="str">
            <v>I-SINAPI</v>
          </cell>
          <cell r="I4723">
            <v>5.36</v>
          </cell>
        </row>
        <row r="4724">
          <cell r="D4724" t="str">
            <v>00002518</v>
          </cell>
          <cell r="E4724" t="str">
            <v>CONECTOR CURVO 90 GRAUS BITOLA 2 1/2" EM FERRO GALV OU ALUMINIO P/ ADAPTAR ENTRADA DE</v>
          </cell>
          <cell r="F4724" t="str">
            <v>UN</v>
          </cell>
          <cell r="G4724">
            <v>44.38</v>
          </cell>
          <cell r="H4724" t="str">
            <v>I-SINAPI</v>
          </cell>
          <cell r="I4724">
            <v>54.14</v>
          </cell>
        </row>
        <row r="4725">
          <cell r="D4725" t="str">
            <v>00002521</v>
          </cell>
          <cell r="E4725" t="str">
            <v>CONECTOR CURVO 90 GRAUS BITOLA 2" EM FERRO GALV OU ALUMINIO P/ ADAPTAR ENTRADA DE ELETRODUTO</v>
          </cell>
          <cell r="F4725" t="str">
            <v>UN</v>
          </cell>
          <cell r="G4725">
            <v>27.15</v>
          </cell>
          <cell r="H4725" t="str">
            <v>I-SINAPI</v>
          </cell>
          <cell r="I4725">
            <v>33.119999999999997</v>
          </cell>
        </row>
        <row r="4726">
          <cell r="D4726" t="str">
            <v>00002515</v>
          </cell>
          <cell r="E4726" t="str">
            <v>CONECTOR CURVO 90 GRAUS BITOLA 3/4" EM FERRO GALV OU ALUMINIO P/ ADAPTAR ENTRADA DE ELETRODUTO</v>
          </cell>
          <cell r="F4726" t="str">
            <v>UN</v>
          </cell>
          <cell r="G4726">
            <v>3.83</v>
          </cell>
          <cell r="H4726" t="str">
            <v>I-SINAPI</v>
          </cell>
          <cell r="I4726">
            <v>4.67</v>
          </cell>
        </row>
        <row r="4727">
          <cell r="D4727" t="str">
            <v>00002519</v>
          </cell>
          <cell r="E4727" t="str">
            <v>CONECTOR CURVO 90 GRAUS BITOLA 3" EM FERRO GALV OU ALUMINIO P/ ADAPTAR ENTRADA DE ELETRODUTO</v>
          </cell>
          <cell r="F4727" t="str">
            <v>UN</v>
          </cell>
          <cell r="G4727">
            <v>49.56</v>
          </cell>
          <cell r="H4727" t="str">
            <v>I-SINAPI</v>
          </cell>
          <cell r="I4727">
            <v>60.46</v>
          </cell>
        </row>
        <row r="4728">
          <cell r="D4728" t="str">
            <v>00002520</v>
          </cell>
          <cell r="E4728" t="str">
            <v>CONECTOR CURVO 90 GRAUS BITOLA 4" EM FERRO GALV OU ALUMINIO P/ ADAPTAR ENTRADA DE ELETRODUTO</v>
          </cell>
          <cell r="F4728" t="str">
            <v>UN</v>
          </cell>
          <cell r="G4728">
            <v>85.67</v>
          </cell>
          <cell r="H4728" t="str">
            <v>I-SINAPI</v>
          </cell>
          <cell r="I4728">
            <v>104.51</v>
          </cell>
        </row>
        <row r="4729">
          <cell r="D4729" t="str">
            <v>00001595</v>
          </cell>
          <cell r="E4729" t="str">
            <v>CONECTOR DE ATERRAMENTO DE BRONZE P/ CABO 95MM2 A BARRA DE ATE 7MM2</v>
          </cell>
          <cell r="F4729" t="str">
            <v>UN</v>
          </cell>
          <cell r="G4729">
            <v>11.16</v>
          </cell>
          <cell r="H4729" t="str">
            <v>I-SINAPI</v>
          </cell>
          <cell r="I4729">
            <v>13.61</v>
          </cell>
        </row>
        <row r="4730">
          <cell r="D4730" t="str">
            <v>00011855</v>
          </cell>
          <cell r="E4730" t="str">
            <v>CONECTOR MECANICO SPLIT-BOLT PARA CABO 70 MM2</v>
          </cell>
          <cell r="F4730" t="str">
            <v>UN</v>
          </cell>
          <cell r="G4730">
            <v>5.15</v>
          </cell>
          <cell r="H4730" t="str">
            <v>I-SINAPI</v>
          </cell>
          <cell r="I4730">
            <v>6.28</v>
          </cell>
        </row>
        <row r="4731">
          <cell r="D4731" t="str">
            <v>00001562</v>
          </cell>
          <cell r="E4731" t="str">
            <v>CONECTOR PARAFUSO FENDIDO C/ SEPARADOR DE CABOS BIMETALICOS DE COBRE P/ CABO 50MM2</v>
          </cell>
          <cell r="F4731" t="str">
            <v>UN</v>
          </cell>
          <cell r="G4731">
            <v>6.37</v>
          </cell>
          <cell r="H4731" t="str">
            <v>I-SINAPI</v>
          </cell>
          <cell r="I4731">
            <v>7.77</v>
          </cell>
        </row>
        <row r="4732">
          <cell r="D4732" t="str">
            <v>00001563</v>
          </cell>
          <cell r="E4732" t="str">
            <v>CONECTOR PARAFUSO FENDIDO C/ SEPARADOR DE CABOS BIMETALICOS DE COBRE P/ CABO 70MM2</v>
          </cell>
          <cell r="F4732" t="str">
            <v>UN</v>
          </cell>
          <cell r="G4732">
            <v>8.19</v>
          </cell>
          <cell r="H4732" t="str">
            <v>I-SINAPI</v>
          </cell>
          <cell r="I4732">
            <v>9.99</v>
          </cell>
        </row>
        <row r="4733">
          <cell r="D4733" t="str">
            <v>00011821</v>
          </cell>
          <cell r="E4733" t="str">
            <v>CONECTOR PARAFUSO FENDIDO C/ SEPARADOR DE CABOS BIMETALICOS DE COBRE P/ CABOS 8-21MM2</v>
          </cell>
          <cell r="F4733" t="str">
            <v>UN</v>
          </cell>
          <cell r="G4733">
            <v>2.1800000000000002</v>
          </cell>
          <cell r="H4733" t="str">
            <v>I-SINAPI</v>
          </cell>
          <cell r="I4733">
            <v>2.65</v>
          </cell>
        </row>
        <row r="4734">
          <cell r="D4734" t="str">
            <v>00011818</v>
          </cell>
          <cell r="E4734" t="str">
            <v>CONECTOR PARAFUSO FENDIDO DE BRONZE P/ CABO 10-16MM2</v>
          </cell>
          <cell r="F4734" t="str">
            <v>UN</v>
          </cell>
          <cell r="G4734">
            <v>2.15</v>
          </cell>
          <cell r="H4734" t="str">
            <v>I-SINAPI</v>
          </cell>
          <cell r="I4734">
            <v>2.62</v>
          </cell>
        </row>
        <row r="4735">
          <cell r="D4735" t="str">
            <v>00001596</v>
          </cell>
          <cell r="E4735" t="str">
            <v>CONECTOR PARAFUSO FENDIDO DE BRONZE P/ CABO 25MM2</v>
          </cell>
          <cell r="F4735" t="str">
            <v>UN</v>
          </cell>
          <cell r="G4735">
            <v>3.34</v>
          </cell>
          <cell r="H4735" t="str">
            <v>I-SINAPI</v>
          </cell>
          <cell r="I4735">
            <v>4.07</v>
          </cell>
        </row>
        <row r="4736">
          <cell r="D4736" t="str">
            <v>00011820</v>
          </cell>
          <cell r="E4736" t="str">
            <v>CONECTOR PARAFUSO FENDIDO DE BRONZE P/ CABO 6-10MM2</v>
          </cell>
          <cell r="F4736" t="str">
            <v>UN</v>
          </cell>
          <cell r="G4736">
            <v>2.12</v>
          </cell>
          <cell r="H4736" t="str">
            <v>I-SINAPI</v>
          </cell>
          <cell r="I4736">
            <v>2.58</v>
          </cell>
        </row>
        <row r="4737">
          <cell r="D4737" t="str">
            <v>00011819</v>
          </cell>
          <cell r="E4737" t="str">
            <v>CONECTOR PARAFUSO FENDIDO DE BRONZE P/ CABO 70-240MM2</v>
          </cell>
          <cell r="F4737" t="str">
            <v>UN</v>
          </cell>
          <cell r="G4737">
            <v>37.9</v>
          </cell>
          <cell r="H4737" t="str">
            <v>I-SINAPI</v>
          </cell>
          <cell r="I4737">
            <v>46.23</v>
          </cell>
        </row>
        <row r="4738">
          <cell r="D4738" t="str">
            <v>00001565</v>
          </cell>
          <cell r="E4738" t="str">
            <v>CONECTOR PARAFUSO FENDIDO DE COBRE P/ CABO 16MM2</v>
          </cell>
          <cell r="F4738" t="str">
            <v>UN</v>
          </cell>
          <cell r="G4738">
            <v>3.18</v>
          </cell>
          <cell r="H4738" t="str">
            <v>I-SINAPI</v>
          </cell>
          <cell r="I4738">
            <v>3.87</v>
          </cell>
        </row>
        <row r="4739">
          <cell r="D4739" t="str">
            <v>00011857</v>
          </cell>
          <cell r="E4739" t="str">
            <v>CONECTOR PARAFUSO FENDIDO P/ CABO 120MM2</v>
          </cell>
          <cell r="F4739" t="str">
            <v>UN</v>
          </cell>
          <cell r="G4739">
            <v>6.97</v>
          </cell>
          <cell r="H4739" t="str">
            <v>I-SINAPI</v>
          </cell>
          <cell r="I4739">
            <v>8.5</v>
          </cell>
        </row>
        <row r="4740">
          <cell r="D4740" t="str">
            <v>00011858</v>
          </cell>
          <cell r="E4740" t="str">
            <v>CONECTOR PARAFUSO FENDIDO P/ CABO 150MM2</v>
          </cell>
          <cell r="F4740" t="str">
            <v>UN</v>
          </cell>
          <cell r="G4740">
            <v>8.5500000000000007</v>
          </cell>
          <cell r="H4740" t="str">
            <v>I-SINAPI</v>
          </cell>
          <cell r="I4740">
            <v>10.43</v>
          </cell>
        </row>
        <row r="4741">
          <cell r="D4741" t="str">
            <v>00001539</v>
          </cell>
          <cell r="E4741" t="str">
            <v>CONECTOR PARAFUSO FENDIDO P/ CABO 16MM2</v>
          </cell>
          <cell r="F4741" t="str">
            <v>UN</v>
          </cell>
          <cell r="G4741">
            <v>2.1800000000000002</v>
          </cell>
          <cell r="H4741" t="str">
            <v>I-SINAPI</v>
          </cell>
          <cell r="I4741">
            <v>2.65</v>
          </cell>
        </row>
        <row r="4742">
          <cell r="D4742" t="str">
            <v>00011859</v>
          </cell>
          <cell r="E4742" t="str">
            <v>CONECTOR PARAFUSO FENDIDO P/ CABO 185MM2</v>
          </cell>
          <cell r="F4742" t="str">
            <v>UN</v>
          </cell>
          <cell r="G4742">
            <v>12.13</v>
          </cell>
          <cell r="H4742" t="str">
            <v>I-SINAPI</v>
          </cell>
          <cell r="I4742">
            <v>14.79</v>
          </cell>
        </row>
        <row r="4743">
          <cell r="D4743">
            <v>1550</v>
          </cell>
          <cell r="E4743" t="str">
            <v>CONECTOR PARAFUSO FENDIDO P/ CABO 25MM2</v>
          </cell>
          <cell r="F4743" t="str">
            <v>UN</v>
          </cell>
          <cell r="G4743">
            <v>2.91</v>
          </cell>
          <cell r="H4743" t="str">
            <v>I-SINAPI</v>
          </cell>
          <cell r="I4743">
            <v>3.55</v>
          </cell>
        </row>
        <row r="4744">
          <cell r="D4744">
            <v>11854</v>
          </cell>
          <cell r="E4744" t="str">
            <v>CONECTOR PARAFUSO FENDIDO P/ CABO 35MM2</v>
          </cell>
          <cell r="F4744" t="str">
            <v>UN</v>
          </cell>
          <cell r="G4744">
            <v>2.64</v>
          </cell>
          <cell r="H4744" t="str">
            <v>I-SINAPI</v>
          </cell>
          <cell r="I4744">
            <v>3.22</v>
          </cell>
        </row>
        <row r="4745">
          <cell r="D4745">
            <v>11862</v>
          </cell>
          <cell r="E4745" t="str">
            <v>CONECTOR PARAFUSO FENDIDO P/ CABO 50MM2</v>
          </cell>
          <cell r="F4745" t="str">
            <v>UN</v>
          </cell>
          <cell r="G4745">
            <v>3.76</v>
          </cell>
          <cell r="H4745" t="str">
            <v>I-SINAPI</v>
          </cell>
          <cell r="I4745">
            <v>4.58</v>
          </cell>
        </row>
        <row r="4746">
          <cell r="D4746" t="str">
            <v>00011863</v>
          </cell>
          <cell r="E4746" t="str">
            <v>CONECTOR PARAFUSO FENDIDO P/ CABO 6MM2</v>
          </cell>
          <cell r="F4746" t="str">
            <v>UN</v>
          </cell>
          <cell r="G4746">
            <v>1.33</v>
          </cell>
          <cell r="H4746" t="str">
            <v>I-SINAPI</v>
          </cell>
          <cell r="I4746">
            <v>1.62</v>
          </cell>
        </row>
        <row r="4747">
          <cell r="D4747">
            <v>11864</v>
          </cell>
          <cell r="E4747" t="str">
            <v>CONECTOR PARAFUSO FENDIDO P/ CABO 95MM2</v>
          </cell>
          <cell r="F4747" t="str">
            <v>UN</v>
          </cell>
          <cell r="G4747">
            <v>8.7899999999999991</v>
          </cell>
          <cell r="H4747" t="str">
            <v>I-SINAPI</v>
          </cell>
          <cell r="I4747">
            <v>10.72</v>
          </cell>
        </row>
        <row r="4748">
          <cell r="D4748" t="str">
            <v>00001602</v>
          </cell>
          <cell r="E4748" t="str">
            <v>CONECTOR PRENSA CABO DE ALUMINIO BITOLA 1 1/2" P/ CABO DN 37 - 40MM</v>
          </cell>
          <cell r="F4748" t="str">
            <v>UN</v>
          </cell>
          <cell r="G4748">
            <v>16.920000000000002</v>
          </cell>
          <cell r="H4748" t="str">
            <v>I-SINAPI</v>
          </cell>
          <cell r="I4748">
            <v>20.64</v>
          </cell>
        </row>
        <row r="4749">
          <cell r="D4749" t="str">
            <v>00001601</v>
          </cell>
          <cell r="E4749" t="str">
            <v>CONECTOR PRENSA CABO DE ALUMINIO BITOLA 1 1/4" P/ CABO DN 31 - 34MM</v>
          </cell>
          <cell r="F4749" t="str">
            <v>UN</v>
          </cell>
          <cell r="G4749">
            <v>15.01</v>
          </cell>
          <cell r="H4749" t="str">
            <v>I-SINAPI</v>
          </cell>
          <cell r="I4749">
            <v>18.309999999999999</v>
          </cell>
        </row>
        <row r="4750">
          <cell r="D4750" t="str">
            <v>00001598</v>
          </cell>
          <cell r="E4750" t="str">
            <v>CONECTOR PRENSA CABO DE ALUMINIO BITOLA 1/2" P/ CABO DN 12,5 - 15MM</v>
          </cell>
          <cell r="F4750" t="str">
            <v>UN</v>
          </cell>
          <cell r="G4750">
            <v>3.55</v>
          </cell>
          <cell r="H4750" t="str">
            <v>I-SINAPI</v>
          </cell>
          <cell r="I4750">
            <v>4.33</v>
          </cell>
        </row>
        <row r="4751">
          <cell r="D4751" t="str">
            <v>00001600</v>
          </cell>
          <cell r="E4751" t="str">
            <v>CONECTOR PRENSA CABO DE ALUMINIO BITOLA 1" P/ CABO DN 22,5 - 25MM</v>
          </cell>
          <cell r="F4751" t="str">
            <v>UN</v>
          </cell>
          <cell r="G4751">
            <v>5.12</v>
          </cell>
          <cell r="H4751" t="str">
            <v>I-SINAPI</v>
          </cell>
          <cell r="I4751">
            <v>6.24</v>
          </cell>
        </row>
        <row r="4752">
          <cell r="D4752" t="str">
            <v>00001603</v>
          </cell>
          <cell r="E4752" t="str">
            <v>CONECTOR PRENSA CABO DE ALUMINIO BITOLA 2" P/ CABO DN 47,5 - 50MM</v>
          </cell>
          <cell r="F4752" t="str">
            <v>UN</v>
          </cell>
          <cell r="G4752">
            <v>22.74</v>
          </cell>
          <cell r="H4752" t="str">
            <v>I-SINAPI</v>
          </cell>
          <cell r="I4752">
            <v>27.74</v>
          </cell>
        </row>
        <row r="4753">
          <cell r="D4753" t="str">
            <v>00001599</v>
          </cell>
          <cell r="E4753" t="str">
            <v>CONECTOR PRENSA CABO DE ALUMINIO BITOLA 3/4 " P/ CABO DN 17,5 - 20MM</v>
          </cell>
          <cell r="F4753" t="str">
            <v>UN</v>
          </cell>
          <cell r="G4753">
            <v>3.97</v>
          </cell>
          <cell r="H4753" t="str">
            <v>I-SINAPI</v>
          </cell>
          <cell r="I4753">
            <v>4.84</v>
          </cell>
        </row>
        <row r="4754">
          <cell r="D4754" t="str">
            <v>00001597</v>
          </cell>
          <cell r="E4754" t="str">
            <v>CONECTOR PRENSA CABO DE ALUMINIO BITOLA 3/8" P/ CABO DN 9 - 10MM</v>
          </cell>
          <cell r="F4754" t="str">
            <v>UN</v>
          </cell>
          <cell r="G4754">
            <v>2.82</v>
          </cell>
          <cell r="H4754" t="str">
            <v>I-SINAPI</v>
          </cell>
          <cell r="I4754">
            <v>3.44</v>
          </cell>
        </row>
        <row r="4755">
          <cell r="D4755" t="str">
            <v>00002527</v>
          </cell>
          <cell r="E4755" t="str">
            <v>CONECTOR RETO 1 1/2" EM FERRO GALV OU ALUMINIO P/ ADAPTAR ENTRADA DE ELETRODUTO METALICO</v>
          </cell>
          <cell r="F4755" t="str">
            <v>UN</v>
          </cell>
          <cell r="G4755">
            <v>5.63</v>
          </cell>
          <cell r="H4755" t="str">
            <v>I-SINAPI</v>
          </cell>
          <cell r="I4755">
            <v>6.86</v>
          </cell>
        </row>
        <row r="4756">
          <cell r="D4756" t="str">
            <v>00002526</v>
          </cell>
          <cell r="E4756" t="str">
            <v>CONECTOR RETO 1 1/4" EM FERRO GALV OU ALUMINIO P/ ADAPTAR ENTRADA DE ELETRODUTO METALICO</v>
          </cell>
          <cell r="F4756" t="str">
            <v>UN</v>
          </cell>
          <cell r="G4756">
            <v>4.8499999999999996</v>
          </cell>
          <cell r="H4756" t="str">
            <v>I-SINAPI</v>
          </cell>
          <cell r="I4756">
            <v>5.91</v>
          </cell>
        </row>
        <row r="4757">
          <cell r="D4757" t="str">
            <v>00002487</v>
          </cell>
          <cell r="E4757" t="str">
            <v>CONECTOR RETO 1/2" EM FERRO GALV OU ALUMINIO P/ ADAPTAR ENTRADA DE ELETRODUTO METALICO</v>
          </cell>
          <cell r="F4757" t="str">
            <v>UN</v>
          </cell>
          <cell r="G4757">
            <v>1.97</v>
          </cell>
          <cell r="H4757" t="str">
            <v>I-SINAPI</v>
          </cell>
          <cell r="I4757">
            <v>2.4</v>
          </cell>
        </row>
        <row r="4758">
          <cell r="D4758" t="str">
            <v>00002483</v>
          </cell>
          <cell r="E4758" t="str">
            <v>CONECTOR RETO 1" EM FERRO GALV OU ALUMINIO P/ ADAPTAR ENTRADA        DE ELETRODUTO   METALICO</v>
          </cell>
          <cell r="F4758" t="str">
            <v>UN</v>
          </cell>
          <cell r="G4758">
            <v>2.5299999999999998</v>
          </cell>
          <cell r="H4758" t="str">
            <v>I-SINAPI</v>
          </cell>
          <cell r="I4758">
            <v>3.08</v>
          </cell>
        </row>
        <row r="4759">
          <cell r="D4759" t="str">
            <v>00002528</v>
          </cell>
          <cell r="E4759" t="str">
            <v>CONECTOR RETO 2 1/2" EM FERRO GALV OU ALUMINIO P/ ADAPTAR ENTRADA DE ELETRODUTO METALICO</v>
          </cell>
          <cell r="F4759" t="str">
            <v>UN</v>
          </cell>
          <cell r="G4759">
            <v>17.28</v>
          </cell>
          <cell r="H4759" t="str">
            <v>I-SINAPI</v>
          </cell>
          <cell r="I4759">
            <v>21.08</v>
          </cell>
        </row>
        <row r="4760">
          <cell r="D4760" t="str">
            <v>00002489</v>
          </cell>
          <cell r="E4760" t="str">
            <v>CONECTOR RETO 2" EM FERRO GALV OU ALUMINIO P/ ADAPTAR ENTRADA DE ELETRODUTO METALICO FLEXIVEL</v>
          </cell>
          <cell r="F4760" t="str">
            <v>UN</v>
          </cell>
          <cell r="G4760">
            <v>7.6</v>
          </cell>
          <cell r="H4760" t="str">
            <v>I-SINAPI</v>
          </cell>
          <cell r="I4760">
            <v>9.27</v>
          </cell>
        </row>
        <row r="4761">
          <cell r="D4761" t="str">
            <v>00002488</v>
          </cell>
          <cell r="E4761" t="str">
            <v>CONECTOR RETO 3/4" EM FERRO GALV OU ALUMINIO P/ ADAPTAR ENTRADA DE ELETRODUTO METALICO</v>
          </cell>
          <cell r="F4761" t="str">
            <v>UN</v>
          </cell>
          <cell r="G4761">
            <v>2.16</v>
          </cell>
          <cell r="H4761" t="str">
            <v>I-SINAPI</v>
          </cell>
          <cell r="I4761">
            <v>2.63</v>
          </cell>
        </row>
        <row r="4762">
          <cell r="D4762" t="str">
            <v>00002484</v>
          </cell>
          <cell r="E4762" t="str">
            <v>CONECTOR RETO 3" EM FERRO GALV OU ALUMINIO P/ ADAPTAR ENTRADA DE ELETRODUTO METALICO FLEXIVEL</v>
          </cell>
          <cell r="F4762" t="str">
            <v>UN</v>
          </cell>
          <cell r="G4762">
            <v>21.26</v>
          </cell>
          <cell r="H4762" t="str">
            <v>I-SINAPI</v>
          </cell>
          <cell r="I4762">
            <v>25.93</v>
          </cell>
        </row>
        <row r="4763">
          <cell r="D4763" t="str">
            <v>00002485</v>
          </cell>
          <cell r="E4763" t="str">
            <v>CONECTOR RETO 4" EM FERRO GALV OU ALUMINIO P/ ADAPTAR ENTRADA DE ELETRODUTO METALICO FLEXIVEL</v>
          </cell>
          <cell r="F4763" t="str">
            <v>UN</v>
          </cell>
          <cell r="G4763">
            <v>51.68</v>
          </cell>
          <cell r="H4763" t="str">
            <v>I-SINAPI</v>
          </cell>
          <cell r="I4763">
            <v>63.04</v>
          </cell>
        </row>
        <row r="4764">
          <cell r="D4764" t="str">
            <v>00011856</v>
          </cell>
          <cell r="E4764" t="str">
            <v>CONECTOR TIPO PARAFUSO FENDIDO (SPLIT-BOLT) PARA CABO DE 10 MM2</v>
          </cell>
          <cell r="F4764" t="str">
            <v>UN</v>
          </cell>
          <cell r="G4764">
            <v>1.88</v>
          </cell>
          <cell r="H4764" t="str">
            <v>I-SINAPI</v>
          </cell>
          <cell r="I4764">
            <v>2.29</v>
          </cell>
        </row>
        <row r="4765">
          <cell r="D4765" t="str">
            <v>00001607</v>
          </cell>
          <cell r="E4765" t="str">
            <v>CONJUNTO ARRUELAS DE VEDACAO 5/16" P/ TELHA FIBROCIMENTO (UMA ARRUELA METALICA E UMA ARRULA</v>
          </cell>
          <cell r="F4765" t="str">
            <v>CJ</v>
          </cell>
          <cell r="G4765">
            <v>0.09</v>
          </cell>
          <cell r="H4765" t="str">
            <v>I-SINAPI</v>
          </cell>
          <cell r="I4765">
            <v>0.1</v>
          </cell>
        </row>
        <row r="4766">
          <cell r="D4766" t="str">
            <v>00012118</v>
          </cell>
          <cell r="E4766" t="str">
            <v>CONJUNTO ARSTOP P/ AR CONDICIONADO C/ DISJUNTOR 20A</v>
          </cell>
          <cell r="F4766" t="str">
            <v>UN</v>
          </cell>
          <cell r="G4766">
            <v>30.91</v>
          </cell>
          <cell r="H4766" t="str">
            <v>I-SINAPI</v>
          </cell>
          <cell r="I4766">
            <v>37.71</v>
          </cell>
        </row>
        <row r="4767">
          <cell r="D4767" t="str">
            <v>00013347</v>
          </cell>
          <cell r="E4767" t="str">
            <v>CONJUNTO ARSTOP P/ AR CONDICIONADO C/ DISJUNTOR 25A</v>
          </cell>
          <cell r="F4767" t="str">
            <v>UN</v>
          </cell>
          <cell r="G4767">
            <v>29.53</v>
          </cell>
          <cell r="H4767" t="str">
            <v>I-SINAPI</v>
          </cell>
          <cell r="I4767">
            <v>36.020000000000003</v>
          </cell>
        </row>
        <row r="4768">
          <cell r="D4768" t="str">
            <v>00012006</v>
          </cell>
          <cell r="E4768" t="str">
            <v>CONJUNTO CONDULETE PVC TIPO "C" C/ 1 INTERRUPTOR BIPOLAR + TAMPA"</v>
          </cell>
          <cell r="F4768" t="str">
            <v>UN</v>
          </cell>
          <cell r="G4768">
            <v>22.84</v>
          </cell>
          <cell r="H4768" t="str">
            <v>I-SINAPI</v>
          </cell>
          <cell r="I4768">
            <v>27.86</v>
          </cell>
        </row>
        <row r="4769">
          <cell r="D4769" t="str">
            <v>00012002</v>
          </cell>
          <cell r="E4769" t="str">
            <v>CONJUNTO CONDULETE PVC TIPO "C" C/ 1 INTERRUPTOR SIMPLES CONJUGADO   C/ 1 TOMADA + TAMPA"</v>
          </cell>
          <cell r="F4769" t="str">
            <v>UN</v>
          </cell>
          <cell r="G4769">
            <v>16.18</v>
          </cell>
          <cell r="H4769" t="str">
            <v>I-SINAPI</v>
          </cell>
          <cell r="I4769">
            <v>19.73</v>
          </cell>
        </row>
        <row r="4770">
          <cell r="D4770" t="str">
            <v>00012004</v>
          </cell>
          <cell r="E4770" t="str">
            <v>CONJUNTO CONDULETE PVC TIPO "C" C/ 1 TOMADA 2P + T   INCLUSIVE TAMPA"</v>
          </cell>
          <cell r="F4770" t="str">
            <v>UN</v>
          </cell>
          <cell r="G4770">
            <v>15.85</v>
          </cell>
          <cell r="H4770" t="str">
            <v>I-SINAPI</v>
          </cell>
          <cell r="I4770">
            <v>19.329999999999998</v>
          </cell>
        </row>
        <row r="4771">
          <cell r="D4771" t="str">
            <v>00012005</v>
          </cell>
          <cell r="E4771" t="str">
            <v>CONJUNTO CONDULETE PVC TIPO "C" C/ 2 INTERRUPTORES SIMPLES + TAMPA"</v>
          </cell>
          <cell r="F4771" t="str">
            <v>UN</v>
          </cell>
          <cell r="G4771">
            <v>15.08</v>
          </cell>
          <cell r="H4771" t="str">
            <v>I-SINAPI</v>
          </cell>
          <cell r="I4771">
            <v>18.39</v>
          </cell>
        </row>
        <row r="4772">
          <cell r="D4772" t="str">
            <v>00012007</v>
          </cell>
          <cell r="E4772" t="str">
            <v>CONJUNTO CONDULETE PVC TIPO "C" C/ 2 TOMADAS UNIVERSAL 2P + TAMPA"</v>
          </cell>
          <cell r="F4772" t="str">
            <v>UN</v>
          </cell>
          <cell r="G4772">
            <v>11.83</v>
          </cell>
          <cell r="H4772" t="str">
            <v>I-SINAPI</v>
          </cell>
          <cell r="I4772">
            <v>14.43</v>
          </cell>
        </row>
        <row r="4773">
          <cell r="D4773" t="str">
            <v>00012612</v>
          </cell>
          <cell r="E4773" t="str">
            <v>CONJUNTO DE LIGACAO (TUBO + CANOPLA) PVC RIGIDO C/ TUBO 1.1/2" X 20CM P/ BACIA SANITARIA"</v>
          </cell>
          <cell r="F4773" t="str">
            <v>UN</v>
          </cell>
          <cell r="G4773">
            <v>3.01</v>
          </cell>
          <cell r="H4773" t="str">
            <v>I-SINAPI</v>
          </cell>
          <cell r="I4773">
            <v>3.67</v>
          </cell>
        </row>
        <row r="4774">
          <cell r="D4774" t="str">
            <v>00011686</v>
          </cell>
          <cell r="E4774" t="str">
            <v>CONJUNTO DE LIGACAO (TUBO+CANOPLA+ANEL) EM PLASTICO BRANCO (POLIETILEN0) C/ TUBO 1.1/2" X 20CM</v>
          </cell>
          <cell r="F4774" t="str">
            <v>UN</v>
          </cell>
          <cell r="G4774">
            <v>3.12</v>
          </cell>
          <cell r="H4774" t="str">
            <v>I-SINAPI</v>
          </cell>
          <cell r="I4774">
            <v>3.8</v>
          </cell>
        </row>
        <row r="4775">
          <cell r="D4775" t="str">
            <v>00012116</v>
          </cell>
          <cell r="E4775" t="str">
            <v>CONJUNTO EMBUTIR 1 INTERRUPTOR PARALELO 1 TOMADA 2P UNIVERSAL 10A/250V S/ PLACA, TP SILENTOQUE</v>
          </cell>
          <cell r="F4775" t="str">
            <v>UN</v>
          </cell>
          <cell r="G4775">
            <v>7.7</v>
          </cell>
          <cell r="H4775" t="str">
            <v>I-SINAPI</v>
          </cell>
          <cell r="I4775">
            <v>9.39</v>
          </cell>
        </row>
        <row r="4776">
          <cell r="D4776">
            <v>7550</v>
          </cell>
          <cell r="E4776" t="str">
            <v>CONJUNTO EMBUTIR 1 INTERRUPTOR SIMPLES 1 INTERRUPTOR PARALELO 10A/250V C/ PLACA , TP SILENTOQUE</v>
          </cell>
          <cell r="F4776" t="str">
            <v>UN</v>
          </cell>
          <cell r="G4776">
            <v>7.95</v>
          </cell>
          <cell r="H4776" t="str">
            <v>I-SINAPI</v>
          </cell>
          <cell r="I4776">
            <v>9.69</v>
          </cell>
        </row>
        <row r="4777">
          <cell r="D4777" t="str">
            <v>00007556</v>
          </cell>
          <cell r="E4777" t="str">
            <v>CONJUNTO EMBUTIR 1 INTERRUPTOR SIMPLES 1 TOMADA 2P UNIVERSAL 10A/250V C/ PLACA, TP SILENTOQUE</v>
          </cell>
          <cell r="F4777" t="str">
            <v>UN</v>
          </cell>
          <cell r="G4777">
            <v>7.71</v>
          </cell>
          <cell r="H4777" t="str">
            <v>I-SINAPI</v>
          </cell>
          <cell r="I4777">
            <v>9.4</v>
          </cell>
        </row>
        <row r="4778">
          <cell r="D4778" t="str">
            <v>00007562</v>
          </cell>
          <cell r="E4778" t="str">
            <v>CONJUNTO EMBUTIR 1 INTERRUPTOR SIMPLES 1 TOMADA 2P UNIVERSAL 10A/250V S/ PLACA, TP SILENTOQUE</v>
          </cell>
          <cell r="F4778" t="str">
            <v>UN</v>
          </cell>
          <cell r="G4778">
            <v>6.39</v>
          </cell>
          <cell r="H4778" t="str">
            <v>I-SINAPI</v>
          </cell>
          <cell r="I4778">
            <v>7.79</v>
          </cell>
        </row>
        <row r="4779">
          <cell r="D4779" t="str">
            <v>00012130</v>
          </cell>
          <cell r="E4779" t="str">
            <v>CONJUNTO EMBUTIR 2 INTERRUPTORES PARALELOS 1 TOMADA 2P UNIVERSAL 10A/250V, S/ PLACA, TP</v>
          </cell>
          <cell r="F4779" t="str">
            <v>UN</v>
          </cell>
          <cell r="G4779">
            <v>9.26</v>
          </cell>
          <cell r="H4779" t="str">
            <v>I-SINAPI</v>
          </cell>
          <cell r="I4779">
            <v>11.29</v>
          </cell>
        </row>
        <row r="4780">
          <cell r="D4780" t="str">
            <v>00007567</v>
          </cell>
          <cell r="E4780" t="str">
            <v>CONJUNTO EMBUTIR 2 INTERRUPTORES PARALELOS 10A/250V C/ PLACA, TP SILENTOQUE PIAL OU EQUIV</v>
          </cell>
          <cell r="F4780" t="str">
            <v>UN</v>
          </cell>
          <cell r="G4780">
            <v>9.67</v>
          </cell>
          <cell r="H4780" t="str">
            <v>I-SINAPI</v>
          </cell>
          <cell r="I4780">
            <v>11.79</v>
          </cell>
        </row>
        <row r="4781">
          <cell r="D4781" t="str">
            <v>00012125</v>
          </cell>
          <cell r="E4781" t="str">
            <v>CONJUNTO EMBUTIR 2 INTERRUPTORES SIMPLES 1 INTERRUPTOR PARALELO 10A/250V C/ PLACA TP SILENTOQU</v>
          </cell>
          <cell r="F4781" t="str">
            <v>UN</v>
          </cell>
          <cell r="G4781">
            <v>13.16</v>
          </cell>
          <cell r="H4781" t="str">
            <v>I-SINAPI</v>
          </cell>
          <cell r="I4781">
            <v>16.05</v>
          </cell>
        </row>
        <row r="4782">
          <cell r="D4782" t="str">
            <v>00007558</v>
          </cell>
          <cell r="E4782" t="str">
            <v>CONJUNTO EMBUTIR 2 INTERRUPTORES SIMPLES 1 TOMADA 2P UNIVERSAL 10A/250V C/ PLACA, TP SILENTOQUE</v>
          </cell>
          <cell r="F4782" t="str">
            <v>UN</v>
          </cell>
          <cell r="G4782">
            <v>10.210000000000001</v>
          </cell>
          <cell r="H4782" t="str">
            <v>I-SINAPI</v>
          </cell>
          <cell r="I4782">
            <v>12.45</v>
          </cell>
        </row>
        <row r="4783">
          <cell r="D4783" t="str">
            <v>00007554</v>
          </cell>
          <cell r="E4783" t="str">
            <v>CONJUNTO EMBUTIR 2 INTERRUPTORES SIMPLES 1 TOMADA 2P UNIVERSAL 10A/250V S/ PLACA, TP SILENTOQUE</v>
          </cell>
          <cell r="F4783" t="str">
            <v>UN</v>
          </cell>
          <cell r="G4783">
            <v>8.6</v>
          </cell>
          <cell r="H4783" t="str">
            <v>I-SINAPI</v>
          </cell>
          <cell r="I4783">
            <v>10.49</v>
          </cell>
        </row>
        <row r="4784">
          <cell r="D4784">
            <v>7559</v>
          </cell>
          <cell r="E4784" t="str">
            <v>CONJUNTO EMBUTIR 2 INTERRUPTORES SIMPLES 10A/250V C/ PLACA, TP SILENTOQUE PIAL OU EQUIV</v>
          </cell>
          <cell r="F4784" t="str">
            <v>UN</v>
          </cell>
          <cell r="G4784">
            <v>6.96</v>
          </cell>
          <cell r="H4784" t="str">
            <v>I-SINAPI</v>
          </cell>
          <cell r="I4784">
            <v>8.49</v>
          </cell>
        </row>
        <row r="4785">
          <cell r="D4785" t="str">
            <v>00007547</v>
          </cell>
          <cell r="E4785" t="str">
            <v>CONJUNTO EMBUTIR 2 INTERRUPTORES SIMPLES 10A/250V S/ PLACA, TP SILENTOQUE PIAL OU EQUIV</v>
          </cell>
          <cell r="F4785" t="str">
            <v>UN</v>
          </cell>
          <cell r="G4785">
            <v>5.94</v>
          </cell>
          <cell r="H4785" t="str">
            <v>I-SINAPI</v>
          </cell>
          <cell r="I4785">
            <v>7.24</v>
          </cell>
        </row>
        <row r="4786">
          <cell r="D4786" t="str">
            <v>00012126</v>
          </cell>
          <cell r="E4786" t="str">
            <v>CONJUNTO EMBUTIR 3 INTERRUPTORES PARALELOS 10A/250V C/ PLACA TP SILENTOQUE PIAL OU EQUIV</v>
          </cell>
          <cell r="F4786" t="str">
            <v>UN</v>
          </cell>
          <cell r="G4786">
            <v>12.79</v>
          </cell>
          <cell r="H4786" t="str">
            <v>I-SINAPI</v>
          </cell>
          <cell r="I4786">
            <v>15.6</v>
          </cell>
        </row>
        <row r="4787">
          <cell r="D4787" t="str">
            <v>00007560</v>
          </cell>
          <cell r="E4787" t="str">
            <v>CONJUNTO EMBUTIR 3 INTERRUPTORES SIMPLES 10A/250V C/ PLACA, TP SILENTOQUE PIAL OU EQUIV</v>
          </cell>
          <cell r="F4787" t="str">
            <v>UN</v>
          </cell>
          <cell r="G4787">
            <v>9.6</v>
          </cell>
          <cell r="H4787" t="str">
            <v>I-SINAPI</v>
          </cell>
          <cell r="I4787">
            <v>11.71</v>
          </cell>
        </row>
        <row r="4788">
          <cell r="D4788" t="str">
            <v>00007561</v>
          </cell>
          <cell r="E4788" t="str">
            <v>CONJUNTO EMBUTIR 3 INTERRUPTORES SIMPLES 10A/250V S/ PLACA, TP SILENTOQUE PIAL OU EQUIV</v>
          </cell>
          <cell r="F4788" t="str">
            <v>UN</v>
          </cell>
          <cell r="G4788">
            <v>8.14</v>
          </cell>
          <cell r="H4788" t="str">
            <v>I-SINAPI</v>
          </cell>
          <cell r="I4788">
            <v>9.93</v>
          </cell>
        </row>
        <row r="4789">
          <cell r="D4789" t="str">
            <v>00006142</v>
          </cell>
          <cell r="E4789" t="str">
            <v>CONJUNTO LIGACAO PLASTICA P/ VASO SANITARIO (ESPUDE + TUBO + CANOPLA)</v>
          </cell>
          <cell r="F4789" t="str">
            <v>UN</v>
          </cell>
          <cell r="G4789">
            <v>9.7200000000000006</v>
          </cell>
          <cell r="H4789" t="str">
            <v>I-SINAPI</v>
          </cell>
          <cell r="I4789">
            <v>11.85</v>
          </cell>
        </row>
        <row r="4790">
          <cell r="D4790" t="str">
            <v>00025398</v>
          </cell>
          <cell r="E4790" t="str">
            <v>CONJUNTO P/FUTSAL (TRAVES FOGO 300X200 REDES 4MM</v>
          </cell>
          <cell r="F4790" t="str">
            <v>UN</v>
          </cell>
          <cell r="G4790">
            <v>1973.98</v>
          </cell>
          <cell r="H4790" t="str">
            <v>I-SINAPI</v>
          </cell>
          <cell r="I4790">
            <v>2408.25</v>
          </cell>
        </row>
        <row r="4791">
          <cell r="D4791" t="str">
            <v>00025399</v>
          </cell>
          <cell r="E4791" t="str">
            <v>CONJUNTO P/VOLEI(POSTES FOGO H=255 REDE NYLON 2 MM</v>
          </cell>
          <cell r="F4791" t="str">
            <v>UN</v>
          </cell>
          <cell r="G4791">
            <v>451.21</v>
          </cell>
          <cell r="H4791" t="str">
            <v>I-SINAPI</v>
          </cell>
          <cell r="I4791">
            <v>550.47</v>
          </cell>
        </row>
        <row r="4792">
          <cell r="D4792" t="str">
            <v>00001383</v>
          </cell>
          <cell r="E4792" t="str">
            <v>CONJUNTO PARA REBAIXAMENTO DE LENÇOL FREÁTICO: BOMBA ELÉTRICA A VÁCUO COM 8 PONTEIRAS</v>
          </cell>
          <cell r="F4792" t="str">
            <v>H</v>
          </cell>
          <cell r="G4792">
            <v>2.7</v>
          </cell>
          <cell r="H4792" t="str">
            <v>I-SINAPI</v>
          </cell>
          <cell r="I4792">
            <v>3.29</v>
          </cell>
        </row>
        <row r="4793">
          <cell r="D4793" t="str">
            <v>00020275</v>
          </cell>
          <cell r="E4793" t="str">
            <v>CONJUNTO PINO DE ACO C/ FURO E FINCA PINO CURTO P/ CONCRETO</v>
          </cell>
          <cell r="F4793" t="str">
            <v>CJ</v>
          </cell>
          <cell r="G4793">
            <v>0.74</v>
          </cell>
          <cell r="H4793" t="str">
            <v>I-SINAPI</v>
          </cell>
          <cell r="I4793">
            <v>0.9</v>
          </cell>
        </row>
        <row r="4794">
          <cell r="D4794" t="str">
            <v>00013950</v>
          </cell>
          <cell r="E4794" t="str">
            <v>CONJUNTO PNEUS CAMINHAO TOCO 3.5T</v>
          </cell>
          <cell r="F4794" t="str">
            <v>UN</v>
          </cell>
          <cell r="G4794">
            <v>2495.35</v>
          </cell>
          <cell r="H4794" t="str">
            <v>I-SINAPI</v>
          </cell>
          <cell r="I4794">
            <v>3044.32</v>
          </cell>
        </row>
        <row r="4795">
          <cell r="D4795" t="str">
            <v>00013942</v>
          </cell>
          <cell r="E4795" t="str">
            <v>CONJUNTO PNEUS ESPALHADOR REBOCAVEL AGREGADOS 4 RODAS</v>
          </cell>
          <cell r="F4795" t="str">
            <v>UN</v>
          </cell>
          <cell r="G4795">
            <v>1455.71</v>
          </cell>
          <cell r="H4795" t="str">
            <v>I-SINAPI</v>
          </cell>
          <cell r="I4795">
            <v>1775.96</v>
          </cell>
        </row>
        <row r="4796">
          <cell r="D4796" t="str">
            <v>00013940</v>
          </cell>
          <cell r="E4796" t="str">
            <v>CONJUNTO PNEUS MOTONIVELADORA 125CV</v>
          </cell>
          <cell r="F4796" t="str">
            <v>UN</v>
          </cell>
          <cell r="G4796">
            <v>10233.89</v>
          </cell>
          <cell r="H4796" t="str">
            <v>I-SINAPI</v>
          </cell>
          <cell r="I4796">
            <v>12485.34</v>
          </cell>
        </row>
        <row r="4797">
          <cell r="D4797" t="str">
            <v>00013946</v>
          </cell>
          <cell r="E4797" t="str">
            <v>CONJUNTO PNEUS TRATOR E PULVI-MISTURADOR 61CV</v>
          </cell>
          <cell r="F4797" t="str">
            <v>UN</v>
          </cell>
          <cell r="G4797">
            <v>4583.34</v>
          </cell>
          <cell r="H4797" t="str">
            <v>I-SINAPI</v>
          </cell>
          <cell r="I4797">
            <v>5591.67</v>
          </cell>
        </row>
        <row r="4798">
          <cell r="D4798" t="str">
            <v>00010775</v>
          </cell>
          <cell r="E4798" t="str">
            <v>CONTAINER 220 X 620CM P/ ESCRITORIO C/ 1 WCB COMPLETO TIPO CANTEIRO MOD. 1402 OU SIMILAR</v>
          </cell>
          <cell r="F4798" t="str">
            <v>MES</v>
          </cell>
          <cell r="G4798">
            <v>425</v>
          </cell>
          <cell r="H4798" t="str">
            <v>I-SINAPI</v>
          </cell>
          <cell r="I4798">
            <v>518.5</v>
          </cell>
        </row>
        <row r="4799">
          <cell r="D4799" t="str">
            <v>00010776</v>
          </cell>
          <cell r="E4799" t="str">
            <v>CONTAINER 220 X 620CM P/ ESCRITORIO S/ DIVISORIAS TIPO CANTEIRO MOD. 1401 OU SIMILAR</v>
          </cell>
          <cell r="F4799" t="str">
            <v>MES</v>
          </cell>
          <cell r="G4799">
            <v>402.23</v>
          </cell>
          <cell r="H4799" t="str">
            <v>I-SINAPI</v>
          </cell>
          <cell r="I4799">
            <v>490.72</v>
          </cell>
        </row>
        <row r="4800">
          <cell r="D4800" t="str">
            <v>00010777</v>
          </cell>
          <cell r="E4800" t="str">
            <v>CONTAINER 220 X 620CM P/ SANITARIO/VESTIARIO C/ 2 BACIAS, 1 LAVATORIO, 1 MICTORIO E 4 CHUVEIROS</v>
          </cell>
          <cell r="F4800" t="str">
            <v>MES</v>
          </cell>
          <cell r="G4800">
            <v>590.45000000000005</v>
          </cell>
          <cell r="H4800" t="str">
            <v>I-SINAPI</v>
          </cell>
          <cell r="I4800">
            <v>720.34</v>
          </cell>
        </row>
        <row r="4801">
          <cell r="D4801" t="str">
            <v>00010778</v>
          </cell>
          <cell r="E4801" t="str">
            <v>CONTAINER 220 X 620CM P/ SANITARIO/VESTIARIO C/ 4 BACIAS, 1 LAVATORIO, 1 MICTORIO E 4 CHUVEIROS</v>
          </cell>
          <cell r="F4801" t="str">
            <v>MES</v>
          </cell>
          <cell r="G4801">
            <v>622.32000000000005</v>
          </cell>
          <cell r="H4801" t="str">
            <v>I-SINAPI</v>
          </cell>
          <cell r="I4801">
            <v>759.23</v>
          </cell>
        </row>
        <row r="4802">
          <cell r="D4802" t="str">
            <v>00010779</v>
          </cell>
          <cell r="E4802" t="str">
            <v>CONTAINER 220 X 620CM P/ SANITARIO/VESTIARIO C/ 7 BACIAS, 1 LAVATORIO, 1 MICTORIO E 4 CHUVEIROS</v>
          </cell>
          <cell r="F4802" t="str">
            <v>MES</v>
          </cell>
          <cell r="G4802">
            <v>637.5</v>
          </cell>
          <cell r="H4802" t="str">
            <v>I-SINAPI</v>
          </cell>
          <cell r="I4802">
            <v>777.75</v>
          </cell>
        </row>
        <row r="4803">
          <cell r="D4803" t="str">
            <v>00010667</v>
          </cell>
          <cell r="E4803" t="str">
            <v>CONTAINER 220 X 620CM PADRAO SIMPLES (S/ DIVISORIAS) TIPO CANTEIRO MOD.1401 OU SIMILAR</v>
          </cell>
          <cell r="F4803" t="str">
            <v>UN</v>
          </cell>
          <cell r="G4803">
            <v>6353</v>
          </cell>
          <cell r="H4803" t="str">
            <v>I-SINAPI</v>
          </cell>
          <cell r="I4803">
            <v>7750.66</v>
          </cell>
        </row>
        <row r="4804">
          <cell r="D4804" t="str">
            <v>00001630</v>
          </cell>
          <cell r="E4804" t="str">
            <v>CONTATOR P/ ACIONAMENTO DE CAPACITORES TIPO WEG CW247</v>
          </cell>
          <cell r="F4804" t="str">
            <v>UN</v>
          </cell>
          <cell r="G4804">
            <v>2000.04</v>
          </cell>
          <cell r="H4804" t="str">
            <v>I-SINAPI</v>
          </cell>
          <cell r="I4804">
            <v>2440.04</v>
          </cell>
        </row>
        <row r="4805">
          <cell r="D4805" t="str">
            <v>00001613</v>
          </cell>
          <cell r="E4805" t="str">
            <v>CONTATOR TRIPOLAR DE POTENCIA 112A (500V) CATEGORIA AC-2 E AC-3</v>
          </cell>
          <cell r="F4805" t="str">
            <v>UN</v>
          </cell>
          <cell r="G4805">
            <v>784.97</v>
          </cell>
          <cell r="H4805" t="str">
            <v>I-SINAPI</v>
          </cell>
          <cell r="I4805">
            <v>957.66</v>
          </cell>
        </row>
        <row r="4806">
          <cell r="D4806" t="str">
            <v>00001623</v>
          </cell>
          <cell r="E4806" t="str">
            <v>CONTATOR TRIPOLAR DE POTENCIA 12A (500V) CATEGORIA AC-2 E AC-3</v>
          </cell>
          <cell r="F4806" t="str">
            <v>UN</v>
          </cell>
          <cell r="G4806">
            <v>63.37</v>
          </cell>
          <cell r="H4806" t="str">
            <v>I-SINAPI</v>
          </cell>
          <cell r="I4806">
            <v>77.31</v>
          </cell>
        </row>
        <row r="4807">
          <cell r="D4807" t="str">
            <v>00001626</v>
          </cell>
          <cell r="E4807" t="str">
            <v>CONTATOR TRIPOLAR DE POTENCIA 180A (500V) CATEGORIA AC-2 E AC-3</v>
          </cell>
          <cell r="F4807" t="str">
            <v>UN</v>
          </cell>
          <cell r="G4807">
            <v>1165.1600000000001</v>
          </cell>
          <cell r="H4807" t="str">
            <v>I-SINAPI</v>
          </cell>
          <cell r="I4807">
            <v>1421.49</v>
          </cell>
        </row>
        <row r="4808">
          <cell r="D4808" t="str">
            <v>00001625</v>
          </cell>
          <cell r="E4808" t="str">
            <v>CONTATOR TRIPOLAR DE POTENCIA 22A (500V) CATEGORIA AC-2 E AC-3</v>
          </cell>
          <cell r="F4808" t="str">
            <v>UN</v>
          </cell>
          <cell r="G4808">
            <v>85.63</v>
          </cell>
          <cell r="H4808" t="str">
            <v>I-SINAPI</v>
          </cell>
          <cell r="I4808">
            <v>104.46</v>
          </cell>
        </row>
        <row r="4809">
          <cell r="D4809" t="str">
            <v>00001619</v>
          </cell>
          <cell r="E4809" t="str">
            <v>CONTATOR TRIPOLAR DE POTENCIA 25A (500V) CATEGORIA AC-2 E AC-3</v>
          </cell>
          <cell r="F4809" t="str">
            <v>UN</v>
          </cell>
          <cell r="G4809">
            <v>92.48</v>
          </cell>
          <cell r="H4809" t="str">
            <v>I-SINAPI</v>
          </cell>
          <cell r="I4809">
            <v>112.82</v>
          </cell>
        </row>
        <row r="4810">
          <cell r="D4810" t="str">
            <v>00001622</v>
          </cell>
          <cell r="E4810" t="str">
            <v>CONTATOR TRIPOLAR DE POTENCIA 270A (500V) CATEGORIA AC-2 E AC-3</v>
          </cell>
          <cell r="F4810" t="str">
            <v>UN</v>
          </cell>
          <cell r="G4810">
            <v>3588.98</v>
          </cell>
          <cell r="H4810" t="str">
            <v>I-SINAPI</v>
          </cell>
          <cell r="I4810">
            <v>4378.55</v>
          </cell>
        </row>
        <row r="4811">
          <cell r="D4811" t="str">
            <v>00001616</v>
          </cell>
          <cell r="E4811" t="str">
            <v>CONTATOR TRIPOLAR DE POTENCIA 300A (500V) CATEGORIA AC-2 E AC-3</v>
          </cell>
          <cell r="F4811" t="str">
            <v>UN</v>
          </cell>
          <cell r="G4811">
            <v>3588.98</v>
          </cell>
          <cell r="H4811" t="str">
            <v>I-SINAPI</v>
          </cell>
          <cell r="I4811">
            <v>4378.55</v>
          </cell>
        </row>
        <row r="4812">
          <cell r="D4812" t="str">
            <v>00001614</v>
          </cell>
          <cell r="E4812" t="str">
            <v>CONTATOR TRIPOLAR DE POTENCIA 32A (500V) CATEGORIA AC-2 E AC-3</v>
          </cell>
          <cell r="F4812" t="str">
            <v>UN</v>
          </cell>
          <cell r="G4812">
            <v>146.38</v>
          </cell>
          <cell r="H4812" t="str">
            <v>I-SINAPI</v>
          </cell>
          <cell r="I4812">
            <v>178.58</v>
          </cell>
        </row>
        <row r="4813">
          <cell r="D4813" t="str">
            <v>00001620</v>
          </cell>
          <cell r="E4813" t="str">
            <v>CONTATOR TRIPOLAR DE POTENCIA 36A (500V) CATEGORIA AC-2 E AC-3</v>
          </cell>
          <cell r="F4813" t="str">
            <v>UN</v>
          </cell>
          <cell r="G4813">
            <v>205.81</v>
          </cell>
          <cell r="H4813" t="str">
            <v>I-SINAPI</v>
          </cell>
          <cell r="I4813">
            <v>251.08</v>
          </cell>
        </row>
        <row r="4814">
          <cell r="D4814" t="str">
            <v>00001617</v>
          </cell>
          <cell r="E4814" t="str">
            <v>CONTATOR TRIPOLAR DE POTENCIA 400A (500V) CATEGORIA AC-2 E AC-3</v>
          </cell>
          <cell r="F4814" t="str">
            <v>UN</v>
          </cell>
          <cell r="G4814">
            <v>4434.34</v>
          </cell>
          <cell r="H4814" t="str">
            <v>I-SINAPI</v>
          </cell>
          <cell r="I4814">
            <v>5409.89</v>
          </cell>
        </row>
        <row r="4815">
          <cell r="D4815" t="str">
            <v>00001621</v>
          </cell>
          <cell r="E4815" t="str">
            <v>CONTATOR TRIPOLAR DE POTENCIA 45A (500V) CATEGORIA AC-2 E AC-3</v>
          </cell>
          <cell r="F4815" t="str">
            <v>UN</v>
          </cell>
          <cell r="G4815">
            <v>246.81</v>
          </cell>
          <cell r="H4815" t="str">
            <v>I-SINAPI</v>
          </cell>
          <cell r="I4815">
            <v>301.10000000000002</v>
          </cell>
        </row>
        <row r="4816">
          <cell r="D4816" t="str">
            <v>00001629</v>
          </cell>
          <cell r="E4816" t="str">
            <v>CONTATOR TRIPOLAR DE POTENCIA 490A (500V) CATEGORIA AC-2 E AC-3</v>
          </cell>
          <cell r="F4816" t="str">
            <v>UN</v>
          </cell>
          <cell r="G4816">
            <v>6240.68</v>
          </cell>
          <cell r="H4816" t="str">
            <v>I-SINAPI</v>
          </cell>
          <cell r="I4816">
            <v>7613.62</v>
          </cell>
        </row>
        <row r="4817">
          <cell r="D4817" t="str">
            <v>00001627</v>
          </cell>
          <cell r="E4817" t="str">
            <v>CONTATOR TRIPOLAR DE POTENCIA 63A (500V) CATEGORIA AC-2 E AC-3</v>
          </cell>
          <cell r="F4817" t="str">
            <v>UN</v>
          </cell>
          <cell r="G4817">
            <v>350.71</v>
          </cell>
          <cell r="H4817" t="str">
            <v>I-SINAPI</v>
          </cell>
          <cell r="I4817">
            <v>427.86</v>
          </cell>
        </row>
        <row r="4818">
          <cell r="D4818" t="str">
            <v>00001624</v>
          </cell>
          <cell r="E4818" t="str">
            <v>CONTATOR TRIPOLAR DE POTENCIA 630A (500V) CATEGORIA AC-2 E AC-3</v>
          </cell>
          <cell r="F4818" t="str">
            <v>UN</v>
          </cell>
          <cell r="G4818">
            <v>7968.82</v>
          </cell>
          <cell r="H4818" t="str">
            <v>I-SINAPI</v>
          </cell>
          <cell r="I4818">
            <v>9721.9599999999991</v>
          </cell>
        </row>
        <row r="4819">
          <cell r="D4819" t="str">
            <v>00001615</v>
          </cell>
          <cell r="E4819" t="str">
            <v>CONTATOR TRIPOLAR DE POTENCIA 75A (500V) CATEGORIA AC-2 E AC-3</v>
          </cell>
          <cell r="F4819" t="str">
            <v>UN</v>
          </cell>
          <cell r="G4819">
            <v>436.95</v>
          </cell>
          <cell r="H4819" t="str">
            <v>I-SINAPI</v>
          </cell>
          <cell r="I4819">
            <v>533.07000000000005</v>
          </cell>
        </row>
        <row r="4820">
          <cell r="D4820" t="str">
            <v>00001618</v>
          </cell>
          <cell r="E4820" t="str">
            <v>CONTATOR TRIPOLAR DE POTENCIA 94A (500V) CATEGORIA AC-2 E AC-3</v>
          </cell>
          <cell r="F4820" t="str">
            <v>UN</v>
          </cell>
          <cell r="G4820">
            <v>651.79</v>
          </cell>
          <cell r="H4820" t="str">
            <v>I-SINAPI</v>
          </cell>
          <cell r="I4820">
            <v>795.18</v>
          </cell>
        </row>
        <row r="4821">
          <cell r="D4821" t="str">
            <v>00001612</v>
          </cell>
          <cell r="E4821" t="str">
            <v>CONTATOR TRIPOLAR, CATEGORIA DE UTILIZAÇÃO AC-2 E AC-3, TENSÃO NOMINAL DE ATÉ 500 V, COM CORRENT</v>
          </cell>
          <cell r="F4821" t="str">
            <v>UN</v>
          </cell>
          <cell r="G4821">
            <v>62.57</v>
          </cell>
          <cell r="H4821" t="str">
            <v>I-SINAPI</v>
          </cell>
          <cell r="I4821">
            <v>76.33</v>
          </cell>
        </row>
        <row r="4822">
          <cell r="D4822" t="str">
            <v>00014211</v>
          </cell>
          <cell r="E4822" t="str">
            <v>CONTRA PORCA SEXTAVADA H = 35MM</v>
          </cell>
          <cell r="F4822" t="str">
            <v>UN</v>
          </cell>
          <cell r="G4822">
            <v>27.8</v>
          </cell>
          <cell r="H4822" t="str">
            <v>I-SINAPI</v>
          </cell>
          <cell r="I4822">
            <v>33.909999999999997</v>
          </cell>
        </row>
        <row r="4823">
          <cell r="D4823" t="str">
            <v>00004266</v>
          </cell>
          <cell r="E4823" t="str">
            <v>COPIA HELIOGRAFICA</v>
          </cell>
          <cell r="F4823" t="str">
            <v>M2</v>
          </cell>
          <cell r="G4823">
            <v>12.04</v>
          </cell>
          <cell r="H4823" t="str">
            <v>I-SINAPI</v>
          </cell>
          <cell r="I4823">
            <v>14.68</v>
          </cell>
        </row>
        <row r="4824">
          <cell r="D4824" t="str">
            <v>00012890</v>
          </cell>
          <cell r="E4824" t="str">
            <v>CORDAO DE NYLON P/ PISO DE CARPETE - COLOCADO</v>
          </cell>
          <cell r="F4824" t="str">
            <v>M</v>
          </cell>
          <cell r="G4824">
            <v>4.55</v>
          </cell>
          <cell r="H4824" t="str">
            <v>I-SINAPI</v>
          </cell>
          <cell r="I4824">
            <v>5.55</v>
          </cell>
        </row>
        <row r="4825">
          <cell r="D4825" t="str">
            <v>00001634</v>
          </cell>
          <cell r="E4825" t="str">
            <v>CORDEL DETONANTE NP10</v>
          </cell>
          <cell r="F4825" t="str">
            <v>M</v>
          </cell>
          <cell r="G4825">
            <v>2.14</v>
          </cell>
          <cell r="H4825" t="str">
            <v>I-SINAPI</v>
          </cell>
          <cell r="I4825">
            <v>2.61</v>
          </cell>
        </row>
        <row r="4826">
          <cell r="D4826" t="str">
            <v>00005086</v>
          </cell>
          <cell r="E4826" t="str">
            <v>CORRENTE DE FERRO E = 1/2''</v>
          </cell>
          <cell r="F4826" t="str">
            <v>KG</v>
          </cell>
          <cell r="G4826">
            <v>11.39</v>
          </cell>
          <cell r="H4826" t="str">
            <v>I-SINAPI</v>
          </cell>
          <cell r="I4826">
            <v>13.89</v>
          </cell>
        </row>
        <row r="4827">
          <cell r="D4827" t="str">
            <v>00012109</v>
          </cell>
          <cell r="E4827" t="str">
            <v>CORTA-CIRCUITO FUSIVEL DISTRIBUICAO, 100A/15 KV C/ SUPORTE L, TIPO LMO DA HITACHE-LINE OU EQUIV</v>
          </cell>
          <cell r="F4827" t="str">
            <v>UN</v>
          </cell>
          <cell r="G4827">
            <v>233.6</v>
          </cell>
          <cell r="H4827" t="str">
            <v>I-SINAPI</v>
          </cell>
          <cell r="I4827">
            <v>284.99</v>
          </cell>
        </row>
        <row r="4828">
          <cell r="D4828" t="str">
            <v>00012722</v>
          </cell>
          <cell r="E4828" t="str">
            <v>COTOVELO COBRE S/ANEL SOLDA REF 607 104MM</v>
          </cell>
          <cell r="F4828" t="str">
            <v>UN</v>
          </cell>
          <cell r="G4828">
            <v>297.52</v>
          </cell>
          <cell r="H4828" t="str">
            <v>I-SINAPI</v>
          </cell>
          <cell r="I4828">
            <v>362.97</v>
          </cell>
        </row>
        <row r="4829">
          <cell r="D4829" t="str">
            <v>00012714</v>
          </cell>
          <cell r="E4829" t="str">
            <v>COTOVELO COBRE S/ANEL SOLDA REF 607 15MM</v>
          </cell>
          <cell r="F4829" t="str">
            <v>UN</v>
          </cell>
          <cell r="G4829">
            <v>2.44</v>
          </cell>
          <cell r="H4829" t="str">
            <v>I-SINAPI</v>
          </cell>
          <cell r="I4829">
            <v>2.97</v>
          </cell>
        </row>
        <row r="4830">
          <cell r="D4830" t="str">
            <v>00012715</v>
          </cell>
          <cell r="E4830" t="str">
            <v>COTOVELO COBRE S/ANEL SOLDA REF 607 22MM</v>
          </cell>
          <cell r="F4830" t="str">
            <v>UN</v>
          </cell>
          <cell r="G4830">
            <v>5.94</v>
          </cell>
          <cell r="H4830" t="str">
            <v>I-SINAPI</v>
          </cell>
          <cell r="I4830">
            <v>7.24</v>
          </cell>
        </row>
        <row r="4831">
          <cell r="D4831" t="str">
            <v>00012716</v>
          </cell>
          <cell r="E4831" t="str">
            <v>COTOVELO COBRE S/ANEL SOLDA REF 607 28MM</v>
          </cell>
          <cell r="F4831" t="str">
            <v>UN</v>
          </cell>
          <cell r="G4831">
            <v>8.17</v>
          </cell>
          <cell r="H4831" t="str">
            <v>I-SINAPI</v>
          </cell>
          <cell r="I4831">
            <v>9.9600000000000009</v>
          </cell>
        </row>
        <row r="4832">
          <cell r="D4832" t="str">
            <v>00012717</v>
          </cell>
          <cell r="E4832" t="str">
            <v>COTOVELO COBRE S/ANEL SOLDA REF 607 35MM</v>
          </cell>
          <cell r="F4832" t="str">
            <v>UN</v>
          </cell>
          <cell r="G4832">
            <v>21.89</v>
          </cell>
          <cell r="H4832" t="str">
            <v>I-SINAPI</v>
          </cell>
          <cell r="I4832">
            <v>26.7</v>
          </cell>
        </row>
        <row r="4833">
          <cell r="D4833" t="str">
            <v>00012718</v>
          </cell>
          <cell r="E4833" t="str">
            <v>COTOVELO COBRE S/ANEL SOLDA REF 607 42MM</v>
          </cell>
          <cell r="F4833" t="str">
            <v>UN</v>
          </cell>
          <cell r="G4833">
            <v>33.090000000000003</v>
          </cell>
          <cell r="H4833" t="str">
            <v>I-SINAPI</v>
          </cell>
          <cell r="I4833">
            <v>40.36</v>
          </cell>
        </row>
        <row r="4834">
          <cell r="D4834" t="str">
            <v>00012719</v>
          </cell>
          <cell r="E4834" t="str">
            <v>COTOVELO COBRE S/ANEL SOLDA REF 607 54MM</v>
          </cell>
          <cell r="F4834" t="str">
            <v>UN</v>
          </cell>
          <cell r="G4834">
            <v>48.74</v>
          </cell>
          <cell r="H4834" t="str">
            <v>I-SINAPI</v>
          </cell>
          <cell r="I4834">
            <v>59.46</v>
          </cell>
        </row>
        <row r="4835">
          <cell r="D4835" t="str">
            <v>00012720</v>
          </cell>
          <cell r="E4835" t="str">
            <v>COTOVELO COBRE S/ANEL SOLDA REF 607 66MM</v>
          </cell>
          <cell r="F4835" t="str">
            <v>UN</v>
          </cell>
          <cell r="G4835">
            <v>145.06</v>
          </cell>
          <cell r="H4835" t="str">
            <v>I-SINAPI</v>
          </cell>
          <cell r="I4835">
            <v>176.97</v>
          </cell>
        </row>
        <row r="4836">
          <cell r="D4836" t="str">
            <v>00012721</v>
          </cell>
          <cell r="E4836" t="str">
            <v>COTOVELO COBRE S/ANEL SOLDA REF 607 79MM</v>
          </cell>
          <cell r="F4836" t="str">
            <v>UN</v>
          </cell>
          <cell r="G4836">
            <v>173.19</v>
          </cell>
          <cell r="H4836" t="str">
            <v>I-SINAPI</v>
          </cell>
          <cell r="I4836">
            <v>211.29</v>
          </cell>
        </row>
        <row r="4837">
          <cell r="D4837" t="str">
            <v>00003112</v>
          </cell>
          <cell r="E4837" t="str">
            <v>CREMONA LATAO CROMADO OU POLIDO - COMPLETA C/ VARA H =1,20M</v>
          </cell>
          <cell r="F4837" t="str">
            <v>CJ</v>
          </cell>
          <cell r="G4837">
            <v>21.3</v>
          </cell>
          <cell r="H4837" t="str">
            <v>I-SINAPI</v>
          </cell>
          <cell r="I4837">
            <v>25.98</v>
          </cell>
        </row>
        <row r="4838">
          <cell r="D4838" t="str">
            <v>00003113</v>
          </cell>
          <cell r="E4838" t="str">
            <v>CREMONA LATAO CROMADO OU POLIDO - COMPLETA C/ VARA H =1,50M</v>
          </cell>
          <cell r="F4838" t="str">
            <v>CJ</v>
          </cell>
          <cell r="G4838">
            <v>39.119999999999997</v>
          </cell>
          <cell r="H4838" t="str">
            <v>I-SINAPI</v>
          </cell>
          <cell r="I4838">
            <v>47.72</v>
          </cell>
        </row>
        <row r="4839">
          <cell r="D4839" t="str">
            <v>00003114</v>
          </cell>
          <cell r="E4839" t="str">
            <v>CREMONA LATAO CROMADO 113 X 40 X 35MM (NAO INCL VARA FERRO)</v>
          </cell>
          <cell r="F4839" t="str">
            <v>UN</v>
          </cell>
          <cell r="G4839">
            <v>34.229999999999997</v>
          </cell>
          <cell r="H4839" t="str">
            <v>I-SINAPI</v>
          </cell>
          <cell r="I4839">
            <v>41.76</v>
          </cell>
        </row>
        <row r="4840">
          <cell r="D4840" t="str">
            <v>00001636</v>
          </cell>
          <cell r="E4840" t="str">
            <v>CRIVO FOFO FLANGE PN-10 DN   80</v>
          </cell>
          <cell r="F4840" t="str">
            <v>UN</v>
          </cell>
          <cell r="G4840">
            <v>151.96</v>
          </cell>
          <cell r="H4840" t="str">
            <v>I-SINAPI</v>
          </cell>
          <cell r="I4840">
            <v>185.39</v>
          </cell>
        </row>
        <row r="4841">
          <cell r="D4841" t="str">
            <v>00001646</v>
          </cell>
          <cell r="E4841" t="str">
            <v>CRIVO FOFO FLANGE PN-10 DN 100</v>
          </cell>
          <cell r="F4841" t="str">
            <v>UN</v>
          </cell>
          <cell r="G4841">
            <v>208</v>
          </cell>
          <cell r="H4841" t="str">
            <v>I-SINAPI</v>
          </cell>
          <cell r="I4841">
            <v>253.76</v>
          </cell>
        </row>
        <row r="4842">
          <cell r="D4842" t="str">
            <v>00001637</v>
          </cell>
          <cell r="E4842" t="str">
            <v>CRIVO FOFO FLANGE PN-10 DN 150</v>
          </cell>
          <cell r="F4842" t="str">
            <v>UN</v>
          </cell>
          <cell r="G4842">
            <v>312</v>
          </cell>
          <cell r="H4842" t="str">
            <v>I-SINAPI</v>
          </cell>
          <cell r="I4842">
            <v>380.64</v>
          </cell>
        </row>
        <row r="4843">
          <cell r="D4843" t="str">
            <v>00001638</v>
          </cell>
          <cell r="E4843" t="str">
            <v>CRIVO FOFO FLANGE PN-10 DN 200</v>
          </cell>
          <cell r="F4843" t="str">
            <v>UN</v>
          </cell>
          <cell r="G4843">
            <v>438.02</v>
          </cell>
          <cell r="H4843" t="str">
            <v>I-SINAPI</v>
          </cell>
          <cell r="I4843">
            <v>534.38</v>
          </cell>
        </row>
        <row r="4844">
          <cell r="D4844" t="str">
            <v>00001645</v>
          </cell>
          <cell r="E4844" t="str">
            <v>CRIVO FOFO FLANGE PN-10 DN 250</v>
          </cell>
          <cell r="F4844" t="str">
            <v>UN</v>
          </cell>
          <cell r="G4844">
            <v>611.77</v>
          </cell>
          <cell r="H4844" t="str">
            <v>I-SINAPI</v>
          </cell>
          <cell r="I4844">
            <v>746.35</v>
          </cell>
        </row>
        <row r="4845">
          <cell r="D4845" t="str">
            <v>00001639</v>
          </cell>
          <cell r="E4845" t="str">
            <v>CRIVO FOFO FLANGE PN-10 DN 300</v>
          </cell>
          <cell r="F4845" t="str">
            <v>UN</v>
          </cell>
          <cell r="G4845">
            <v>785.51</v>
          </cell>
          <cell r="H4845" t="str">
            <v>I-SINAPI</v>
          </cell>
          <cell r="I4845">
            <v>958.32</v>
          </cell>
        </row>
        <row r="4846">
          <cell r="D4846" t="str">
            <v>00001640</v>
          </cell>
          <cell r="E4846" t="str">
            <v>CRIVO FOFO FLANGE PN-10 DN 350</v>
          </cell>
          <cell r="F4846" t="str">
            <v>UN</v>
          </cell>
          <cell r="G4846">
            <v>1002.07</v>
          </cell>
          <cell r="H4846" t="str">
            <v>I-SINAPI</v>
          </cell>
          <cell r="I4846">
            <v>1222.52</v>
          </cell>
        </row>
        <row r="4847">
          <cell r="D4847" t="str">
            <v>00001644</v>
          </cell>
          <cell r="E4847" t="str">
            <v>CRIVO FOFO FLANGE PN-10 DN 400</v>
          </cell>
          <cell r="F4847" t="str">
            <v>UN</v>
          </cell>
          <cell r="G4847">
            <v>1084.05</v>
          </cell>
          <cell r="H4847" t="str">
            <v>I-SINAPI</v>
          </cell>
          <cell r="I4847">
            <v>1322.54</v>
          </cell>
        </row>
        <row r="4848">
          <cell r="D4848" t="str">
            <v>00001641</v>
          </cell>
          <cell r="E4848" t="str">
            <v>CRIVO FOFO FLANGE PN-10 DN 450</v>
          </cell>
          <cell r="F4848" t="str">
            <v>UN</v>
          </cell>
          <cell r="G4848">
            <v>1950.67</v>
          </cell>
          <cell r="H4848" t="str">
            <v>I-SINAPI</v>
          </cell>
          <cell r="I4848">
            <v>2379.81</v>
          </cell>
        </row>
        <row r="4849">
          <cell r="D4849" t="str">
            <v>00001642</v>
          </cell>
          <cell r="E4849" t="str">
            <v>CRIVO FOFO FLANGE PN-10 DN 500</v>
          </cell>
          <cell r="F4849" t="str">
            <v>UN</v>
          </cell>
          <cell r="G4849">
            <v>2307.58</v>
          </cell>
          <cell r="H4849" t="str">
            <v>I-SINAPI</v>
          </cell>
          <cell r="I4849">
            <v>2815.24</v>
          </cell>
        </row>
        <row r="4850">
          <cell r="D4850" t="str">
            <v>00001643</v>
          </cell>
          <cell r="E4850" t="str">
            <v>CRIVO FOFO FLANGE PN-10 DN 600</v>
          </cell>
          <cell r="F4850" t="str">
            <v>UN</v>
          </cell>
          <cell r="G4850">
            <v>2520.4699999999998</v>
          </cell>
          <cell r="H4850" t="str">
            <v>I-SINAPI</v>
          </cell>
          <cell r="I4850">
            <v>3074.97</v>
          </cell>
        </row>
        <row r="4851">
          <cell r="D4851" t="str">
            <v>00010510</v>
          </cell>
          <cell r="E4851" t="str">
            <v>CRUZETA DE MADEIRA DE LEI, COMPRIM= 2,4M SECAO TRANSVERSAL 90 X 115MM</v>
          </cell>
          <cell r="F4851" t="str">
            <v>UN</v>
          </cell>
          <cell r="G4851">
            <v>79.64</v>
          </cell>
          <cell r="H4851" t="str">
            <v>I-SINAPI</v>
          </cell>
          <cell r="I4851">
            <v>97.16</v>
          </cell>
        </row>
        <row r="4852">
          <cell r="D4852" t="str">
            <v>00001649</v>
          </cell>
          <cell r="E4852" t="str">
            <v>CRUZETA FERRO GALV ROSCA REF 1 1/2"</v>
          </cell>
          <cell r="F4852" t="str">
            <v>UN</v>
          </cell>
          <cell r="G4852">
            <v>26.17</v>
          </cell>
          <cell r="H4852" t="str">
            <v>I-SINAPI</v>
          </cell>
          <cell r="I4852">
            <v>31.92</v>
          </cell>
        </row>
        <row r="4853">
          <cell r="D4853" t="str">
            <v>00001653</v>
          </cell>
          <cell r="E4853" t="str">
            <v>CRUZETA FERRO GALV ROSCA REF 1 1/4"</v>
          </cell>
          <cell r="F4853" t="str">
            <v>UN</v>
          </cell>
          <cell r="G4853">
            <v>21.73</v>
          </cell>
          <cell r="H4853" t="str">
            <v>I-SINAPI</v>
          </cell>
          <cell r="I4853">
            <v>26.51</v>
          </cell>
        </row>
        <row r="4854">
          <cell r="D4854" t="str">
            <v>00001647</v>
          </cell>
          <cell r="E4854" t="str">
            <v>CRUZETA FERRO GALV ROSCA REF 1/2"</v>
          </cell>
          <cell r="F4854" t="str">
            <v>UN</v>
          </cell>
          <cell r="G4854">
            <v>8.0500000000000007</v>
          </cell>
          <cell r="H4854" t="str">
            <v>I-SINAPI</v>
          </cell>
          <cell r="I4854">
            <v>9.82</v>
          </cell>
        </row>
        <row r="4855">
          <cell r="D4855" t="str">
            <v>00001648</v>
          </cell>
          <cell r="E4855" t="str">
            <v>CRUZETA FERRO GALV ROSCA REF 1"</v>
          </cell>
          <cell r="F4855" t="str">
            <v>UN</v>
          </cell>
          <cell r="G4855">
            <v>15.46</v>
          </cell>
          <cell r="H4855" t="str">
            <v>I-SINAPI</v>
          </cell>
          <cell r="I4855">
            <v>18.86</v>
          </cell>
        </row>
        <row r="4856">
          <cell r="D4856" t="str">
            <v>00001651</v>
          </cell>
          <cell r="E4856" t="str">
            <v>CRUZETA FERRO GALV ROSCA REF 2 1/2"</v>
          </cell>
          <cell r="F4856" t="str">
            <v>UN</v>
          </cell>
          <cell r="G4856">
            <v>57.01</v>
          </cell>
          <cell r="H4856" t="str">
            <v>I-SINAPI</v>
          </cell>
          <cell r="I4856">
            <v>69.55</v>
          </cell>
        </row>
        <row r="4857">
          <cell r="D4857" t="str">
            <v>00001650</v>
          </cell>
          <cell r="E4857" t="str">
            <v>CRUZETA FERRO GALV ROSCA REF 2"</v>
          </cell>
          <cell r="F4857" t="str">
            <v>UN</v>
          </cell>
          <cell r="G4857">
            <v>36.159999999999997</v>
          </cell>
          <cell r="H4857" t="str">
            <v>I-SINAPI</v>
          </cell>
          <cell r="I4857">
            <v>44.11</v>
          </cell>
        </row>
        <row r="4858">
          <cell r="D4858" t="str">
            <v>00001654</v>
          </cell>
          <cell r="E4858" t="str">
            <v>CRUZETA FERRO GALV ROSCA REF 3/4"</v>
          </cell>
          <cell r="F4858" t="str">
            <v>UN</v>
          </cell>
          <cell r="G4858">
            <v>10.27</v>
          </cell>
          <cell r="H4858" t="str">
            <v>I-SINAPI</v>
          </cell>
          <cell r="I4858">
            <v>12.52</v>
          </cell>
        </row>
        <row r="4859">
          <cell r="D4859">
            <v>1652</v>
          </cell>
          <cell r="E4859" t="str">
            <v>CRUZETA FERRO GALV ROSCA REF 3"</v>
          </cell>
          <cell r="F4859" t="str">
            <v>UN</v>
          </cell>
          <cell r="G4859">
            <v>79.98</v>
          </cell>
          <cell r="H4859" t="str">
            <v>I-SINAPI</v>
          </cell>
          <cell r="I4859">
            <v>97.57</v>
          </cell>
        </row>
        <row r="4860">
          <cell r="D4860" t="str">
            <v>00001725</v>
          </cell>
          <cell r="E4860" t="str">
            <v>CRUZETA PVC PBA EB 183 JE BBBB DN 50/DE 60MM</v>
          </cell>
          <cell r="F4860" t="str">
            <v>UN</v>
          </cell>
          <cell r="G4860">
            <v>12.69</v>
          </cell>
          <cell r="H4860" t="str">
            <v>I-SINAPI</v>
          </cell>
          <cell r="I4860">
            <v>15.48</v>
          </cell>
        </row>
        <row r="4861">
          <cell r="D4861" t="str">
            <v>00012920</v>
          </cell>
          <cell r="E4861" t="str">
            <v>CRUZETA PVC PBA JE BBBB DN 100/DE 110MM</v>
          </cell>
          <cell r="F4861" t="str">
            <v>UN</v>
          </cell>
          <cell r="G4861">
            <v>57.37</v>
          </cell>
          <cell r="H4861" t="str">
            <v>I-SINAPI</v>
          </cell>
          <cell r="I4861">
            <v>69.989999999999995</v>
          </cell>
        </row>
        <row r="4862">
          <cell r="D4862" t="str">
            <v>00012943</v>
          </cell>
          <cell r="E4862" t="str">
            <v>CRUZETA PVC PBA JE BBBB DN 75/DE 85MM</v>
          </cell>
          <cell r="F4862" t="str">
            <v>UN</v>
          </cell>
          <cell r="G4862">
            <v>30.95</v>
          </cell>
          <cell r="H4862" t="str">
            <v>I-SINAPI</v>
          </cell>
          <cell r="I4862">
            <v>37.75</v>
          </cell>
        </row>
        <row r="4863">
          <cell r="D4863" t="str">
            <v>00001727</v>
          </cell>
          <cell r="E4863" t="str">
            <v>CRUZETA REDUCAO PVC PBA EB183 JE BBBB DN 75 X 50 /DE 85 X 60MM</v>
          </cell>
          <cell r="F4863" t="str">
            <v>UN</v>
          </cell>
          <cell r="G4863">
            <v>23.65</v>
          </cell>
          <cell r="H4863" t="str">
            <v>I-SINAPI</v>
          </cell>
          <cell r="I4863">
            <v>28.85</v>
          </cell>
        </row>
        <row r="4864">
          <cell r="D4864" t="str">
            <v>00001743</v>
          </cell>
          <cell r="E4864" t="str">
            <v>CUBA ACO INOXIDAVEL NUM 1 (46,5X30,0X11,5) CM</v>
          </cell>
          <cell r="F4864" t="str">
            <v>UN</v>
          </cell>
          <cell r="G4864">
            <v>48.5</v>
          </cell>
          <cell r="H4864" t="str">
            <v>I-SINAPI</v>
          </cell>
          <cell r="I4864">
            <v>59.17</v>
          </cell>
        </row>
        <row r="4865">
          <cell r="D4865" t="str">
            <v>00001747</v>
          </cell>
          <cell r="E4865" t="str">
            <v>CUBA ACO INOXIDAVEL NUM 2 (56,0X33,0X11,5) CM</v>
          </cell>
          <cell r="F4865" t="str">
            <v>UN</v>
          </cell>
          <cell r="G4865">
            <v>57.53</v>
          </cell>
          <cell r="H4865" t="str">
            <v>I-SINAPI</v>
          </cell>
          <cell r="I4865">
            <v>70.180000000000007</v>
          </cell>
        </row>
        <row r="4866">
          <cell r="D4866" t="str">
            <v>00001744</v>
          </cell>
          <cell r="E4866" t="str">
            <v>CUBA ACO INOXIDAVEL NUM 3 (40,0X34,0X11,5) CM</v>
          </cell>
          <cell r="F4866" t="str">
            <v>UN</v>
          </cell>
          <cell r="G4866">
            <v>53.65</v>
          </cell>
          <cell r="H4866" t="str">
            <v>I-SINAPI</v>
          </cell>
          <cell r="I4866">
            <v>65.45</v>
          </cell>
        </row>
        <row r="4867">
          <cell r="D4867" t="str">
            <v>00007241</v>
          </cell>
          <cell r="E4867" t="str">
            <v>CUMEEIRA ALUMINIO ONDULADA ESP = 0,8MM LARG = 1,12M</v>
          </cell>
          <cell r="F4867" t="str">
            <v>M2</v>
          </cell>
          <cell r="G4867">
            <v>36.83</v>
          </cell>
          <cell r="H4867" t="str">
            <v>I-SINAPI</v>
          </cell>
          <cell r="I4867">
            <v>44.93</v>
          </cell>
        </row>
        <row r="4868">
          <cell r="D4868" t="str">
            <v>00020236</v>
          </cell>
          <cell r="E4868" t="str">
            <v>CUMEEIRA ARTICULADA FIBROCIMENTO P/ TELHA ONDULADA 6MM</v>
          </cell>
          <cell r="F4868" t="str">
            <v>UN</v>
          </cell>
          <cell r="G4868">
            <v>32.270000000000003</v>
          </cell>
          <cell r="H4868" t="str">
            <v>I-SINAPI</v>
          </cell>
          <cell r="I4868">
            <v>39.36</v>
          </cell>
        </row>
        <row r="4869">
          <cell r="D4869" t="str">
            <v>00011013</v>
          </cell>
          <cell r="E4869" t="str">
            <v>CUMEEIRA ARTICULADA P/ TELHA FIBROC. CANALETE 49 OU KALHETA - ABA EXTERNA (SUPERIOR)</v>
          </cell>
          <cell r="F4869" t="str">
            <v>UN</v>
          </cell>
          <cell r="G4869">
            <v>16.489999999999998</v>
          </cell>
          <cell r="H4869" t="str">
            <v>I-SINAPI</v>
          </cell>
          <cell r="I4869">
            <v>20.11</v>
          </cell>
        </row>
        <row r="4870">
          <cell r="D4870" t="str">
            <v>00011014</v>
          </cell>
          <cell r="E4870" t="str">
            <v>CUMEEIRA ARTICULADA P/ TELHA FIBROC. CANALETE 49 OU KALHETA - ABA INTERNA (INFERIOR)</v>
          </cell>
          <cell r="F4870" t="str">
            <v>UN</v>
          </cell>
          <cell r="G4870">
            <v>15.15</v>
          </cell>
          <cell r="H4870" t="str">
            <v>I-SINAPI</v>
          </cell>
          <cell r="I4870">
            <v>18.48</v>
          </cell>
        </row>
        <row r="4871">
          <cell r="D4871" t="str">
            <v>00011017</v>
          </cell>
          <cell r="E4871" t="str">
            <v>CUMEEIRA ARTICULADA SUPERIOR P/ TELHA FIBROCIMENTO 4MM TIPO FIBROTEX OU VOGATEX</v>
          </cell>
          <cell r="F4871" t="str">
            <v>UN</v>
          </cell>
          <cell r="G4871">
            <v>4.37</v>
          </cell>
          <cell r="H4871" t="str">
            <v>I-SINAPI</v>
          </cell>
          <cell r="I4871">
            <v>5.33</v>
          </cell>
        </row>
        <row r="4872">
          <cell r="D4872" t="str">
            <v>00011015</v>
          </cell>
          <cell r="E4872" t="str">
            <v>CUMEEIRA NORMAL DE EXTREMIDADE OU TERMINAL P/ TELHA FIBROCIMENTO CANALETE 90 OU KALHETAO</v>
          </cell>
          <cell r="F4872" t="str">
            <v>UN</v>
          </cell>
          <cell r="G4872">
            <v>39.74</v>
          </cell>
          <cell r="H4872" t="str">
            <v>I-SINAPI</v>
          </cell>
          <cell r="I4872">
            <v>48.48</v>
          </cell>
        </row>
        <row r="4873">
          <cell r="D4873" t="str">
            <v>00020235</v>
          </cell>
          <cell r="E4873" t="str">
            <v>CUMEEIRA NORMAL FIBROCIMENTO ABA 300MM P/ TELHA ONDULADA 6MM</v>
          </cell>
          <cell r="F4873" t="str">
            <v>UN</v>
          </cell>
          <cell r="G4873">
            <v>27.01</v>
          </cell>
          <cell r="H4873" t="str">
            <v>I-SINAPI</v>
          </cell>
          <cell r="I4873">
            <v>32.950000000000003</v>
          </cell>
        </row>
        <row r="4874">
          <cell r="D4874" t="str">
            <v>00007215</v>
          </cell>
          <cell r="E4874" t="str">
            <v>CUMEEIRA NORMAL P/ TELHA FIBROCIMENTO CANALETE 49 OU KALHETA</v>
          </cell>
          <cell r="F4874" t="str">
            <v>UN</v>
          </cell>
          <cell r="G4874">
            <v>14.77</v>
          </cell>
          <cell r="H4874" t="str">
            <v>I-SINAPI</v>
          </cell>
          <cell r="I4874">
            <v>18.010000000000002</v>
          </cell>
        </row>
        <row r="4875">
          <cell r="D4875" t="str">
            <v>00007216</v>
          </cell>
          <cell r="E4875" t="str">
            <v>CUMEEIRA NORMAL P/ TELHA FIBROCIMENTO CANALETE 90 OU KALHETAO</v>
          </cell>
          <cell r="F4875" t="str">
            <v>UN</v>
          </cell>
          <cell r="G4875">
            <v>33.200000000000003</v>
          </cell>
          <cell r="H4875" t="str">
            <v>I-SINAPI</v>
          </cell>
          <cell r="I4875">
            <v>40.5</v>
          </cell>
        </row>
        <row r="4876">
          <cell r="D4876" t="str">
            <v>00011016</v>
          </cell>
          <cell r="E4876" t="str">
            <v>CUMEEIRA NORMAL P/ TELHA FIBROCIMENTO MAXIPLAC OU ETERMAX</v>
          </cell>
          <cell r="F4876" t="str">
            <v>UN</v>
          </cell>
          <cell r="G4876">
            <v>25.07</v>
          </cell>
          <cell r="H4876" t="str">
            <v>I-SINAPI</v>
          </cell>
          <cell r="I4876">
            <v>30.58</v>
          </cell>
        </row>
        <row r="4877">
          <cell r="D4877" t="str">
            <v>00007181</v>
          </cell>
          <cell r="E4877" t="str">
            <v>CUMEEIRA P/ TELHA CERAMICA</v>
          </cell>
          <cell r="F4877" t="str">
            <v>UN</v>
          </cell>
          <cell r="G4877">
            <v>1.51</v>
          </cell>
          <cell r="H4877" t="str">
            <v>I-SINAPI</v>
          </cell>
          <cell r="I4877">
            <v>1.84</v>
          </cell>
        </row>
        <row r="4878">
          <cell r="D4878" t="str">
            <v>00007214</v>
          </cell>
          <cell r="E4878" t="str">
            <v>CUMEEIRA SHED P/ TELHA FIBROCIMENTO ONDULADA</v>
          </cell>
          <cell r="F4878" t="str">
            <v>UN</v>
          </cell>
          <cell r="G4878">
            <v>22.6</v>
          </cell>
          <cell r="H4878" t="str">
            <v>I-SINAPI</v>
          </cell>
          <cell r="I4878">
            <v>27.57</v>
          </cell>
        </row>
        <row r="4879">
          <cell r="D4879" t="str">
            <v>00007219</v>
          </cell>
          <cell r="E4879" t="str">
            <v>CUMEEIRA UNIVERSAL P/ TELHA FIBROCIMENTO ONDULADA (6MM - 110 X 21CM)</v>
          </cell>
          <cell r="F4879" t="str">
            <v>UN</v>
          </cell>
          <cell r="G4879">
            <v>25.5</v>
          </cell>
          <cell r="H4879" t="str">
            <v>I-SINAPI</v>
          </cell>
          <cell r="I4879">
            <v>31.11</v>
          </cell>
        </row>
        <row r="4880">
          <cell r="D4880" t="str">
            <v>00001752</v>
          </cell>
          <cell r="E4880" t="str">
            <v>CURVA CERAMICA 45G ESG PB DN 100</v>
          </cell>
          <cell r="F4880" t="str">
            <v>UN</v>
          </cell>
          <cell r="G4880">
            <v>8.27</v>
          </cell>
          <cell r="H4880" t="str">
            <v>I-SINAPI</v>
          </cell>
          <cell r="I4880">
            <v>10.08</v>
          </cell>
        </row>
        <row r="4881">
          <cell r="D4881" t="str">
            <v>00001774</v>
          </cell>
          <cell r="E4881" t="str">
            <v>CURVA CERAMICA 45G ESG PB DN 150</v>
          </cell>
          <cell r="F4881" t="str">
            <v>UN</v>
          </cell>
          <cell r="G4881">
            <v>17.84</v>
          </cell>
          <cell r="H4881" t="str">
            <v>I-SINAPI</v>
          </cell>
          <cell r="I4881">
            <v>21.76</v>
          </cell>
        </row>
        <row r="4882">
          <cell r="D4882" t="str">
            <v>00001773</v>
          </cell>
          <cell r="E4882" t="str">
            <v>CURVA CERAMICA 45G ESG PB DN 200</v>
          </cell>
          <cell r="F4882" t="str">
            <v>UN</v>
          </cell>
          <cell r="G4882">
            <v>28.99</v>
          </cell>
          <cell r="H4882" t="str">
            <v>I-SINAPI</v>
          </cell>
          <cell r="I4882">
            <v>35.36</v>
          </cell>
        </row>
        <row r="4883">
          <cell r="D4883" t="str">
            <v>00001754</v>
          </cell>
          <cell r="E4883" t="str">
            <v>CURVA CERAMICA 45G ESG PB DN 250</v>
          </cell>
          <cell r="F4883" t="str">
            <v>UN</v>
          </cell>
          <cell r="G4883">
            <v>46.52</v>
          </cell>
          <cell r="H4883" t="str">
            <v>I-SINAPI</v>
          </cell>
          <cell r="I4883">
            <v>56.75</v>
          </cell>
        </row>
        <row r="4884">
          <cell r="D4884" t="str">
            <v>00001755</v>
          </cell>
          <cell r="E4884" t="str">
            <v>CURVA CERAMICA 45G ESG PB DN 300</v>
          </cell>
          <cell r="F4884" t="str">
            <v>UN</v>
          </cell>
          <cell r="G4884">
            <v>75.48</v>
          </cell>
          <cell r="H4884" t="str">
            <v>I-SINAPI</v>
          </cell>
          <cell r="I4884">
            <v>92.08</v>
          </cell>
        </row>
        <row r="4885">
          <cell r="D4885" t="str">
            <v>00001757</v>
          </cell>
          <cell r="E4885" t="str">
            <v>CURVA CERAMICA 45G ESG PB DN 400</v>
          </cell>
          <cell r="F4885" t="str">
            <v>UN</v>
          </cell>
          <cell r="G4885">
            <v>312.58</v>
          </cell>
          <cell r="H4885" t="str">
            <v>I-SINAPI</v>
          </cell>
          <cell r="I4885">
            <v>381.34</v>
          </cell>
        </row>
        <row r="4886">
          <cell r="D4886" t="str">
            <v>00001758</v>
          </cell>
          <cell r="E4886" t="str">
            <v>CURVA CERAMICA 45G ESG PB DN 45G   0</v>
          </cell>
          <cell r="F4886" t="str">
            <v>UN</v>
          </cell>
          <cell r="G4886">
            <v>406.35</v>
          </cell>
          <cell r="H4886" t="str">
            <v>I-SINAPI</v>
          </cell>
          <cell r="I4886">
            <v>495.74</v>
          </cell>
        </row>
        <row r="4887">
          <cell r="D4887" t="str">
            <v>00001751</v>
          </cell>
          <cell r="E4887" t="str">
            <v>CURVA CERAMICA 45G ESG PB DN 75</v>
          </cell>
          <cell r="F4887" t="str">
            <v>UN</v>
          </cell>
          <cell r="G4887">
            <v>7.81</v>
          </cell>
          <cell r="H4887" t="str">
            <v>I-SINAPI</v>
          </cell>
          <cell r="I4887">
            <v>9.52</v>
          </cell>
        </row>
        <row r="4888">
          <cell r="D4888" t="str">
            <v>00001761</v>
          </cell>
          <cell r="E4888" t="str">
            <v>CURVA CERAMICA 90G ESG PB DN 100</v>
          </cell>
          <cell r="F4888" t="str">
            <v>UN</v>
          </cell>
          <cell r="G4888">
            <v>8.27</v>
          </cell>
          <cell r="H4888" t="str">
            <v>I-SINAPI</v>
          </cell>
          <cell r="I4888">
            <v>10.08</v>
          </cell>
        </row>
        <row r="4889">
          <cell r="D4889" t="str">
            <v>00001753</v>
          </cell>
          <cell r="E4889" t="str">
            <v>CURVA CERAMICA 90G ESG PB DN 150</v>
          </cell>
          <cell r="F4889" t="str">
            <v>UN</v>
          </cell>
          <cell r="G4889">
            <v>17.84</v>
          </cell>
          <cell r="H4889" t="str">
            <v>I-SINAPI</v>
          </cell>
          <cell r="I4889">
            <v>21.76</v>
          </cell>
        </row>
        <row r="4890">
          <cell r="D4890" t="str">
            <v>00001762</v>
          </cell>
          <cell r="E4890" t="str">
            <v>CURVA CERAMICA 90G ESG PB DN 200</v>
          </cell>
          <cell r="F4890" t="str">
            <v>UN</v>
          </cell>
          <cell r="G4890">
            <v>28.41</v>
          </cell>
          <cell r="H4890" t="str">
            <v>I-SINAPI</v>
          </cell>
          <cell r="I4890">
            <v>34.659999999999997</v>
          </cell>
        </row>
        <row r="4891">
          <cell r="D4891" t="str">
            <v>00001763</v>
          </cell>
          <cell r="E4891" t="str">
            <v>CURVA CERAMICA 90G ESG PB DN 250</v>
          </cell>
          <cell r="F4891" t="str">
            <v>UN</v>
          </cell>
          <cell r="G4891">
            <v>45.6</v>
          </cell>
          <cell r="H4891" t="str">
            <v>I-SINAPI</v>
          </cell>
          <cell r="I4891">
            <v>55.63</v>
          </cell>
        </row>
        <row r="4892">
          <cell r="D4892" t="str">
            <v>00001771</v>
          </cell>
          <cell r="E4892" t="str">
            <v>CURVA CERAMICA 90G ESG PB DN 300</v>
          </cell>
          <cell r="F4892" t="str">
            <v>UN</v>
          </cell>
          <cell r="G4892">
            <v>75.48</v>
          </cell>
          <cell r="H4892" t="str">
            <v>I-SINAPI</v>
          </cell>
          <cell r="I4892">
            <v>92.08</v>
          </cell>
        </row>
        <row r="4893">
          <cell r="D4893" t="str">
            <v>00001770</v>
          </cell>
          <cell r="E4893" t="str">
            <v>CURVA CERAMICA 90G ESG PB DN 400</v>
          </cell>
          <cell r="F4893" t="str">
            <v>UN</v>
          </cell>
          <cell r="G4893">
            <v>318.83</v>
          </cell>
          <cell r="H4893" t="str">
            <v>I-SINAPI</v>
          </cell>
          <cell r="I4893">
            <v>388.97</v>
          </cell>
        </row>
        <row r="4894">
          <cell r="D4894" t="str">
            <v>00001765</v>
          </cell>
          <cell r="E4894" t="str">
            <v>CURVA CERAMICA 90G ESG PB DN 450</v>
          </cell>
          <cell r="F4894" t="str">
            <v>UN</v>
          </cell>
          <cell r="G4894">
            <v>415.73</v>
          </cell>
          <cell r="H4894" t="str">
            <v>I-SINAPI</v>
          </cell>
          <cell r="I4894">
            <v>507.19</v>
          </cell>
        </row>
        <row r="4895">
          <cell r="D4895" t="str">
            <v>00001772</v>
          </cell>
          <cell r="E4895" t="str">
            <v>CURVA CERAMICA 90G ESG PB DN 75</v>
          </cell>
          <cell r="F4895" t="str">
            <v>UN</v>
          </cell>
          <cell r="G4895">
            <v>7.81</v>
          </cell>
          <cell r="H4895" t="str">
            <v>I-SINAPI</v>
          </cell>
          <cell r="I4895">
            <v>9.52</v>
          </cell>
        </row>
        <row r="4896">
          <cell r="D4896" t="str">
            <v>00002464</v>
          </cell>
          <cell r="E4896" t="str">
            <v>CURVA FERRO ESMALTADO P/ ELETRODUTO PESADO 135G 1.1/2"</v>
          </cell>
          <cell r="F4896" t="str">
            <v>UN</v>
          </cell>
          <cell r="G4896">
            <v>8.9700000000000006</v>
          </cell>
          <cell r="H4896" t="str">
            <v>I-SINAPI</v>
          </cell>
          <cell r="I4896">
            <v>10.94</v>
          </cell>
        </row>
        <row r="4897">
          <cell r="D4897" t="str">
            <v>00002463</v>
          </cell>
          <cell r="E4897" t="str">
            <v>CURVA FERRO ESMALTADO P/ ELETRODUTO PESADO 135G 1.1/4"</v>
          </cell>
          <cell r="F4897" t="str">
            <v>UN</v>
          </cell>
          <cell r="G4897">
            <v>7.68</v>
          </cell>
          <cell r="H4897" t="str">
            <v>I-SINAPI</v>
          </cell>
          <cell r="I4897">
            <v>9.36</v>
          </cell>
        </row>
        <row r="4898">
          <cell r="D4898" t="str">
            <v>00002461</v>
          </cell>
          <cell r="E4898" t="str">
            <v>CURVA FERRO ESMALTADO P/ ELETRODUTO PESADO 135G 1/2"</v>
          </cell>
          <cell r="F4898" t="str">
            <v>UN</v>
          </cell>
          <cell r="G4898">
            <v>2.38</v>
          </cell>
          <cell r="H4898" t="str">
            <v>I-SINAPI</v>
          </cell>
          <cell r="I4898">
            <v>2.9</v>
          </cell>
        </row>
        <row r="4899">
          <cell r="D4899" t="str">
            <v>00002469</v>
          </cell>
          <cell r="E4899" t="str">
            <v>CURVA FERRO ESMALTADO P/ ELETRODUTO PESADO 135G 1"</v>
          </cell>
          <cell r="F4899" t="str">
            <v>UN</v>
          </cell>
          <cell r="G4899">
            <v>4.59</v>
          </cell>
          <cell r="H4899" t="str">
            <v>I-SINAPI</v>
          </cell>
          <cell r="I4899">
            <v>5.59</v>
          </cell>
        </row>
        <row r="4900">
          <cell r="D4900" t="str">
            <v>00002465</v>
          </cell>
          <cell r="E4900" t="str">
            <v>CURVA FERRO ESMALTADO P/ ELETRODUTO PESADO 135G 2.1/2"</v>
          </cell>
          <cell r="F4900" t="str">
            <v>UN</v>
          </cell>
          <cell r="G4900">
            <v>39.57</v>
          </cell>
          <cell r="H4900" t="str">
            <v>I-SINAPI</v>
          </cell>
          <cell r="I4900">
            <v>48.27</v>
          </cell>
        </row>
        <row r="4901">
          <cell r="D4901" t="str">
            <v>00002468</v>
          </cell>
          <cell r="E4901" t="str">
            <v>CURVA FERRO ESMALTADO P/ ELETRODUTO PESADO 135G 2"</v>
          </cell>
          <cell r="F4901" t="str">
            <v>UN</v>
          </cell>
          <cell r="G4901">
            <v>14.59</v>
          </cell>
          <cell r="H4901" t="str">
            <v>I-SINAPI</v>
          </cell>
          <cell r="I4901">
            <v>17.79</v>
          </cell>
        </row>
        <row r="4902">
          <cell r="D4902" t="str">
            <v>00002462</v>
          </cell>
          <cell r="E4902" t="str">
            <v>CURVA FERRO ESMALTADO P/ ELETRODUTO PESADO 135G 3/4"</v>
          </cell>
          <cell r="F4902" t="str">
            <v>UN</v>
          </cell>
          <cell r="G4902">
            <v>2.58</v>
          </cell>
          <cell r="H4902" t="str">
            <v>I-SINAPI</v>
          </cell>
          <cell r="I4902">
            <v>3.14</v>
          </cell>
        </row>
        <row r="4903">
          <cell r="D4903" t="str">
            <v>00002466</v>
          </cell>
          <cell r="E4903" t="str">
            <v>CURVA FERRO ESMALTADO P/ ELETRODUTO PESADO 135G 3"</v>
          </cell>
          <cell r="F4903" t="str">
            <v>UN</v>
          </cell>
          <cell r="G4903">
            <v>59.45</v>
          </cell>
          <cell r="H4903" t="str">
            <v>I-SINAPI</v>
          </cell>
          <cell r="I4903">
            <v>72.52</v>
          </cell>
        </row>
        <row r="4904">
          <cell r="D4904" t="str">
            <v>00002467</v>
          </cell>
          <cell r="E4904" t="str">
            <v>CURVA FERRO ESMALTADO P/ ELETRODUTO PESADO 135G 4"</v>
          </cell>
          <cell r="F4904" t="str">
            <v>UN</v>
          </cell>
          <cell r="G4904">
            <v>108.21</v>
          </cell>
          <cell r="H4904" t="str">
            <v>I-SINAPI</v>
          </cell>
          <cell r="I4904">
            <v>132.01</v>
          </cell>
        </row>
        <row r="4905">
          <cell r="D4905" t="str">
            <v>00002458</v>
          </cell>
          <cell r="E4905" t="str">
            <v>CURVA FERRO ESMALTADO P/ ELETRODUTO PESADO 90G 1.1/2"</v>
          </cell>
          <cell r="F4905" t="str">
            <v>UN</v>
          </cell>
          <cell r="G4905">
            <v>8.18</v>
          </cell>
          <cell r="H4905" t="str">
            <v>I-SINAPI</v>
          </cell>
          <cell r="I4905">
            <v>9.9700000000000006</v>
          </cell>
        </row>
        <row r="4906">
          <cell r="D4906" t="str">
            <v>00002457</v>
          </cell>
          <cell r="E4906" t="str">
            <v>CURVA FERRO ESMALTADO P/ ELETRODUTO PESADO 90G 1.1/4"</v>
          </cell>
          <cell r="F4906" t="str">
            <v>UN</v>
          </cell>
          <cell r="G4906">
            <v>6.35</v>
          </cell>
          <cell r="H4906" t="str">
            <v>I-SINAPI</v>
          </cell>
          <cell r="I4906">
            <v>7.74</v>
          </cell>
        </row>
        <row r="4907">
          <cell r="D4907" t="str">
            <v>00002455</v>
          </cell>
          <cell r="E4907" t="str">
            <v>CURVA FERRO ESMALTADO P/ ELETRODUTO PESADO 90G 1/2"</v>
          </cell>
          <cell r="F4907" t="str">
            <v>UN</v>
          </cell>
          <cell r="G4907">
            <v>1.99</v>
          </cell>
          <cell r="H4907" t="str">
            <v>I-SINAPI</v>
          </cell>
          <cell r="I4907">
            <v>2.42</v>
          </cell>
        </row>
        <row r="4908">
          <cell r="D4908" t="str">
            <v>00002472</v>
          </cell>
          <cell r="E4908" t="str">
            <v>CURVA FERRO ESMALTADO P/ ELETRODUTO PESADO 90G 1"</v>
          </cell>
          <cell r="F4908" t="str">
            <v>UN</v>
          </cell>
          <cell r="G4908">
            <v>2.68</v>
          </cell>
          <cell r="H4908" t="str">
            <v>I-SINAPI</v>
          </cell>
          <cell r="I4908">
            <v>3.26</v>
          </cell>
        </row>
        <row r="4909">
          <cell r="D4909" t="str">
            <v>00002471</v>
          </cell>
          <cell r="E4909" t="str">
            <v>CURVA FERRO ESMALTADO P/ ELETRODUTO PESADO 90G 2.1/2"</v>
          </cell>
          <cell r="F4909" t="str">
            <v>UN</v>
          </cell>
          <cell r="G4909">
            <v>26.07</v>
          </cell>
          <cell r="H4909" t="str">
            <v>I-SINAPI</v>
          </cell>
          <cell r="I4909">
            <v>31.8</v>
          </cell>
        </row>
        <row r="4910">
          <cell r="D4910" t="str">
            <v>00002459</v>
          </cell>
          <cell r="E4910" t="str">
            <v>CURVA FERRO ESMALTADO P/ ELETRODUTO PESADO 90G 2"</v>
          </cell>
          <cell r="F4910" t="str">
            <v>UN</v>
          </cell>
          <cell r="G4910">
            <v>12.09</v>
          </cell>
          <cell r="H4910" t="str">
            <v>I-SINAPI</v>
          </cell>
          <cell r="I4910">
            <v>14.74</v>
          </cell>
        </row>
        <row r="4911">
          <cell r="D4911" t="str">
            <v>00002456</v>
          </cell>
          <cell r="E4911" t="str">
            <v>CURVA FERRO ESMALTADO P/ ELETRODUTO PESADO 90G 3/4"</v>
          </cell>
          <cell r="F4911" t="str">
            <v>UN</v>
          </cell>
          <cell r="G4911">
            <v>1.79</v>
          </cell>
          <cell r="H4911" t="str">
            <v>I-SINAPI</v>
          </cell>
          <cell r="I4911">
            <v>2.1800000000000002</v>
          </cell>
        </row>
        <row r="4912">
          <cell r="D4912" t="str">
            <v>00002470</v>
          </cell>
          <cell r="E4912" t="str">
            <v>CURVA FERRO ESMALTADO P/ ELETRODUTO PESADO 90G 3"</v>
          </cell>
          <cell r="F4912" t="str">
            <v>UN</v>
          </cell>
          <cell r="G4912">
            <v>34.049999999999997</v>
          </cell>
          <cell r="H4912" t="str">
            <v>I-SINAPI</v>
          </cell>
          <cell r="I4912">
            <v>41.54</v>
          </cell>
        </row>
        <row r="4913">
          <cell r="D4913" t="str">
            <v>00002460</v>
          </cell>
          <cell r="E4913" t="str">
            <v>CURVA FERRO ESMALTADO P/ ELETRODUTO PESADO 90G 4"</v>
          </cell>
          <cell r="F4913" t="str">
            <v>UN</v>
          </cell>
          <cell r="G4913">
            <v>62.4</v>
          </cell>
          <cell r="H4913" t="str">
            <v>I-SINAPI</v>
          </cell>
          <cell r="I4913">
            <v>76.12</v>
          </cell>
        </row>
        <row r="4914">
          <cell r="D4914" t="str">
            <v>00001777</v>
          </cell>
          <cell r="E4914" t="str">
            <v>CURVA FERRO GALVANIZADO 45G ROSCA FEMEA REF. 1 1/2"</v>
          </cell>
          <cell r="F4914" t="str">
            <v>UN</v>
          </cell>
          <cell r="G4914">
            <v>28.21</v>
          </cell>
          <cell r="H4914" t="str">
            <v>I-SINAPI</v>
          </cell>
          <cell r="I4914">
            <v>34.409999999999997</v>
          </cell>
        </row>
        <row r="4915">
          <cell r="D4915" t="str">
            <v>00001819</v>
          </cell>
          <cell r="E4915" t="str">
            <v>CURVA FERRO GALVANIZADO 45G ROSCA FEMEA REF. 1 1/4"</v>
          </cell>
          <cell r="F4915" t="str">
            <v>UN</v>
          </cell>
          <cell r="G4915">
            <v>24.23</v>
          </cell>
          <cell r="H4915" t="str">
            <v>I-SINAPI</v>
          </cell>
          <cell r="I4915">
            <v>29.56</v>
          </cell>
        </row>
        <row r="4916">
          <cell r="D4916" t="str">
            <v>00001775</v>
          </cell>
          <cell r="E4916" t="str">
            <v>CURVA FERRO GALVANIZADO 45G ROSCA FEMEA REF. 1/2"</v>
          </cell>
          <cell r="F4916" t="str">
            <v>UN</v>
          </cell>
          <cell r="G4916">
            <v>8.33</v>
          </cell>
          <cell r="H4916" t="str">
            <v>I-SINAPI</v>
          </cell>
          <cell r="I4916">
            <v>10.16</v>
          </cell>
        </row>
        <row r="4917">
          <cell r="D4917" t="str">
            <v>00001776</v>
          </cell>
          <cell r="E4917" t="str">
            <v>CURVA FERRO GALVANIZADO 45G ROSCA FEMEA REF. 1"</v>
          </cell>
          <cell r="F4917" t="str">
            <v>UN</v>
          </cell>
          <cell r="G4917">
            <v>15.46</v>
          </cell>
          <cell r="H4917" t="str">
            <v>I-SINAPI</v>
          </cell>
          <cell r="I4917">
            <v>18.86</v>
          </cell>
        </row>
        <row r="4918">
          <cell r="D4918" t="str">
            <v>00001778</v>
          </cell>
          <cell r="E4918" t="str">
            <v>CURVA FERRO GALVANIZADO 45G ROSCA FEMEA REF. 2 1/2"</v>
          </cell>
          <cell r="F4918" t="str">
            <v>UN</v>
          </cell>
          <cell r="G4918">
            <v>58.32</v>
          </cell>
          <cell r="H4918" t="str">
            <v>I-SINAPI</v>
          </cell>
          <cell r="I4918">
            <v>71.150000000000006</v>
          </cell>
        </row>
        <row r="4919">
          <cell r="D4919" t="str">
            <v>00001818</v>
          </cell>
          <cell r="E4919" t="str">
            <v>CURVA FERRO GALVANIZADO 45G ROSCA FEMEA REF. 2"</v>
          </cell>
          <cell r="F4919" t="str">
            <v>UN</v>
          </cell>
          <cell r="G4919">
            <v>46.83</v>
          </cell>
          <cell r="H4919" t="str">
            <v>I-SINAPI</v>
          </cell>
          <cell r="I4919">
            <v>57.13</v>
          </cell>
        </row>
        <row r="4920">
          <cell r="D4920" t="str">
            <v>00001820</v>
          </cell>
          <cell r="E4920" t="str">
            <v>CURVA FERRO GALVANIZADO 45G ROSCA FEMEA REF. 3/4"</v>
          </cell>
          <cell r="F4920" t="str">
            <v>UN</v>
          </cell>
          <cell r="G4920">
            <v>10.64</v>
          </cell>
          <cell r="H4920" t="str">
            <v>I-SINAPI</v>
          </cell>
          <cell r="I4920">
            <v>12.98</v>
          </cell>
        </row>
        <row r="4921">
          <cell r="D4921" t="str">
            <v>00001779</v>
          </cell>
          <cell r="E4921" t="str">
            <v>CURVA FERRO GALVANIZADO 45G ROSCA FEMEA REF. 3"</v>
          </cell>
          <cell r="F4921" t="str">
            <v>UN</v>
          </cell>
          <cell r="G4921">
            <v>90.75</v>
          </cell>
          <cell r="H4921" t="str">
            <v>I-SINAPI</v>
          </cell>
          <cell r="I4921">
            <v>110.71</v>
          </cell>
        </row>
        <row r="4922">
          <cell r="D4922" t="str">
            <v>00001780</v>
          </cell>
          <cell r="E4922" t="str">
            <v>CURVA FERRO GALVANIZADO 45G ROSCA FEMEA REF. 4"</v>
          </cell>
          <cell r="F4922" t="str">
            <v>UN</v>
          </cell>
          <cell r="G4922">
            <v>156.87</v>
          </cell>
          <cell r="H4922" t="str">
            <v>I-SINAPI</v>
          </cell>
          <cell r="I4922">
            <v>191.38</v>
          </cell>
        </row>
        <row r="4923">
          <cell r="D4923" t="str">
            <v>00001783</v>
          </cell>
          <cell r="E4923" t="str">
            <v>CURVA FERRO GALVANIZADO 45G ROSCA MACHO/FEMEA REF. 1 1/2"</v>
          </cell>
          <cell r="F4923" t="str">
            <v>UN</v>
          </cell>
          <cell r="G4923">
            <v>24.2</v>
          </cell>
          <cell r="H4923" t="str">
            <v>I-SINAPI</v>
          </cell>
          <cell r="I4923">
            <v>29.52</v>
          </cell>
        </row>
        <row r="4924">
          <cell r="D4924" t="str">
            <v>00001782</v>
          </cell>
          <cell r="E4924" t="str">
            <v>CURVA FERRO GALVANIZADO 45G ROSCA MACHO/FEMEA REF. 1 1/4"</v>
          </cell>
          <cell r="F4924" t="str">
            <v>UN</v>
          </cell>
          <cell r="G4924">
            <v>21.54</v>
          </cell>
          <cell r="H4924" t="str">
            <v>I-SINAPI</v>
          </cell>
          <cell r="I4924">
            <v>26.27</v>
          </cell>
        </row>
        <row r="4925">
          <cell r="D4925" t="str">
            <v>00001817</v>
          </cell>
          <cell r="E4925" t="str">
            <v>CURVA FERRO GALVANIZADO 45G ROSCA MACHO/FEMEA REF. 1/2"</v>
          </cell>
          <cell r="F4925" t="str">
            <v>UN</v>
          </cell>
          <cell r="G4925">
            <v>6.45</v>
          </cell>
          <cell r="H4925" t="str">
            <v>I-SINAPI</v>
          </cell>
          <cell r="I4925">
            <v>7.86</v>
          </cell>
        </row>
        <row r="4926">
          <cell r="D4926" t="str">
            <v>00001781</v>
          </cell>
          <cell r="E4926" t="str">
            <v>CURVA FERRO GALVANIZADO 45G ROSCA MACHO/FEMEA REF. 1"</v>
          </cell>
          <cell r="F4926" t="str">
            <v>UN</v>
          </cell>
          <cell r="G4926">
            <v>14.68</v>
          </cell>
          <cell r="H4926" t="str">
            <v>I-SINAPI</v>
          </cell>
          <cell r="I4926">
            <v>17.899999999999999</v>
          </cell>
        </row>
        <row r="4927">
          <cell r="D4927" t="str">
            <v>00001784</v>
          </cell>
          <cell r="E4927" t="str">
            <v>CURVA FERRO GALVANIZADO 45G ROSCA MACHO/FEMEA REF. 2 1/2"</v>
          </cell>
          <cell r="F4927" t="str">
            <v>UN</v>
          </cell>
          <cell r="G4927">
            <v>55.22</v>
          </cell>
          <cell r="H4927" t="str">
            <v>I-SINAPI</v>
          </cell>
          <cell r="I4927">
            <v>67.36</v>
          </cell>
        </row>
        <row r="4928">
          <cell r="D4928" t="str">
            <v>00001810</v>
          </cell>
          <cell r="E4928" t="str">
            <v>CURVA FERRO GALVANIZADO 45G ROSCA MACHO/FEMEA REF. 2"</v>
          </cell>
          <cell r="F4928" t="str">
            <v>UN</v>
          </cell>
          <cell r="G4928">
            <v>38.72</v>
          </cell>
          <cell r="H4928" t="str">
            <v>I-SINAPI</v>
          </cell>
          <cell r="I4928">
            <v>47.23</v>
          </cell>
        </row>
        <row r="4929">
          <cell r="D4929" t="str">
            <v>00001811</v>
          </cell>
          <cell r="E4929" t="str">
            <v>CURVA FERRO GALVANIZADO 45G ROSCA MACHO/FEMEA REF. 3/4"</v>
          </cell>
          <cell r="F4929" t="str">
            <v>UN</v>
          </cell>
          <cell r="G4929">
            <v>10.46</v>
          </cell>
          <cell r="H4929" t="str">
            <v>I-SINAPI</v>
          </cell>
          <cell r="I4929">
            <v>12.76</v>
          </cell>
        </row>
        <row r="4930">
          <cell r="D4930">
            <v>1812</v>
          </cell>
          <cell r="E4930" t="str">
            <v>CURVA FERRO GALVANIZADO 45G ROSCA MACHO/FEMEA REF. 3"</v>
          </cell>
          <cell r="F4930" t="str">
            <v>UN</v>
          </cell>
          <cell r="G4930">
            <v>75.099999999999994</v>
          </cell>
          <cell r="H4930" t="str">
            <v>I-SINAPI</v>
          </cell>
          <cell r="I4930">
            <v>91.62</v>
          </cell>
        </row>
        <row r="4931">
          <cell r="D4931" t="str">
            <v>00001813</v>
          </cell>
          <cell r="E4931" t="str">
            <v>CURVA FERRO GALVANIZADO 90G ROSCA FEMEA REF 3/4"</v>
          </cell>
          <cell r="F4931" t="str">
            <v>UN</v>
          </cell>
          <cell r="G4931">
            <v>11.24</v>
          </cell>
          <cell r="H4931" t="str">
            <v>I-SINAPI</v>
          </cell>
          <cell r="I4931">
            <v>13.71</v>
          </cell>
        </row>
        <row r="4932">
          <cell r="D4932" t="str">
            <v>00001789</v>
          </cell>
          <cell r="E4932" t="str">
            <v>CURVA FERRO GALVANIZADO 90G ROSCA FEMEA REF. 1 1/2"</v>
          </cell>
          <cell r="F4932" t="str">
            <v>UN</v>
          </cell>
          <cell r="G4932">
            <v>33.43</v>
          </cell>
          <cell r="H4932" t="str">
            <v>I-SINAPI</v>
          </cell>
          <cell r="I4932">
            <v>40.78</v>
          </cell>
        </row>
        <row r="4933">
          <cell r="D4933" t="str">
            <v>00001788</v>
          </cell>
          <cell r="E4933" t="str">
            <v>CURVA FERRO GALVANIZADO 90G ROSCA FEMEA REF. 1 1/4"</v>
          </cell>
          <cell r="F4933" t="str">
            <v>UN</v>
          </cell>
          <cell r="G4933">
            <v>27.52</v>
          </cell>
          <cell r="H4933" t="str">
            <v>I-SINAPI</v>
          </cell>
          <cell r="I4933">
            <v>33.57</v>
          </cell>
        </row>
        <row r="4934">
          <cell r="D4934" t="str">
            <v>00001786</v>
          </cell>
          <cell r="E4934" t="str">
            <v>CURVA FERRO GALVANIZADO 90G ROSCA FEMEA REF. 1/2"</v>
          </cell>
          <cell r="F4934" t="str">
            <v>UN</v>
          </cell>
          <cell r="G4934">
            <v>6.7</v>
          </cell>
          <cell r="H4934" t="str">
            <v>I-SINAPI</v>
          </cell>
          <cell r="I4934">
            <v>8.17</v>
          </cell>
        </row>
        <row r="4935">
          <cell r="D4935" t="str">
            <v>00001787</v>
          </cell>
          <cell r="E4935" t="str">
            <v>CURVA FERRO GALVANIZADO 90G ROSCA FEMEA REF. 1"</v>
          </cell>
          <cell r="F4935" t="str">
            <v>UN</v>
          </cell>
          <cell r="G4935">
            <v>17.72</v>
          </cell>
          <cell r="H4935" t="str">
            <v>I-SINAPI</v>
          </cell>
          <cell r="I4935">
            <v>21.61</v>
          </cell>
        </row>
        <row r="4936">
          <cell r="D4936" t="str">
            <v>00001791</v>
          </cell>
          <cell r="E4936" t="str">
            <v>CURVA FERRO GALVANIZADO 90G ROSCA FEMEA REF. 2 1/2"</v>
          </cell>
          <cell r="F4936" t="str">
            <v>UN</v>
          </cell>
          <cell r="G4936">
            <v>74.790000000000006</v>
          </cell>
          <cell r="H4936" t="str">
            <v>I-SINAPI</v>
          </cell>
          <cell r="I4936">
            <v>91.24</v>
          </cell>
        </row>
        <row r="4937">
          <cell r="D4937" t="str">
            <v>00001790</v>
          </cell>
          <cell r="E4937" t="str">
            <v>CURVA FERRO GALVANIZADO 90G ROSCA FEMEA REF. 2"</v>
          </cell>
          <cell r="F4937" t="str">
            <v>UN</v>
          </cell>
          <cell r="G4937">
            <v>64.489999999999995</v>
          </cell>
          <cell r="H4937" t="str">
            <v>I-SINAPI</v>
          </cell>
          <cell r="I4937">
            <v>78.67</v>
          </cell>
        </row>
        <row r="4938">
          <cell r="D4938" t="str">
            <v>00001792</v>
          </cell>
          <cell r="E4938" t="str">
            <v>CURVA FERRO GALVANIZADO 90G ROSCA FEMEA REF. 3"</v>
          </cell>
          <cell r="F4938" t="str">
            <v>UN</v>
          </cell>
          <cell r="G4938">
            <v>116.08</v>
          </cell>
          <cell r="H4938" t="str">
            <v>I-SINAPI</v>
          </cell>
          <cell r="I4938">
            <v>141.61000000000001</v>
          </cell>
        </row>
        <row r="4939">
          <cell r="D4939" t="str">
            <v>00001793</v>
          </cell>
          <cell r="E4939" t="str">
            <v>CURVA FERRO GALVANIZADO 90G ROSCA FEMEA REF. 4"</v>
          </cell>
          <cell r="F4939" t="str">
            <v>UN</v>
          </cell>
          <cell r="G4939">
            <v>195.59</v>
          </cell>
          <cell r="H4939" t="str">
            <v>I-SINAPI</v>
          </cell>
          <cell r="I4939">
            <v>238.61</v>
          </cell>
        </row>
        <row r="4940">
          <cell r="D4940" t="str">
            <v>00001816</v>
          </cell>
          <cell r="E4940" t="str">
            <v>CURVA FERRO GALVANIZADO 90G ROSCA MACHO REF 1"</v>
          </cell>
          <cell r="F4940" t="str">
            <v>UN</v>
          </cell>
          <cell r="G4940">
            <v>17.28</v>
          </cell>
          <cell r="H4940" t="str">
            <v>I-SINAPI</v>
          </cell>
          <cell r="I4940">
            <v>21.08</v>
          </cell>
        </row>
        <row r="4941">
          <cell r="D4941" t="str">
            <v>00001815</v>
          </cell>
          <cell r="E4941" t="str">
            <v>CURVA FERRO GALVANIZADO 90G ROSCA MACHO REF 2 1/2"</v>
          </cell>
          <cell r="F4941" t="str">
            <v>UN</v>
          </cell>
          <cell r="G4941">
            <v>93.63</v>
          </cell>
          <cell r="H4941" t="str">
            <v>I-SINAPI</v>
          </cell>
          <cell r="I4941">
            <v>114.22</v>
          </cell>
        </row>
        <row r="4942">
          <cell r="D4942" t="str">
            <v>00001797</v>
          </cell>
          <cell r="E4942" t="str">
            <v>CURVA FERRO GALVANIZADO 90G ROSCA MACHO REF. 1 1/2"</v>
          </cell>
          <cell r="F4942" t="str">
            <v>UN</v>
          </cell>
          <cell r="G4942">
            <v>33.090000000000003</v>
          </cell>
          <cell r="H4942" t="str">
            <v>I-SINAPI</v>
          </cell>
          <cell r="I4942">
            <v>40.36</v>
          </cell>
        </row>
        <row r="4943">
          <cell r="D4943" t="str">
            <v>00001796</v>
          </cell>
          <cell r="E4943" t="str">
            <v>CURVA FERRO GALVANIZADO 90G ROSCA MACHO REF. 1 1/4"</v>
          </cell>
          <cell r="F4943" t="str">
            <v>UN</v>
          </cell>
          <cell r="G4943">
            <v>25.79</v>
          </cell>
          <cell r="H4943" t="str">
            <v>I-SINAPI</v>
          </cell>
          <cell r="I4943">
            <v>31.46</v>
          </cell>
        </row>
        <row r="4944">
          <cell r="D4944" t="str">
            <v>00001794</v>
          </cell>
          <cell r="E4944" t="str">
            <v>CURVA FERRO GALVANIZADO 90G ROSCA MACHO REF. 1/2"</v>
          </cell>
          <cell r="F4944" t="str">
            <v>UN</v>
          </cell>
          <cell r="G4944">
            <v>5.79</v>
          </cell>
          <cell r="H4944" t="str">
            <v>I-SINAPI</v>
          </cell>
          <cell r="I4944">
            <v>7.06</v>
          </cell>
        </row>
        <row r="4945">
          <cell r="D4945" t="str">
            <v>00001798</v>
          </cell>
          <cell r="E4945" t="str">
            <v>CURVA FERRO GALVANIZADO 90G ROSCA MACHO REF. 2"</v>
          </cell>
          <cell r="F4945" t="str">
            <v>UN</v>
          </cell>
          <cell r="G4945">
            <v>51.81</v>
          </cell>
          <cell r="H4945" t="str">
            <v>I-SINAPI</v>
          </cell>
          <cell r="I4945">
            <v>63.2</v>
          </cell>
        </row>
        <row r="4946">
          <cell r="D4946" t="str">
            <v>00001795</v>
          </cell>
          <cell r="E4946" t="str">
            <v>CURVA FERRO GALVANIZADO 90G ROSCA MACHO REF. 3/4"</v>
          </cell>
          <cell r="F4946" t="str">
            <v>UN</v>
          </cell>
          <cell r="G4946">
            <v>8.64</v>
          </cell>
          <cell r="H4946" t="str">
            <v>I-SINAPI</v>
          </cell>
          <cell r="I4946">
            <v>10.54</v>
          </cell>
        </row>
        <row r="4947">
          <cell r="D4947" t="str">
            <v>00001799</v>
          </cell>
          <cell r="E4947" t="str">
            <v>CURVA FERRO GALVANIZADO 90G ROSCA MACHO REF. 3"</v>
          </cell>
          <cell r="F4947" t="str">
            <v>UN</v>
          </cell>
          <cell r="G4947">
            <v>115.64</v>
          </cell>
          <cell r="H4947" t="str">
            <v>I-SINAPI</v>
          </cell>
          <cell r="I4947">
            <v>141.08000000000001</v>
          </cell>
        </row>
        <row r="4948">
          <cell r="D4948" t="str">
            <v>00001800</v>
          </cell>
          <cell r="E4948" t="str">
            <v>CURVA FERRO GALVANIZADO 90G ROSCA MACHO REF. 4"</v>
          </cell>
          <cell r="F4948" t="str">
            <v>UN</v>
          </cell>
          <cell r="G4948">
            <v>194.18</v>
          </cell>
          <cell r="H4948" t="str">
            <v>I-SINAPI</v>
          </cell>
          <cell r="I4948">
            <v>236.89</v>
          </cell>
        </row>
        <row r="4949">
          <cell r="D4949" t="str">
            <v>00001801</v>
          </cell>
          <cell r="E4949" t="str">
            <v>CURVA FERRO GALVANIZADO 90G ROSCA MACHO REF. 5"</v>
          </cell>
          <cell r="F4949" t="str">
            <v>UN</v>
          </cell>
          <cell r="G4949">
            <v>393.31</v>
          </cell>
          <cell r="H4949" t="str">
            <v>I-SINAPI</v>
          </cell>
          <cell r="I4949">
            <v>479.83</v>
          </cell>
        </row>
        <row r="4950">
          <cell r="D4950" t="str">
            <v>00001802</v>
          </cell>
          <cell r="E4950" t="str">
            <v>CURVA FERRO GALVANIZADO 90G ROSCA MACHO REF. 6"</v>
          </cell>
          <cell r="F4950" t="str">
            <v>UN</v>
          </cell>
          <cell r="G4950">
            <v>416.41</v>
          </cell>
          <cell r="H4950" t="str">
            <v>I-SINAPI</v>
          </cell>
          <cell r="I4950">
            <v>508.02</v>
          </cell>
        </row>
        <row r="4951">
          <cell r="D4951" t="str">
            <v>00001809</v>
          </cell>
          <cell r="E4951" t="str">
            <v>CURVA FERRO GALVANIZADO 90G ROSCA MACHO/FEMEA REF. 1 1/2"</v>
          </cell>
          <cell r="F4951" t="str">
            <v>UN</v>
          </cell>
          <cell r="G4951">
            <v>32.090000000000003</v>
          </cell>
          <cell r="H4951" t="str">
            <v>I-SINAPI</v>
          </cell>
          <cell r="I4951">
            <v>39.14</v>
          </cell>
        </row>
        <row r="4952">
          <cell r="D4952" t="str">
            <v>00001814</v>
          </cell>
          <cell r="E4952" t="str">
            <v>CURVA FERRO GALVANIZADO 90G ROSCA MACHO/FEMEA REF. 1 1/4"</v>
          </cell>
          <cell r="F4952" t="str">
            <v>UN</v>
          </cell>
          <cell r="G4952">
            <v>27.83</v>
          </cell>
          <cell r="H4952" t="str">
            <v>I-SINAPI</v>
          </cell>
          <cell r="I4952">
            <v>33.950000000000003</v>
          </cell>
        </row>
        <row r="4953">
          <cell r="D4953" t="str">
            <v>00001803</v>
          </cell>
          <cell r="E4953" t="str">
            <v>CURVA FERRO GALVANIZADO 90G ROSCA MACHO/FEMEA REF. 1/2"</v>
          </cell>
          <cell r="F4953" t="str">
            <v>UN</v>
          </cell>
          <cell r="G4953">
            <v>6.51</v>
          </cell>
          <cell r="H4953" t="str">
            <v>I-SINAPI</v>
          </cell>
          <cell r="I4953">
            <v>7.94</v>
          </cell>
        </row>
        <row r="4954">
          <cell r="D4954" t="str">
            <v>00001805</v>
          </cell>
          <cell r="E4954" t="str">
            <v>CURVA FERRO GALVANIZADO 90G ROSCA MACHO/FEMEA REF. 1"</v>
          </cell>
          <cell r="F4954" t="str">
            <v>UN</v>
          </cell>
          <cell r="G4954">
            <v>16.059999999999999</v>
          </cell>
          <cell r="H4954" t="str">
            <v>I-SINAPI</v>
          </cell>
          <cell r="I4954">
            <v>19.59</v>
          </cell>
        </row>
        <row r="4955">
          <cell r="D4955" t="str">
            <v>00001821</v>
          </cell>
          <cell r="E4955" t="str">
            <v>CURVA FERRO GALVANIZADO 90G ROSCA MACHO/FEMEA REF. 2 1/2"</v>
          </cell>
          <cell r="F4955" t="str">
            <v>UN</v>
          </cell>
          <cell r="G4955">
            <v>81.86</v>
          </cell>
          <cell r="H4955" t="str">
            <v>I-SINAPI</v>
          </cell>
          <cell r="I4955">
            <v>99.86</v>
          </cell>
        </row>
        <row r="4956">
          <cell r="D4956" t="str">
            <v>00001806</v>
          </cell>
          <cell r="E4956" t="str">
            <v>CURVA FERRO GALVANIZADO 90G ROSCA MACHO/FEMEA REF. 2"</v>
          </cell>
          <cell r="F4956" t="str">
            <v>UN</v>
          </cell>
          <cell r="G4956">
            <v>50.21</v>
          </cell>
          <cell r="H4956" t="str">
            <v>I-SINAPI</v>
          </cell>
          <cell r="I4956">
            <v>61.25</v>
          </cell>
        </row>
        <row r="4957">
          <cell r="D4957" t="str">
            <v>00001804</v>
          </cell>
          <cell r="E4957" t="str">
            <v>CURVA FERRO GALVANIZADO 90G ROSCA MACHO/FEMEA REF. 3/4"</v>
          </cell>
          <cell r="F4957" t="str">
            <v>UN</v>
          </cell>
          <cell r="G4957">
            <v>9.3000000000000007</v>
          </cell>
          <cell r="H4957" t="str">
            <v>I-SINAPI</v>
          </cell>
          <cell r="I4957">
            <v>11.34</v>
          </cell>
        </row>
        <row r="4958">
          <cell r="D4958" t="str">
            <v>00001807</v>
          </cell>
          <cell r="E4958" t="str">
            <v>CURVA FERRO GALVANIZADO 90G ROSCA MACHO/FEMEA REF. 3"</v>
          </cell>
          <cell r="F4958" t="str">
            <v>UN</v>
          </cell>
          <cell r="G4958">
            <v>112.23</v>
          </cell>
          <cell r="H4958" t="str">
            <v>I-SINAPI</v>
          </cell>
          <cell r="I4958">
            <v>136.91999999999999</v>
          </cell>
        </row>
        <row r="4959">
          <cell r="D4959" t="str">
            <v>00001808</v>
          </cell>
          <cell r="E4959" t="str">
            <v>CURVA FERRO GALVANIZADO 90G ROSCA MACHO/FEMEA REF. 4"</v>
          </cell>
          <cell r="F4959" t="str">
            <v>UN</v>
          </cell>
          <cell r="G4959">
            <v>177.06</v>
          </cell>
          <cell r="H4959" t="str">
            <v>I-SINAPI</v>
          </cell>
          <cell r="I4959">
            <v>216.01</v>
          </cell>
        </row>
        <row r="4960">
          <cell r="D4960" t="str">
            <v>00001768</v>
          </cell>
          <cell r="E4960" t="str">
            <v>CURVA LONGA CERAMICA ESG PB DN 100</v>
          </cell>
          <cell r="F4960" t="str">
            <v>UN</v>
          </cell>
          <cell r="G4960">
            <v>8.1199999999999992</v>
          </cell>
          <cell r="H4960" t="str">
            <v>I-SINAPI</v>
          </cell>
          <cell r="I4960">
            <v>9.9</v>
          </cell>
        </row>
        <row r="4961">
          <cell r="D4961" t="str">
            <v>00001769</v>
          </cell>
          <cell r="E4961" t="str">
            <v>CURVA LONGA CERAMICA ESG PB DN 150</v>
          </cell>
          <cell r="F4961" t="str">
            <v>UN</v>
          </cell>
          <cell r="G4961">
            <v>8.1199999999999992</v>
          </cell>
          <cell r="H4961" t="str">
            <v>I-SINAPI</v>
          </cell>
          <cell r="I4961">
            <v>9.9</v>
          </cell>
        </row>
        <row r="4962">
          <cell r="D4962" t="str">
            <v>00020099</v>
          </cell>
          <cell r="E4962" t="str">
            <v>CURVA PVC LEVE 45G C/ PONTA E BOLSA LISA DN 125MM</v>
          </cell>
          <cell r="F4962" t="str">
            <v>UN</v>
          </cell>
          <cell r="G4962">
            <v>59.13</v>
          </cell>
          <cell r="H4962" t="str">
            <v>I-SINAPI</v>
          </cell>
          <cell r="I4962">
            <v>72.13</v>
          </cell>
        </row>
        <row r="4963">
          <cell r="D4963" t="str">
            <v>00020101</v>
          </cell>
          <cell r="E4963" t="str">
            <v>CURVA PVC LEVE 45G C/ PONTA E BOLSA LISA DN 150MM</v>
          </cell>
          <cell r="F4963" t="str">
            <v>UN</v>
          </cell>
          <cell r="G4963">
            <v>54.27</v>
          </cell>
          <cell r="H4963" t="str">
            <v>I-SINAPI</v>
          </cell>
          <cell r="I4963">
            <v>66.2</v>
          </cell>
        </row>
        <row r="4964">
          <cell r="D4964" t="str">
            <v>00020100</v>
          </cell>
          <cell r="E4964" t="str">
            <v>CURVA PVC LEVE 45G C/ PONTA E BOLSA LISA DN 200MM</v>
          </cell>
          <cell r="F4964" t="str">
            <v>UN</v>
          </cell>
          <cell r="G4964">
            <v>117.58</v>
          </cell>
          <cell r="H4964" t="str">
            <v>I-SINAPI</v>
          </cell>
          <cell r="I4964">
            <v>143.44</v>
          </cell>
        </row>
        <row r="4965">
          <cell r="D4965" t="str">
            <v>00020102</v>
          </cell>
          <cell r="E4965" t="str">
            <v>CURVA PVC LEVE 90G C/ PONTA E BOLSA LISA DN 125MM</v>
          </cell>
          <cell r="F4965" t="str">
            <v>UN</v>
          </cell>
          <cell r="G4965">
            <v>59.69</v>
          </cell>
          <cell r="H4965" t="str">
            <v>I-SINAPI</v>
          </cell>
          <cell r="I4965">
            <v>72.819999999999993</v>
          </cell>
        </row>
        <row r="4966">
          <cell r="D4966" t="str">
            <v>00001952</v>
          </cell>
          <cell r="E4966" t="str">
            <v>CURVA PVC LEVE 90G C/ PONTA E BOLSA LISA DN 150MM</v>
          </cell>
          <cell r="F4966" t="str">
            <v>UN</v>
          </cell>
          <cell r="G4966">
            <v>67.069999999999993</v>
          </cell>
          <cell r="H4966" t="str">
            <v>I-SINAPI</v>
          </cell>
          <cell r="I4966">
            <v>81.819999999999993</v>
          </cell>
        </row>
        <row r="4967">
          <cell r="D4967" t="str">
            <v>00020103</v>
          </cell>
          <cell r="E4967" t="str">
            <v>CURVA PVC LEVE 90G C/ PONTA E BOLSA LISA DN 200MM</v>
          </cell>
          <cell r="F4967" t="str">
            <v>UN</v>
          </cell>
          <cell r="G4967">
            <v>165.75</v>
          </cell>
          <cell r="H4967" t="str">
            <v>I-SINAPI</v>
          </cell>
          <cell r="I4967">
            <v>202.21</v>
          </cell>
        </row>
        <row r="4968">
          <cell r="D4968" t="str">
            <v>00020104</v>
          </cell>
          <cell r="E4968" t="str">
            <v>CURVA PVC LEVE 90G C/ PONTA E BOLSA LISA DN 250MM</v>
          </cell>
          <cell r="F4968" t="str">
            <v>UN</v>
          </cell>
          <cell r="G4968">
            <v>527.61</v>
          </cell>
          <cell r="H4968" t="str">
            <v>I-SINAPI</v>
          </cell>
          <cell r="I4968">
            <v>643.67999999999995</v>
          </cell>
        </row>
        <row r="4969">
          <cell r="D4969" t="str">
            <v>00020105</v>
          </cell>
          <cell r="E4969" t="str">
            <v>CURVA PVC LEVE 90G C/ PONTA E BOLSA LISA DN 300MM</v>
          </cell>
          <cell r="F4969" t="str">
            <v>UN</v>
          </cell>
          <cell r="G4969">
            <v>778.56</v>
          </cell>
          <cell r="H4969" t="str">
            <v>I-SINAPI</v>
          </cell>
          <cell r="I4969">
            <v>949.84</v>
          </cell>
        </row>
        <row r="4970">
          <cell r="D4970" t="str">
            <v>00001965</v>
          </cell>
          <cell r="E4970" t="str">
            <v>CURVA PVC LONGA 45G P/ ESG PREDIAL DN 100MM</v>
          </cell>
          <cell r="F4970" t="str">
            <v>UN</v>
          </cell>
          <cell r="G4970">
            <v>23.04</v>
          </cell>
          <cell r="H4970" t="str">
            <v>I-SINAPI</v>
          </cell>
          <cell r="I4970">
            <v>28.1</v>
          </cell>
        </row>
        <row r="4971">
          <cell r="D4971" t="str">
            <v>00010765</v>
          </cell>
          <cell r="E4971" t="str">
            <v>CURVA PVC LONGA 45G P/ ESG PREDIAL DN 50MM</v>
          </cell>
          <cell r="F4971" t="str">
            <v>UN</v>
          </cell>
          <cell r="G4971">
            <v>9.94</v>
          </cell>
          <cell r="H4971" t="str">
            <v>I-SINAPI</v>
          </cell>
          <cell r="I4971">
            <v>12.12</v>
          </cell>
        </row>
        <row r="4972">
          <cell r="D4972" t="str">
            <v>00010767</v>
          </cell>
          <cell r="E4972" t="str">
            <v>CURVA PVC LONGA 45G P/ ESG PREDIAL DN 75MM</v>
          </cell>
          <cell r="F4972" t="str">
            <v>UN</v>
          </cell>
          <cell r="G4972">
            <v>21.97</v>
          </cell>
          <cell r="H4972" t="str">
            <v>I-SINAPI</v>
          </cell>
          <cell r="I4972">
            <v>26.8</v>
          </cell>
        </row>
        <row r="4973">
          <cell r="D4973">
            <v>1970</v>
          </cell>
          <cell r="E4973" t="str">
            <v>CURVA PVC LONGA 90G P/ ESG PREDIAL DN 100MM</v>
          </cell>
          <cell r="F4973" t="str">
            <v>UN</v>
          </cell>
          <cell r="G4973">
            <v>22.61</v>
          </cell>
          <cell r="H4973" t="str">
            <v>I-SINAPI</v>
          </cell>
          <cell r="I4973">
            <v>27.58</v>
          </cell>
        </row>
        <row r="4974">
          <cell r="D4974" t="str">
            <v>00001968</v>
          </cell>
          <cell r="E4974" t="str">
            <v>CURVA PVC LONGA 90G P/ ESG PREDIAL DN 50MM</v>
          </cell>
          <cell r="F4974" t="str">
            <v>UN</v>
          </cell>
          <cell r="G4974">
            <v>4.74</v>
          </cell>
          <cell r="H4974" t="str">
            <v>I-SINAPI</v>
          </cell>
          <cell r="I4974">
            <v>5.78</v>
          </cell>
        </row>
        <row r="4975">
          <cell r="D4975">
            <v>1969</v>
          </cell>
          <cell r="E4975" t="str">
            <v>CURVA PVC LONGA 90G P/ ESG PREDIAL DN 75MM</v>
          </cell>
          <cell r="F4975" t="str">
            <v>UN</v>
          </cell>
          <cell r="G4975">
            <v>14.04</v>
          </cell>
          <cell r="H4975" t="str">
            <v>I-SINAPI</v>
          </cell>
          <cell r="I4975">
            <v>17.12</v>
          </cell>
        </row>
        <row r="4976">
          <cell r="D4976" t="str">
            <v>00001839</v>
          </cell>
          <cell r="E4976" t="str">
            <v>CURVA PVC PBA NBR 10351 P/ REDE AGUA JE PB 22G DN 100 /DE 110MM</v>
          </cell>
          <cell r="F4976" t="str">
            <v>UN</v>
          </cell>
          <cell r="G4976">
            <v>77.17</v>
          </cell>
          <cell r="H4976" t="str">
            <v>I-SINAPI</v>
          </cell>
          <cell r="I4976">
            <v>94.14</v>
          </cell>
        </row>
        <row r="4977">
          <cell r="D4977" t="str">
            <v>00001835</v>
          </cell>
          <cell r="E4977" t="str">
            <v>CURVA PVC PBA NBR 10351 P/ REDE AGUA JE PB 22G DN 50 /DE 60MM</v>
          </cell>
          <cell r="F4977" t="str">
            <v>UN</v>
          </cell>
          <cell r="G4977">
            <v>15.1</v>
          </cell>
          <cell r="H4977" t="str">
            <v>I-SINAPI</v>
          </cell>
          <cell r="I4977">
            <v>18.420000000000002</v>
          </cell>
        </row>
        <row r="4978">
          <cell r="D4978" t="str">
            <v>00001823</v>
          </cell>
          <cell r="E4978" t="str">
            <v>CURVA PVC PBA NBR 10351 P/ REDE AGUA JE PB 22G DN 75 /DE 85MM</v>
          </cell>
          <cell r="F4978" t="str">
            <v>UN</v>
          </cell>
          <cell r="G4978">
            <v>41.6</v>
          </cell>
          <cell r="H4978" t="str">
            <v>I-SINAPI</v>
          </cell>
          <cell r="I4978">
            <v>50.75</v>
          </cell>
        </row>
        <row r="4979">
          <cell r="D4979" t="str">
            <v>00001827</v>
          </cell>
          <cell r="E4979" t="str">
            <v>CURVA PVC PBA NBR 10351 P/ REDE AGUA JE PB 45G DN 100 /DE 110MM</v>
          </cell>
          <cell r="F4979" t="str">
            <v>UN</v>
          </cell>
          <cell r="G4979">
            <v>85.04</v>
          </cell>
          <cell r="H4979" t="str">
            <v>I-SINAPI</v>
          </cell>
          <cell r="I4979">
            <v>103.74</v>
          </cell>
        </row>
        <row r="4980">
          <cell r="D4980" t="str">
            <v>00001831</v>
          </cell>
          <cell r="E4980" t="str">
            <v>CURVA PVC PBA NBR 10351 P/ REDE AGUA JE PB 45G DN 50 /DE 60MM</v>
          </cell>
          <cell r="F4980" t="str">
            <v>UN</v>
          </cell>
          <cell r="G4980">
            <v>16.29</v>
          </cell>
          <cell r="H4980" t="str">
            <v>I-SINAPI</v>
          </cell>
          <cell r="I4980">
            <v>19.87</v>
          </cell>
        </row>
        <row r="4981">
          <cell r="D4981" t="str">
            <v>00001825</v>
          </cell>
          <cell r="E4981" t="str">
            <v>CURVA PVC PBA NBR 10351 P/ REDE AGUA JE PB 45G DN 75 /DE 85MM</v>
          </cell>
          <cell r="F4981" t="str">
            <v>UN</v>
          </cell>
          <cell r="G4981">
            <v>47.05</v>
          </cell>
          <cell r="H4981" t="str">
            <v>I-SINAPI</v>
          </cell>
          <cell r="I4981">
            <v>57.4</v>
          </cell>
        </row>
        <row r="4982">
          <cell r="D4982">
            <v>1828</v>
          </cell>
          <cell r="E4982" t="str">
            <v>CURVA PVC PBA NBR 10351 P/ REDE AGUA JE PB 90G DN 100 /DE 110MM</v>
          </cell>
          <cell r="F4982" t="str">
            <v>UN</v>
          </cell>
          <cell r="G4982">
            <v>85.1</v>
          </cell>
          <cell r="H4982" t="str">
            <v>I-SINAPI</v>
          </cell>
          <cell r="I4982">
            <v>103.82</v>
          </cell>
        </row>
        <row r="4983">
          <cell r="D4983">
            <v>1845</v>
          </cell>
          <cell r="E4983" t="str">
            <v>CURVA PVC PBA NBR 10351 P/ REDE AGUA JE PB 90G DN 50 /DE 60MM</v>
          </cell>
          <cell r="F4983" t="str">
            <v>UN</v>
          </cell>
          <cell r="G4983">
            <v>13.29</v>
          </cell>
          <cell r="H4983" t="str">
            <v>I-SINAPI</v>
          </cell>
          <cell r="I4983">
            <v>16.21</v>
          </cell>
        </row>
        <row r="4984">
          <cell r="D4984">
            <v>1824</v>
          </cell>
          <cell r="E4984" t="str">
            <v>CURVA PVC PBA NBR 10351 P/ REDE AGUA JE PB 90G DN 75 /DE 85MM</v>
          </cell>
          <cell r="F4984" t="str">
            <v>UN</v>
          </cell>
          <cell r="G4984">
            <v>55.6</v>
          </cell>
          <cell r="H4984" t="str">
            <v>I-SINAPI</v>
          </cell>
          <cell r="I4984">
            <v>67.83</v>
          </cell>
        </row>
        <row r="4985">
          <cell r="D4985" t="str">
            <v>00020097</v>
          </cell>
          <cell r="E4985" t="str">
            <v>CURVA PVC SERIE R 87,5G CURTA ESG PREDIAL P/ PE-DE-COLUNA 100MM</v>
          </cell>
          <cell r="F4985" t="str">
            <v>UN</v>
          </cell>
          <cell r="G4985">
            <v>35.369999999999997</v>
          </cell>
          <cell r="H4985" t="str">
            <v>I-SINAPI</v>
          </cell>
          <cell r="I4985">
            <v>43.15</v>
          </cell>
        </row>
        <row r="4986">
          <cell r="D4986" t="str">
            <v>00020098</v>
          </cell>
          <cell r="E4986" t="str">
            <v>CURVA PVC SERIE R 87,5G CURTA ESG PREDIAL P/ PE-DE-COLUNA 150MM</v>
          </cell>
          <cell r="F4986" t="str">
            <v>UN</v>
          </cell>
          <cell r="G4986">
            <v>229.48</v>
          </cell>
          <cell r="H4986" t="str">
            <v>I-SINAPI</v>
          </cell>
          <cell r="I4986">
            <v>279.95999999999998</v>
          </cell>
        </row>
        <row r="4987">
          <cell r="D4987" t="str">
            <v>00020096</v>
          </cell>
          <cell r="E4987" t="str">
            <v>CURVA PVC SERIE R 87,5G CURTA ESG PREDIAL P/ PE-DE-COLUNA 75MM</v>
          </cell>
          <cell r="F4987" t="str">
            <v>UN</v>
          </cell>
          <cell r="G4987">
            <v>20.39</v>
          </cell>
          <cell r="H4987" t="str">
            <v>I-SINAPI</v>
          </cell>
          <cell r="I4987">
            <v>24.87</v>
          </cell>
        </row>
        <row r="4988">
          <cell r="D4988" t="str">
            <v>00001954</v>
          </cell>
          <cell r="E4988" t="str">
            <v>CURVA PVC SOLD 45G P/ AGUA FRIA PREDIAL 110 MM</v>
          </cell>
          <cell r="F4988" t="str">
            <v>UN</v>
          </cell>
          <cell r="G4988">
            <v>58.83</v>
          </cell>
          <cell r="H4988" t="str">
            <v>I-SINAPI</v>
          </cell>
          <cell r="I4988">
            <v>71.77</v>
          </cell>
        </row>
        <row r="4989">
          <cell r="D4989" t="str">
            <v>00001926</v>
          </cell>
          <cell r="E4989" t="str">
            <v>CURVA PVC SOLD 45G P/ AGUA FRIA PREDIAL 20 MM</v>
          </cell>
          <cell r="F4989" t="str">
            <v>UN</v>
          </cell>
          <cell r="G4989">
            <v>0.43</v>
          </cell>
          <cell r="H4989" t="str">
            <v>I-SINAPI</v>
          </cell>
          <cell r="I4989">
            <v>0.52</v>
          </cell>
        </row>
        <row r="4990">
          <cell r="D4990" t="str">
            <v>00001927</v>
          </cell>
          <cell r="E4990" t="str">
            <v>CURVA PVC SOLD 45G P/ AGUA FRIA PREDIAL 25 MM</v>
          </cell>
          <cell r="F4990" t="str">
            <v>UN</v>
          </cell>
          <cell r="G4990">
            <v>0.73</v>
          </cell>
          <cell r="H4990" t="str">
            <v>I-SINAPI</v>
          </cell>
          <cell r="I4990">
            <v>0.89</v>
          </cell>
        </row>
        <row r="4991">
          <cell r="D4991" t="str">
            <v>00001923</v>
          </cell>
          <cell r="E4991" t="str">
            <v>CURVA PVC SOLD 45G P/ AGUA FRIA PREDIAL 32 MM</v>
          </cell>
          <cell r="F4991" t="str">
            <v>UN</v>
          </cell>
          <cell r="G4991">
            <v>1.37</v>
          </cell>
          <cell r="H4991" t="str">
            <v>I-SINAPI</v>
          </cell>
          <cell r="I4991">
            <v>1.67</v>
          </cell>
        </row>
        <row r="4992">
          <cell r="D4992" t="str">
            <v>00001929</v>
          </cell>
          <cell r="E4992" t="str">
            <v>CURVA PVC SOLD 45G P/ AGUA FRIA PREDIAL 40 MM</v>
          </cell>
          <cell r="F4992" t="str">
            <v>UN</v>
          </cell>
          <cell r="G4992">
            <v>2.56</v>
          </cell>
          <cell r="H4992" t="str">
            <v>I-SINAPI</v>
          </cell>
          <cell r="I4992">
            <v>3.12</v>
          </cell>
        </row>
        <row r="4993">
          <cell r="D4993" t="str">
            <v>00001930</v>
          </cell>
          <cell r="E4993" t="str">
            <v>CURVA PVC SOLD 45G P/ AGUA FRIA PREDIAL 50 MM</v>
          </cell>
          <cell r="F4993" t="str">
            <v>UN</v>
          </cell>
          <cell r="G4993">
            <v>5.25</v>
          </cell>
          <cell r="H4993" t="str">
            <v>I-SINAPI</v>
          </cell>
          <cell r="I4993">
            <v>6.4</v>
          </cell>
        </row>
        <row r="4994">
          <cell r="D4994" t="str">
            <v>00001924</v>
          </cell>
          <cell r="E4994" t="str">
            <v>CURVA PVC SOLD 45G P/ AGUA FRIA PREDIAL 60 MM</v>
          </cell>
          <cell r="F4994" t="str">
            <v>UN</v>
          </cell>
          <cell r="G4994">
            <v>8.6999999999999993</v>
          </cell>
          <cell r="H4994" t="str">
            <v>I-SINAPI</v>
          </cell>
          <cell r="I4994">
            <v>10.61</v>
          </cell>
        </row>
        <row r="4995">
          <cell r="D4995" t="str">
            <v>00001922</v>
          </cell>
          <cell r="E4995" t="str">
            <v>CURVA PVC SOLD 45G P/ AGUA FRIA PREDIAL 75 MM</v>
          </cell>
          <cell r="F4995" t="str">
            <v>UN</v>
          </cell>
          <cell r="G4995">
            <v>15.7</v>
          </cell>
          <cell r="H4995" t="str">
            <v>I-SINAPI</v>
          </cell>
          <cell r="I4995">
            <v>19.149999999999999</v>
          </cell>
        </row>
        <row r="4996">
          <cell r="D4996" t="str">
            <v>00001953</v>
          </cell>
          <cell r="E4996" t="str">
            <v>CURVA PVC SOLD 45G P/ AGUA FRIA PREDIAL 85 MM</v>
          </cell>
          <cell r="F4996" t="str">
            <v>UN</v>
          </cell>
          <cell r="G4996">
            <v>25</v>
          </cell>
          <cell r="H4996" t="str">
            <v>I-SINAPI</v>
          </cell>
          <cell r="I4996">
            <v>30.5</v>
          </cell>
        </row>
        <row r="4997">
          <cell r="D4997" t="str">
            <v>00001962</v>
          </cell>
          <cell r="E4997" t="str">
            <v>CURVA PVC SOLD 90G P/ AGUA FRIA PREDIAL 110 MM</v>
          </cell>
          <cell r="F4997" t="str">
            <v>UN</v>
          </cell>
          <cell r="G4997">
            <v>69.16</v>
          </cell>
          <cell r="H4997" t="str">
            <v>I-SINAPI</v>
          </cell>
          <cell r="I4997">
            <v>84.37</v>
          </cell>
        </row>
        <row r="4998">
          <cell r="D4998" t="str">
            <v>00001955</v>
          </cell>
          <cell r="E4998" t="str">
            <v>CURVA PVC SOLD 90G P/ AGUA FRIA PREDIAL 20 MM</v>
          </cell>
          <cell r="F4998" t="str">
            <v>UN</v>
          </cell>
          <cell r="G4998">
            <v>1.1100000000000001</v>
          </cell>
          <cell r="H4998" t="str">
            <v>I-SINAPI</v>
          </cell>
          <cell r="I4998">
            <v>1.35</v>
          </cell>
        </row>
        <row r="4999">
          <cell r="D4999">
            <v>1956</v>
          </cell>
          <cell r="E4999" t="str">
            <v>CURVA PVC SOLD 90G P/ AGUA FRIA PREDIAL 25 MM</v>
          </cell>
          <cell r="F4999" t="str">
            <v>UN</v>
          </cell>
          <cell r="G4999">
            <v>1.49</v>
          </cell>
          <cell r="H4999" t="str">
            <v>I-SINAPI</v>
          </cell>
          <cell r="I4999">
            <v>1.81</v>
          </cell>
        </row>
        <row r="5000">
          <cell r="D5000">
            <v>1957</v>
          </cell>
          <cell r="E5000" t="str">
            <v>CURVA PVC SOLD 90G P/ AGUA FRIA PREDIAL 32 MM</v>
          </cell>
          <cell r="F5000" t="str">
            <v>UN</v>
          </cell>
          <cell r="G5000">
            <v>3.24</v>
          </cell>
          <cell r="H5000" t="str">
            <v>I-SINAPI</v>
          </cell>
          <cell r="I5000">
            <v>3.95</v>
          </cell>
        </row>
        <row r="5001">
          <cell r="D5001">
            <v>1958</v>
          </cell>
          <cell r="E5001" t="str">
            <v>CURVA PVC SOLD 90G P/ AGUA FRIA PREDIAL 40 MM</v>
          </cell>
          <cell r="F5001" t="str">
            <v>UN</v>
          </cell>
          <cell r="G5001">
            <v>5.72</v>
          </cell>
          <cell r="H5001" t="str">
            <v>I-SINAPI</v>
          </cell>
          <cell r="I5001">
            <v>6.97</v>
          </cell>
        </row>
        <row r="5002">
          <cell r="D5002">
            <v>1959</v>
          </cell>
          <cell r="E5002" t="str">
            <v>CURVA PVC SOLD 90G P/ AGUA FRIA PREDIAL 50 MM</v>
          </cell>
          <cell r="F5002" t="str">
            <v>UN</v>
          </cell>
          <cell r="G5002">
            <v>7.04</v>
          </cell>
          <cell r="H5002" t="str">
            <v>I-SINAPI</v>
          </cell>
          <cell r="I5002">
            <v>8.58</v>
          </cell>
        </row>
        <row r="5003">
          <cell r="D5003" t="str">
            <v>00001925</v>
          </cell>
          <cell r="E5003" t="str">
            <v>CURVA PVC SOLD 90G P/ AGUA FRIA PREDIAL 60 MM</v>
          </cell>
          <cell r="F5003" t="str">
            <v>UN</v>
          </cell>
          <cell r="G5003">
            <v>16.64</v>
          </cell>
          <cell r="H5003" t="str">
            <v>I-SINAPI</v>
          </cell>
          <cell r="I5003">
            <v>20.3</v>
          </cell>
        </row>
        <row r="5004">
          <cell r="D5004" t="str">
            <v>00001960</v>
          </cell>
          <cell r="E5004" t="str">
            <v>CURVA PVC SOLD 90G P/ AGUA FRIA PREDIAL 75 MM</v>
          </cell>
          <cell r="F5004" t="str">
            <v>UN</v>
          </cell>
          <cell r="G5004">
            <v>22.53</v>
          </cell>
          <cell r="H5004" t="str">
            <v>I-SINAPI</v>
          </cell>
          <cell r="I5004">
            <v>27.48</v>
          </cell>
        </row>
        <row r="5005">
          <cell r="D5005" t="str">
            <v>00001961</v>
          </cell>
          <cell r="E5005" t="str">
            <v>CURVA PVC SOLD 90G P/ AGUA FRIA PREDIAL 85 MM</v>
          </cell>
          <cell r="F5005" t="str">
            <v>UN</v>
          </cell>
          <cell r="G5005">
            <v>32.81</v>
          </cell>
          <cell r="H5005" t="str">
            <v>I-SINAPI</v>
          </cell>
          <cell r="I5005">
            <v>40.020000000000003</v>
          </cell>
        </row>
        <row r="5006">
          <cell r="D5006" t="str">
            <v>00001881</v>
          </cell>
          <cell r="E5006" t="str">
            <v>CURVA PVC135G 1 1/2" P/ ELETRODUTO ROSCAVEL</v>
          </cell>
          <cell r="F5006" t="str">
            <v>UN</v>
          </cell>
          <cell r="G5006">
            <v>6.08</v>
          </cell>
          <cell r="H5006" t="str">
            <v>I-SINAPI</v>
          </cell>
          <cell r="I5006">
            <v>7.41</v>
          </cell>
        </row>
        <row r="5007">
          <cell r="D5007" t="str">
            <v>00001890</v>
          </cell>
          <cell r="E5007" t="str">
            <v>CURVA PVC135G 1 1/4" P/ ELETRODUTO ROSCAVEL</v>
          </cell>
          <cell r="F5007" t="str">
            <v>UN</v>
          </cell>
          <cell r="G5007">
            <v>5.3</v>
          </cell>
          <cell r="H5007" t="str">
            <v>I-SINAPI</v>
          </cell>
          <cell r="I5007">
            <v>6.46</v>
          </cell>
        </row>
        <row r="5008">
          <cell r="D5008" t="str">
            <v>00001886</v>
          </cell>
          <cell r="E5008" t="str">
            <v>CURVA PVC135G 1/2" P/ ELETRODUTO ROSCAVEL</v>
          </cell>
          <cell r="F5008" t="str">
            <v>UN</v>
          </cell>
          <cell r="G5008">
            <v>2.21</v>
          </cell>
          <cell r="H5008" t="str">
            <v>I-SINAPI</v>
          </cell>
          <cell r="I5008">
            <v>2.69</v>
          </cell>
        </row>
        <row r="5009">
          <cell r="D5009" t="str">
            <v>00001880</v>
          </cell>
          <cell r="E5009" t="str">
            <v>CURVA PVC135G 1" P/ ELETRODUTO ROSCAVEL</v>
          </cell>
          <cell r="F5009" t="str">
            <v>UN</v>
          </cell>
          <cell r="G5009">
            <v>2.69</v>
          </cell>
          <cell r="H5009" t="str">
            <v>I-SINAPI</v>
          </cell>
          <cell r="I5009">
            <v>3.28</v>
          </cell>
        </row>
        <row r="5010">
          <cell r="D5010" t="str">
            <v>00001882</v>
          </cell>
          <cell r="E5010" t="str">
            <v>CURVA PVC135G 2 1/2" P/ ELETRODUTO ROSCAVEL</v>
          </cell>
          <cell r="F5010" t="str">
            <v>UN</v>
          </cell>
          <cell r="G5010">
            <v>9.17</v>
          </cell>
          <cell r="H5010" t="str">
            <v>I-SINAPI</v>
          </cell>
          <cell r="I5010">
            <v>11.18</v>
          </cell>
        </row>
        <row r="5011">
          <cell r="D5011" t="str">
            <v>00001889</v>
          </cell>
          <cell r="E5011" t="str">
            <v>CURVA PVC135G 2" P/ ELETRODUTO ROSCAVEL</v>
          </cell>
          <cell r="F5011" t="str">
            <v>UN</v>
          </cell>
          <cell r="G5011">
            <v>8.0299999999999994</v>
          </cell>
          <cell r="H5011" t="str">
            <v>I-SINAPI</v>
          </cell>
          <cell r="I5011">
            <v>9.7899999999999991</v>
          </cell>
        </row>
        <row r="5012">
          <cell r="D5012" t="str">
            <v>00001888</v>
          </cell>
          <cell r="E5012" t="str">
            <v>CURVA PVC135G 3" P/ ELETRODUTO ROSCAVEL</v>
          </cell>
          <cell r="F5012" t="str">
            <v>UN</v>
          </cell>
          <cell r="G5012">
            <v>21.7</v>
          </cell>
          <cell r="H5012" t="str">
            <v>I-SINAPI</v>
          </cell>
          <cell r="I5012">
            <v>26.47</v>
          </cell>
        </row>
        <row r="5013">
          <cell r="D5013" t="str">
            <v>00001883</v>
          </cell>
          <cell r="E5013" t="str">
            <v>CURVA PVC135G 4" P/ ELETRODUTO ROSCAVEL</v>
          </cell>
          <cell r="F5013" t="str">
            <v>UN</v>
          </cell>
          <cell r="G5013">
            <v>23.19</v>
          </cell>
          <cell r="H5013" t="str">
            <v>I-SINAPI</v>
          </cell>
          <cell r="I5013">
            <v>28.29</v>
          </cell>
        </row>
        <row r="5014">
          <cell r="D5014" t="str">
            <v>00012033</v>
          </cell>
          <cell r="E5014" t="str">
            <v>CURVA PVC180G 1.1/2" P/ ELETRODUTO ROSCAVEL</v>
          </cell>
          <cell r="F5014" t="str">
            <v>UN</v>
          </cell>
          <cell r="G5014">
            <v>6.08</v>
          </cell>
          <cell r="H5014" t="str">
            <v>I-SINAPI</v>
          </cell>
          <cell r="I5014">
            <v>7.41</v>
          </cell>
        </row>
        <row r="5015">
          <cell r="D5015" t="str">
            <v>00012034</v>
          </cell>
          <cell r="E5015" t="str">
            <v>CURVA PVC180G 3/4" P/ ELETRODUTO ROSCAVEL</v>
          </cell>
          <cell r="F5015" t="str">
            <v>UN</v>
          </cell>
          <cell r="G5015">
            <v>2.09</v>
          </cell>
          <cell r="H5015" t="str">
            <v>I-SINAPI</v>
          </cell>
          <cell r="I5015">
            <v>2.54</v>
          </cell>
        </row>
        <row r="5016">
          <cell r="D5016" t="str">
            <v>00001964</v>
          </cell>
          <cell r="E5016" t="str">
            <v>CURVA PVC45 CURTA EB-608 PB DN 100 P/ESG PREDIAL</v>
          </cell>
          <cell r="F5016" t="str">
            <v>UN</v>
          </cell>
          <cell r="G5016">
            <v>8.36</v>
          </cell>
          <cell r="H5016" t="str">
            <v>I-SINAPI</v>
          </cell>
          <cell r="I5016">
            <v>10.19</v>
          </cell>
        </row>
        <row r="5017">
          <cell r="D5017" t="str">
            <v>00020094</v>
          </cell>
          <cell r="E5017" t="str">
            <v>CURVA PVC45G CURTA NBR-10569 P/REDE COLET ESG PB JE DN 100MM</v>
          </cell>
          <cell r="F5017" t="str">
            <v>UN</v>
          </cell>
          <cell r="G5017">
            <v>10.210000000000001</v>
          </cell>
          <cell r="H5017" t="str">
            <v>I-SINAPI</v>
          </cell>
          <cell r="I5017">
            <v>12.45</v>
          </cell>
        </row>
        <row r="5018">
          <cell r="D5018" t="str">
            <v>00001858</v>
          </cell>
          <cell r="E5018" t="str">
            <v>CURVA PVC45G NBR-10569 P/ REDE COLET ESG PB JE DN 100MM</v>
          </cell>
          <cell r="F5018" t="str">
            <v>UN</v>
          </cell>
          <cell r="G5018">
            <v>20.079999999999998</v>
          </cell>
          <cell r="H5018" t="str">
            <v>I-SINAPI</v>
          </cell>
          <cell r="I5018">
            <v>24.49</v>
          </cell>
        </row>
        <row r="5019">
          <cell r="D5019" t="str">
            <v>00001857</v>
          </cell>
          <cell r="E5019" t="str">
            <v>CURVA PVC45G NBR-10569 P/ REDE COLET ESG PB JE DN 125MM</v>
          </cell>
          <cell r="F5019" t="str">
            <v>UN</v>
          </cell>
          <cell r="G5019">
            <v>43.8</v>
          </cell>
          <cell r="H5019" t="str">
            <v>I-SINAPI</v>
          </cell>
          <cell r="I5019">
            <v>53.43</v>
          </cell>
        </row>
        <row r="5020">
          <cell r="D5020" t="str">
            <v>00001844</v>
          </cell>
          <cell r="E5020" t="str">
            <v>CURVA PVC45G NBR-10569 P/ REDE COLET ESG PB JE DN 150MM</v>
          </cell>
          <cell r="F5020" t="str">
            <v>UN</v>
          </cell>
          <cell r="G5020">
            <v>79.38</v>
          </cell>
          <cell r="H5020" t="str">
            <v>I-SINAPI</v>
          </cell>
          <cell r="I5020">
            <v>96.84</v>
          </cell>
        </row>
        <row r="5021">
          <cell r="D5021" t="str">
            <v>00001836</v>
          </cell>
          <cell r="E5021" t="str">
            <v>CURVA PVC45G NBR-10569 P/ REDE COLET ESG PB JE DN 200MM</v>
          </cell>
          <cell r="F5021" t="str">
            <v>UN</v>
          </cell>
          <cell r="G5021">
            <v>146.07</v>
          </cell>
          <cell r="H5021" t="str">
            <v>I-SINAPI</v>
          </cell>
          <cell r="I5021">
            <v>178.2</v>
          </cell>
        </row>
        <row r="5022">
          <cell r="D5022" t="str">
            <v>00001837</v>
          </cell>
          <cell r="E5022" t="str">
            <v>CURVA PVC45G NBR-10569 P/ REDE COLET ESG PB JE DN 250MM</v>
          </cell>
          <cell r="F5022" t="str">
            <v>UN</v>
          </cell>
          <cell r="G5022">
            <v>278.05</v>
          </cell>
          <cell r="H5022" t="str">
            <v>I-SINAPI</v>
          </cell>
          <cell r="I5022">
            <v>339.22</v>
          </cell>
        </row>
        <row r="5023">
          <cell r="D5023" t="str">
            <v>00001860</v>
          </cell>
          <cell r="E5023" t="str">
            <v>CURVA PVC45G NBR-10569 P/ REDE COLET ESG PB JE DN 300MM</v>
          </cell>
          <cell r="F5023" t="str">
            <v>UN</v>
          </cell>
          <cell r="G5023">
            <v>547.57000000000005</v>
          </cell>
          <cell r="H5023" t="str">
            <v>I-SINAPI</v>
          </cell>
          <cell r="I5023">
            <v>668.03</v>
          </cell>
        </row>
        <row r="5024">
          <cell r="D5024" t="str">
            <v>00001861</v>
          </cell>
          <cell r="E5024" t="str">
            <v>CURVA PVC45G NBR-10569 P/ REDE COLET ESG PB JE DN 350MM</v>
          </cell>
          <cell r="F5024" t="str">
            <v>UN</v>
          </cell>
          <cell r="G5024">
            <v>724.73</v>
          </cell>
          <cell r="H5024" t="str">
            <v>I-SINAPI</v>
          </cell>
          <cell r="I5024">
            <v>884.17</v>
          </cell>
        </row>
        <row r="5025">
          <cell r="D5025" t="str">
            <v>00001862</v>
          </cell>
          <cell r="E5025" t="str">
            <v>CURVA PVC45G NBR-10569 P/ REDE COLET ESG PB JE DN 400MM</v>
          </cell>
          <cell r="F5025" t="str">
            <v>UN</v>
          </cell>
          <cell r="G5025">
            <v>879.76</v>
          </cell>
          <cell r="H5025" t="str">
            <v>I-SINAPI</v>
          </cell>
          <cell r="I5025">
            <v>1073.3</v>
          </cell>
        </row>
        <row r="5026">
          <cell r="D5026" t="str">
            <v>00001967</v>
          </cell>
          <cell r="E5026" t="str">
            <v>CURVA PVC90 LONGA EB-608 BB DN 40 P/ESG PREDIAL</v>
          </cell>
          <cell r="F5026" t="str">
            <v>UN</v>
          </cell>
          <cell r="G5026">
            <v>2.68</v>
          </cell>
          <cell r="H5026" t="str">
            <v>I-SINAPI</v>
          </cell>
          <cell r="I5026">
            <v>3.26</v>
          </cell>
        </row>
        <row r="5027">
          <cell r="D5027" t="str">
            <v>00001941</v>
          </cell>
          <cell r="E5027" t="str">
            <v>CURVA PVC90G C/ROSCA P/ AGUA FRIA PREDIAL 1 1/2"</v>
          </cell>
          <cell r="F5027" t="str">
            <v>UN</v>
          </cell>
          <cell r="G5027">
            <v>9.42</v>
          </cell>
          <cell r="H5027" t="str">
            <v>I-SINAPI</v>
          </cell>
          <cell r="I5027">
            <v>11.49</v>
          </cell>
        </row>
        <row r="5028">
          <cell r="D5028" t="str">
            <v>00001940</v>
          </cell>
          <cell r="E5028" t="str">
            <v>CURVA PVC90G C/ROSCA P/ AGUA FRIA PREDIAL 1 1/4"</v>
          </cell>
          <cell r="F5028" t="str">
            <v>UN</v>
          </cell>
          <cell r="G5028">
            <v>6.84</v>
          </cell>
          <cell r="H5028" t="str">
            <v>I-SINAPI</v>
          </cell>
          <cell r="I5028">
            <v>8.34</v>
          </cell>
        </row>
        <row r="5029">
          <cell r="D5029" t="str">
            <v>00001937</v>
          </cell>
          <cell r="E5029" t="str">
            <v>CURVA PVC90G C/ROSCA P/ AGUA FRIA PREDIAL 1/2"</v>
          </cell>
          <cell r="F5029" t="str">
            <v>UN</v>
          </cell>
          <cell r="G5029">
            <v>1.49</v>
          </cell>
          <cell r="H5029" t="str">
            <v>I-SINAPI</v>
          </cell>
          <cell r="I5029">
            <v>1.81</v>
          </cell>
        </row>
        <row r="5030">
          <cell r="D5030" t="str">
            <v>00001939</v>
          </cell>
          <cell r="E5030" t="str">
            <v>CURVA PVC90G C/ROSCA P/ AGUA FRIA PREDIAL 1"</v>
          </cell>
          <cell r="F5030" t="str">
            <v>UN</v>
          </cell>
          <cell r="G5030">
            <v>3.75</v>
          </cell>
          <cell r="H5030" t="str">
            <v>I-SINAPI</v>
          </cell>
          <cell r="I5030">
            <v>4.57</v>
          </cell>
        </row>
        <row r="5031">
          <cell r="D5031" t="str">
            <v>00001942</v>
          </cell>
          <cell r="E5031" t="str">
            <v>CURVA PVC90G C/ROSCA P/ AGUA FRIA PREDIAL 2"</v>
          </cell>
          <cell r="F5031" t="str">
            <v>UN</v>
          </cell>
          <cell r="G5031">
            <v>17.61</v>
          </cell>
          <cell r="H5031" t="str">
            <v>I-SINAPI</v>
          </cell>
          <cell r="I5031">
            <v>21.48</v>
          </cell>
        </row>
        <row r="5032">
          <cell r="D5032" t="str">
            <v>00001938</v>
          </cell>
          <cell r="E5032" t="str">
            <v>CURVA PVC90G C/ROSCA P/ AGUA FRIA PREDIAL 3/4"</v>
          </cell>
          <cell r="F5032" t="str">
            <v>UN</v>
          </cell>
          <cell r="G5032">
            <v>2.0499999999999998</v>
          </cell>
          <cell r="H5032" t="str">
            <v>I-SINAPI</v>
          </cell>
          <cell r="I5032">
            <v>2.5</v>
          </cell>
        </row>
        <row r="5033">
          <cell r="D5033" t="str">
            <v>00020095</v>
          </cell>
          <cell r="E5033" t="str">
            <v>CURVA PVC90G CURTA NBR-10569 P/REDE COLET ESG PB JE DN 100MM</v>
          </cell>
          <cell r="F5033" t="str">
            <v>UN</v>
          </cell>
          <cell r="G5033">
            <v>12.93</v>
          </cell>
          <cell r="H5033" t="str">
            <v>I-SINAPI</v>
          </cell>
          <cell r="I5033">
            <v>15.77</v>
          </cell>
        </row>
        <row r="5034">
          <cell r="D5034" t="str">
            <v>00001933</v>
          </cell>
          <cell r="E5034" t="str">
            <v>CURVA PVC90G CURTA PVC   P/ ESG PREDIAL DN 40 MM</v>
          </cell>
          <cell r="F5034" t="str">
            <v>UN</v>
          </cell>
          <cell r="G5034">
            <v>2.1800000000000002</v>
          </cell>
          <cell r="H5034" t="str">
            <v>I-SINAPI</v>
          </cell>
          <cell r="I5034">
            <v>2.65</v>
          </cell>
        </row>
        <row r="5035">
          <cell r="D5035" t="str">
            <v>00001932</v>
          </cell>
          <cell r="E5035" t="str">
            <v>CURVA PVC90G CURTA PVC   P/ ESG PREDIAL DN 50MM</v>
          </cell>
          <cell r="F5035" t="str">
            <v>UN</v>
          </cell>
          <cell r="G5035">
            <v>6.1</v>
          </cell>
          <cell r="H5035" t="str">
            <v>I-SINAPI</v>
          </cell>
          <cell r="I5035">
            <v>7.44</v>
          </cell>
        </row>
        <row r="5036">
          <cell r="D5036" t="str">
            <v>00001951</v>
          </cell>
          <cell r="E5036" t="str">
            <v>CURVA PVC90G CURTA PVC   P/ ESG PREDIAL DN 75MM</v>
          </cell>
          <cell r="F5036" t="str">
            <v>UN</v>
          </cell>
          <cell r="G5036">
            <v>11.18</v>
          </cell>
          <cell r="H5036" t="str">
            <v>I-SINAPI</v>
          </cell>
          <cell r="I5036">
            <v>13.63</v>
          </cell>
        </row>
        <row r="5037">
          <cell r="D5037" t="str">
            <v>00001966</v>
          </cell>
          <cell r="E5037" t="str">
            <v>CURVA PVC90G CURTA PVC P/ ESG PREDIAL DN 100MM</v>
          </cell>
          <cell r="F5037" t="str">
            <v>UN</v>
          </cell>
          <cell r="G5037">
            <v>11.86</v>
          </cell>
          <cell r="H5037" t="str">
            <v>I-SINAPI</v>
          </cell>
          <cell r="I5037">
            <v>14.46</v>
          </cell>
        </row>
        <row r="5038">
          <cell r="D5038">
            <v>1863</v>
          </cell>
          <cell r="E5038" t="str">
            <v>CURVA PVC90G NBR-10569 P/ REDE COLET ESG PB JE DN 100MM</v>
          </cell>
          <cell r="F5038" t="str">
            <v>UN</v>
          </cell>
          <cell r="G5038">
            <v>23.41</v>
          </cell>
          <cell r="H5038" t="str">
            <v>I-SINAPI</v>
          </cell>
          <cell r="I5038">
            <v>28.56</v>
          </cell>
        </row>
        <row r="5039">
          <cell r="D5039" t="str">
            <v>00001864</v>
          </cell>
          <cell r="E5039" t="str">
            <v>CURVA PVC90G NBR-10569 P/ REDE COLET ESG PB JE DN 125MM</v>
          </cell>
          <cell r="F5039" t="str">
            <v>UN</v>
          </cell>
          <cell r="G5039">
            <v>45.07</v>
          </cell>
          <cell r="H5039" t="str">
            <v>I-SINAPI</v>
          </cell>
          <cell r="I5039">
            <v>54.98</v>
          </cell>
        </row>
        <row r="5040">
          <cell r="D5040" t="str">
            <v>00001865</v>
          </cell>
          <cell r="E5040" t="str">
            <v>CURVA PVC90G NBR-10569 P/ REDE COLET ESG PB JE DN 150MM</v>
          </cell>
          <cell r="F5040" t="str">
            <v>UN</v>
          </cell>
          <cell r="G5040">
            <v>79.62</v>
          </cell>
          <cell r="H5040" t="str">
            <v>I-SINAPI</v>
          </cell>
          <cell r="I5040">
            <v>97.13</v>
          </cell>
        </row>
        <row r="5041">
          <cell r="D5041" t="str">
            <v>00001866</v>
          </cell>
          <cell r="E5041" t="str">
            <v>CURVA PVC 90G NBR-10569 P/ REDE COLET ESG PB JE DN 200MM</v>
          </cell>
          <cell r="F5041" t="str">
            <v>UN</v>
          </cell>
          <cell r="G5041">
            <v>189.51</v>
          </cell>
          <cell r="H5041" t="str">
            <v>I-SINAPI</v>
          </cell>
          <cell r="I5041">
            <v>231.2</v>
          </cell>
        </row>
        <row r="5042">
          <cell r="D5042" t="str">
            <v>00001853</v>
          </cell>
          <cell r="E5042" t="str">
            <v>CURVA PVC 90G NBR-10569 P/ REDE COLET ESG PB JE DN 250MM</v>
          </cell>
          <cell r="F5042" t="str">
            <v>UN</v>
          </cell>
          <cell r="G5042">
            <v>312.52</v>
          </cell>
          <cell r="H5042" t="str">
            <v>I-SINAPI</v>
          </cell>
          <cell r="I5042">
            <v>381.27</v>
          </cell>
        </row>
        <row r="5043">
          <cell r="D5043" t="str">
            <v>00001867</v>
          </cell>
          <cell r="E5043" t="str">
            <v>CURVA PVC 90G NBR-10569 P/ REDE COLET ESG PB JE DN 300MM</v>
          </cell>
          <cell r="F5043" t="str">
            <v>UN</v>
          </cell>
          <cell r="G5043">
            <v>691.87</v>
          </cell>
          <cell r="H5043" t="str">
            <v>I-SINAPI</v>
          </cell>
          <cell r="I5043">
            <v>844.08</v>
          </cell>
        </row>
        <row r="5044">
          <cell r="D5044" t="str">
            <v>00001868</v>
          </cell>
          <cell r="E5044" t="str">
            <v>CURVA PVC 90G NBR-10569 P/ REDE COLET ESG PB JE DN 350MM</v>
          </cell>
          <cell r="F5044" t="str">
            <v>UN</v>
          </cell>
          <cell r="G5044">
            <v>998.4</v>
          </cell>
          <cell r="H5044" t="str">
            <v>I-SINAPI</v>
          </cell>
          <cell r="I5044">
            <v>1218.04</v>
          </cell>
        </row>
        <row r="5045">
          <cell r="D5045" t="str">
            <v>00001859</v>
          </cell>
          <cell r="E5045" t="str">
            <v>CURVA PVC 90G NBR-10569 P/ REDE COLET ESG PB JE DN 400MM</v>
          </cell>
          <cell r="F5045" t="str">
            <v>UN</v>
          </cell>
          <cell r="G5045">
            <v>1306.6600000000001</v>
          </cell>
          <cell r="H5045" t="str">
            <v>I-SINAPI</v>
          </cell>
          <cell r="I5045">
            <v>1594.12</v>
          </cell>
        </row>
        <row r="5046">
          <cell r="D5046">
            <v>1875</v>
          </cell>
          <cell r="E5046" t="str">
            <v>CURVA PVC 90G P/ ELETRODUTO ROSCAVEL 1 1/2"</v>
          </cell>
          <cell r="F5046" t="str">
            <v>UN</v>
          </cell>
          <cell r="G5046">
            <v>3.55</v>
          </cell>
          <cell r="H5046" t="str">
            <v>I-SINAPI</v>
          </cell>
          <cell r="I5046">
            <v>4.33</v>
          </cell>
        </row>
        <row r="5047">
          <cell r="D5047">
            <v>1874</v>
          </cell>
          <cell r="E5047" t="str">
            <v>CURVA PVC 90G P/ ELETRODUTO ROSCAVEL 1 1/4"</v>
          </cell>
          <cell r="F5047" t="str">
            <v>UN</v>
          </cell>
          <cell r="G5047">
            <v>3.15</v>
          </cell>
          <cell r="H5047" t="str">
            <v>I-SINAPI</v>
          </cell>
          <cell r="I5047">
            <v>3.84</v>
          </cell>
        </row>
        <row r="5048">
          <cell r="D5048" t="str">
            <v>00001870</v>
          </cell>
          <cell r="E5048" t="str">
            <v>CURVA PVC 90G P/ ELETRODUTO ROSCAVEL 1/2"</v>
          </cell>
          <cell r="F5048" t="str">
            <v>UN</v>
          </cell>
          <cell r="G5048">
            <v>0.86</v>
          </cell>
          <cell r="H5048" t="str">
            <v>I-SINAPI</v>
          </cell>
          <cell r="I5048">
            <v>1.04</v>
          </cell>
        </row>
        <row r="5049">
          <cell r="D5049">
            <v>1884</v>
          </cell>
          <cell r="E5049" t="str">
            <v>CURVA PVC 90G P/ ELETRODUTO ROSCAVEL 1"</v>
          </cell>
          <cell r="F5049" t="str">
            <v>UN</v>
          </cell>
          <cell r="G5049">
            <v>2.29</v>
          </cell>
          <cell r="H5049" t="str">
            <v>I-SINAPI</v>
          </cell>
          <cell r="I5049">
            <v>2.79</v>
          </cell>
        </row>
        <row r="5050">
          <cell r="D5050" t="str">
            <v>00001887</v>
          </cell>
          <cell r="E5050" t="str">
            <v>CURVA PVC 90G P/ ELETRODUTO ROSCAVEL 2 1/2"</v>
          </cell>
          <cell r="F5050" t="str">
            <v>UN</v>
          </cell>
          <cell r="G5050">
            <v>13.04</v>
          </cell>
          <cell r="H5050" t="str">
            <v>I-SINAPI</v>
          </cell>
          <cell r="I5050">
            <v>15.9</v>
          </cell>
        </row>
        <row r="5051">
          <cell r="D5051">
            <v>1876</v>
          </cell>
          <cell r="E5051" t="str">
            <v>CURVA PVC 90G P/ ELETRODUTO ROSCAVEL 2"</v>
          </cell>
          <cell r="F5051" t="str">
            <v>UN</v>
          </cell>
          <cell r="G5051">
            <v>5.33</v>
          </cell>
          <cell r="H5051" t="str">
            <v>I-SINAPI</v>
          </cell>
          <cell r="I5051">
            <v>6.5</v>
          </cell>
        </row>
        <row r="5052">
          <cell r="D5052" t="str">
            <v>00001885</v>
          </cell>
          <cell r="E5052" t="str">
            <v>CURVA PVC 90G P/ ELETRODUTO ROSCAVEL 3/4"</v>
          </cell>
          <cell r="F5052" t="str">
            <v>UN</v>
          </cell>
          <cell r="G5052">
            <v>1.38</v>
          </cell>
          <cell r="H5052" t="str">
            <v>I-SINAPI</v>
          </cell>
          <cell r="I5052">
            <v>1.68</v>
          </cell>
        </row>
        <row r="5053">
          <cell r="D5053">
            <v>1879</v>
          </cell>
          <cell r="E5053" t="str">
            <v>CURVA PVC 90G P/ ELETRODUTO ROSCAVEL 3/4"</v>
          </cell>
          <cell r="F5053" t="str">
            <v>UN</v>
          </cell>
          <cell r="G5053">
            <v>1.49</v>
          </cell>
          <cell r="H5053" t="str">
            <v>I-SINAPI</v>
          </cell>
          <cell r="I5053">
            <v>1.81</v>
          </cell>
        </row>
        <row r="5054">
          <cell r="D5054">
            <v>1877</v>
          </cell>
          <cell r="E5054" t="str">
            <v>CURVA PVC 90G P/ ELETRODUTO ROSCAVEL 3"</v>
          </cell>
          <cell r="F5054" t="str">
            <v>UN</v>
          </cell>
          <cell r="G5054">
            <v>15.25</v>
          </cell>
          <cell r="H5054" t="str">
            <v>I-SINAPI</v>
          </cell>
          <cell r="I5054">
            <v>18.600000000000001</v>
          </cell>
        </row>
        <row r="5055">
          <cell r="D5055">
            <v>1878</v>
          </cell>
          <cell r="E5055" t="str">
            <v>CURVA PVC 90G P/ ELETRODUTO ROSCAVEL 4"</v>
          </cell>
          <cell r="F5055" t="str">
            <v>UN</v>
          </cell>
          <cell r="G5055">
            <v>29.1</v>
          </cell>
          <cell r="H5055" t="str">
            <v>I-SINAPI</v>
          </cell>
          <cell r="I5055">
            <v>35.5</v>
          </cell>
        </row>
        <row r="5056">
          <cell r="D5056" t="str">
            <v>00002626</v>
          </cell>
          <cell r="E5056" t="str">
            <v>CURVA135G FERRO GALV ELETROLITICO 1 1/2" P/ ELETRODUTO</v>
          </cell>
          <cell r="F5056" t="str">
            <v>UN</v>
          </cell>
          <cell r="G5056">
            <v>11.56</v>
          </cell>
          <cell r="H5056" t="str">
            <v>I-SINAPI</v>
          </cell>
          <cell r="I5056">
            <v>14.1</v>
          </cell>
        </row>
        <row r="5057">
          <cell r="D5057" t="str">
            <v>00002625</v>
          </cell>
          <cell r="E5057" t="str">
            <v>CURVA135G FERRO GALV ELETROLITICO 1 1/4" P/ ELETRODUTO</v>
          </cell>
          <cell r="F5057" t="str">
            <v>UN</v>
          </cell>
          <cell r="G5057">
            <v>7.03</v>
          </cell>
          <cell r="H5057" t="str">
            <v>I-SINAPI</v>
          </cell>
          <cell r="I5057">
            <v>8.57</v>
          </cell>
        </row>
        <row r="5058">
          <cell r="D5058" t="str">
            <v>00002622</v>
          </cell>
          <cell r="E5058" t="str">
            <v>CURVA135G FERRO GALV ELETROLITICO 1/2" P/ ELETRODUTO</v>
          </cell>
          <cell r="F5058" t="str">
            <v>UN</v>
          </cell>
          <cell r="G5058">
            <v>1.72</v>
          </cell>
          <cell r="H5058" t="str">
            <v>I-SINAPI</v>
          </cell>
          <cell r="I5058">
            <v>2.09</v>
          </cell>
        </row>
        <row r="5059">
          <cell r="D5059" t="str">
            <v>00002624</v>
          </cell>
          <cell r="E5059" t="str">
            <v>CURVA135G FERRO GALV ELETROLITICO 1" P/ ELETRODUTO</v>
          </cell>
          <cell r="F5059" t="str">
            <v>UN</v>
          </cell>
          <cell r="G5059">
            <v>3.33</v>
          </cell>
          <cell r="H5059" t="str">
            <v>I-SINAPI</v>
          </cell>
          <cell r="I5059">
            <v>4.0599999999999996</v>
          </cell>
        </row>
        <row r="5060">
          <cell r="D5060" t="str">
            <v>00002627</v>
          </cell>
          <cell r="E5060" t="str">
            <v>CURVA135G FERRO GALV ELETROLITICO 2 1/2" P/ ELETRODUTO</v>
          </cell>
          <cell r="F5060" t="str">
            <v>UN</v>
          </cell>
          <cell r="G5060">
            <v>30.24</v>
          </cell>
          <cell r="H5060" t="str">
            <v>I-SINAPI</v>
          </cell>
          <cell r="I5060">
            <v>36.89</v>
          </cell>
        </row>
        <row r="5061">
          <cell r="D5061" t="str">
            <v>00002630</v>
          </cell>
          <cell r="E5061" t="str">
            <v>CURVA135G FERRO GALV ELETROLITICO 2" P/ ELETRODUTO</v>
          </cell>
          <cell r="F5061" t="str">
            <v>UN</v>
          </cell>
          <cell r="G5061">
            <v>42.64</v>
          </cell>
          <cell r="H5061" t="str">
            <v>I-SINAPI</v>
          </cell>
          <cell r="I5061">
            <v>52.02</v>
          </cell>
        </row>
        <row r="5062">
          <cell r="D5062" t="str">
            <v>00002623</v>
          </cell>
          <cell r="E5062" t="str">
            <v>CURVA135G FERRO GALV ELETROLITICO 3/4" P/ ELETRODUTO</v>
          </cell>
          <cell r="F5062" t="str">
            <v>UN</v>
          </cell>
          <cell r="G5062">
            <v>1.9</v>
          </cell>
          <cell r="H5062" t="str">
            <v>I-SINAPI</v>
          </cell>
          <cell r="I5062">
            <v>2.31</v>
          </cell>
        </row>
        <row r="5063">
          <cell r="D5063" t="str">
            <v>00002629</v>
          </cell>
          <cell r="E5063" t="str">
            <v>CURVA135G FERRO GALV ELETROLITICO 3" P/ ELETRODUTO</v>
          </cell>
          <cell r="F5063" t="str">
            <v>UN</v>
          </cell>
          <cell r="G5063">
            <v>17.86</v>
          </cell>
          <cell r="H5063" t="str">
            <v>I-SINAPI</v>
          </cell>
          <cell r="I5063">
            <v>21.78</v>
          </cell>
        </row>
        <row r="5064">
          <cell r="D5064" t="str">
            <v>00002628</v>
          </cell>
          <cell r="E5064" t="str">
            <v>CURVA135G FERRO GALV ELETROLITICO 4" P/ ELETRODUTO</v>
          </cell>
          <cell r="F5064" t="str">
            <v>UN</v>
          </cell>
          <cell r="G5064">
            <v>87.8</v>
          </cell>
          <cell r="H5064" t="str">
            <v>I-SINAPI</v>
          </cell>
          <cell r="I5064">
            <v>107.11</v>
          </cell>
        </row>
        <row r="5065">
          <cell r="D5065" t="str">
            <v>00002611</v>
          </cell>
          <cell r="E5065" t="str">
            <v>CURVA45G FERRO GALV ELETROLITICO 1 1/2" P/ ELETRODUTO</v>
          </cell>
          <cell r="F5065" t="str">
            <v>UN</v>
          </cell>
          <cell r="G5065">
            <v>6.55</v>
          </cell>
          <cell r="H5065" t="str">
            <v>I-SINAPI</v>
          </cell>
          <cell r="I5065">
            <v>7.99</v>
          </cell>
        </row>
        <row r="5066">
          <cell r="D5066" t="str">
            <v>00002635</v>
          </cell>
          <cell r="E5066" t="str">
            <v>CURVA45G FERRO GALV ELETROLITICO 1/2" P/ ELETRODUTO</v>
          </cell>
          <cell r="F5066" t="str">
            <v>UN</v>
          </cell>
          <cell r="G5066">
            <v>1.34</v>
          </cell>
          <cell r="H5066" t="str">
            <v>I-SINAPI</v>
          </cell>
          <cell r="I5066">
            <v>1.63</v>
          </cell>
        </row>
        <row r="5067">
          <cell r="D5067" t="str">
            <v>00002634</v>
          </cell>
          <cell r="E5067" t="str">
            <v>CURVA45G FERRO GALV ELETROLITICO 1" P/ ELETRODUTO</v>
          </cell>
          <cell r="F5067" t="str">
            <v>UN</v>
          </cell>
          <cell r="G5067">
            <v>2.13</v>
          </cell>
          <cell r="H5067" t="str">
            <v>I-SINAPI</v>
          </cell>
          <cell r="I5067">
            <v>2.59</v>
          </cell>
        </row>
        <row r="5068">
          <cell r="D5068" t="str">
            <v>00002613</v>
          </cell>
          <cell r="E5068" t="str">
            <v>CURVA45G FERRO GALV ELETROLITICO 2 1/2" P/ ELETRODUTO</v>
          </cell>
          <cell r="F5068" t="str">
            <v>UN</v>
          </cell>
          <cell r="G5068">
            <v>21.49</v>
          </cell>
          <cell r="H5068" t="str">
            <v>I-SINAPI</v>
          </cell>
          <cell r="I5068">
            <v>26.21</v>
          </cell>
        </row>
        <row r="5069">
          <cell r="D5069" t="str">
            <v>00002612</v>
          </cell>
          <cell r="E5069" t="str">
            <v>CURVA45G FERRO GALV ELETROLITICO 2" P/ ELETRODUTO</v>
          </cell>
          <cell r="F5069" t="str">
            <v>UN</v>
          </cell>
          <cell r="G5069">
            <v>10.36</v>
          </cell>
          <cell r="H5069" t="str">
            <v>I-SINAPI</v>
          </cell>
          <cell r="I5069">
            <v>12.63</v>
          </cell>
        </row>
        <row r="5070">
          <cell r="D5070" t="str">
            <v>00002609</v>
          </cell>
          <cell r="E5070" t="str">
            <v>CURVA45G FERRO GALV ELETROLITICO 3/4" P/ ELETRODUTO</v>
          </cell>
          <cell r="F5070" t="str">
            <v>UN</v>
          </cell>
          <cell r="G5070">
            <v>1.56</v>
          </cell>
          <cell r="H5070" t="str">
            <v>I-SINAPI</v>
          </cell>
          <cell r="I5070">
            <v>1.9</v>
          </cell>
        </row>
        <row r="5071">
          <cell r="D5071" t="str">
            <v>00002614</v>
          </cell>
          <cell r="E5071" t="str">
            <v>CURVA45G FERRO GALV ELETROLITICO 3" P/ ELETRODUTO</v>
          </cell>
          <cell r="F5071" t="str">
            <v>UN</v>
          </cell>
          <cell r="G5071">
            <v>32.96</v>
          </cell>
          <cell r="H5071" t="str">
            <v>I-SINAPI</v>
          </cell>
          <cell r="I5071">
            <v>40.21</v>
          </cell>
        </row>
        <row r="5072">
          <cell r="D5072" t="str">
            <v>00002615</v>
          </cell>
          <cell r="E5072" t="str">
            <v>CURVA45G FERRO GALV ELETROLITICO 4" PARA ELETRODUTO</v>
          </cell>
          <cell r="F5072" t="str">
            <v>UN</v>
          </cell>
          <cell r="G5072">
            <v>54.04</v>
          </cell>
          <cell r="H5072" t="str">
            <v>I-SINAPI</v>
          </cell>
          <cell r="I5072">
            <v>65.92</v>
          </cell>
        </row>
        <row r="5073">
          <cell r="D5073" t="str">
            <v>00002632</v>
          </cell>
          <cell r="E5073" t="str">
            <v>CURVA90G FERRO GALV ELETROLITICO 1 1/2" P/ ELETRODUTO</v>
          </cell>
          <cell r="F5073" t="str">
            <v>UN</v>
          </cell>
          <cell r="G5073">
            <v>6.55</v>
          </cell>
          <cell r="H5073" t="str">
            <v>I-SINAPI</v>
          </cell>
          <cell r="I5073">
            <v>7.99</v>
          </cell>
        </row>
        <row r="5074">
          <cell r="D5074">
            <v>2618</v>
          </cell>
          <cell r="E5074" t="str">
            <v>CURVA90G FERRO GALV ELETROLITICO 1 1/4" P/ ELETRODUTO</v>
          </cell>
          <cell r="F5074" t="str">
            <v>UN</v>
          </cell>
          <cell r="G5074">
            <v>4.49</v>
          </cell>
          <cell r="H5074" t="str">
            <v>I-SINAPI</v>
          </cell>
          <cell r="I5074">
            <v>5.47</v>
          </cell>
        </row>
        <row r="5075">
          <cell r="D5075" t="str">
            <v>00002616</v>
          </cell>
          <cell r="E5075" t="str">
            <v>CURVA90G FERRO GALV ELETROLITICO 1/2" P/ ELETRODUTO</v>
          </cell>
          <cell r="F5075" t="str">
            <v>UN</v>
          </cell>
          <cell r="G5075">
            <v>1.34</v>
          </cell>
          <cell r="H5075" t="str">
            <v>I-SINAPI</v>
          </cell>
          <cell r="I5075">
            <v>1.63</v>
          </cell>
        </row>
        <row r="5076">
          <cell r="D5076">
            <v>2617</v>
          </cell>
          <cell r="E5076" t="str">
            <v>CURVA90G FERRO GALV ELETROLITICO 1" P/ ELETRODUTO</v>
          </cell>
          <cell r="F5076" t="str">
            <v>UN</v>
          </cell>
          <cell r="G5076">
            <v>2.13</v>
          </cell>
          <cell r="H5076" t="str">
            <v>I-SINAPI</v>
          </cell>
          <cell r="I5076">
            <v>2.59</v>
          </cell>
        </row>
        <row r="5077">
          <cell r="D5077" t="str">
            <v>00002619</v>
          </cell>
          <cell r="E5077" t="str">
            <v>CURVA90G FERRO GALV ELETROLITICO 2 1/2" P/ ELETRODUTO</v>
          </cell>
          <cell r="F5077" t="str">
            <v>UN</v>
          </cell>
          <cell r="G5077">
            <v>21.49</v>
          </cell>
          <cell r="H5077" t="str">
            <v>I-SINAPI</v>
          </cell>
          <cell r="I5077">
            <v>26.21</v>
          </cell>
        </row>
        <row r="5078">
          <cell r="D5078">
            <v>2631</v>
          </cell>
          <cell r="E5078" t="str">
            <v>CURVA90G FERRO GALV ELETROLITICO 2" P/ ELETRODUTO</v>
          </cell>
          <cell r="F5078" t="str">
            <v>UN</v>
          </cell>
          <cell r="G5078">
            <v>10.36</v>
          </cell>
          <cell r="H5078" t="str">
            <v>I-SINAPI</v>
          </cell>
          <cell r="I5078">
            <v>12.63</v>
          </cell>
        </row>
        <row r="5079">
          <cell r="D5079" t="str">
            <v>00002620</v>
          </cell>
          <cell r="E5079" t="str">
            <v>CURVA90G FERRO GALV ELETROLITICO 3" P/ ELETRODUTO</v>
          </cell>
          <cell r="F5079" t="str">
            <v>UN</v>
          </cell>
          <cell r="G5079">
            <v>32.96</v>
          </cell>
          <cell r="H5079" t="str">
            <v>I-SINAPI</v>
          </cell>
          <cell r="I5079">
            <v>40.21</v>
          </cell>
        </row>
        <row r="5080">
          <cell r="D5080" t="str">
            <v>00002621</v>
          </cell>
          <cell r="E5080" t="str">
            <v>CURVA90G FERRO GALV ELETROLITICO 4" P/ ELETRODUTO</v>
          </cell>
          <cell r="F5080" t="str">
            <v>UN</v>
          </cell>
          <cell r="G5080">
            <v>54</v>
          </cell>
          <cell r="H5080" t="str">
            <v>I-SINAPI</v>
          </cell>
          <cell r="I5080">
            <v>65.88</v>
          </cell>
        </row>
        <row r="5081">
          <cell r="D5081">
            <v>2633</v>
          </cell>
          <cell r="E5081" t="str">
            <v>CURVA90G FERRO GALV ELETROTILICO 3/4" P/ ELETRODUTO</v>
          </cell>
          <cell r="F5081" t="str">
            <v>UN</v>
          </cell>
          <cell r="G5081">
            <v>1.56</v>
          </cell>
          <cell r="H5081" t="str">
            <v>I-SINAPI</v>
          </cell>
          <cell r="I5081">
            <v>1.9</v>
          </cell>
        </row>
        <row r="5082">
          <cell r="D5082" t="str">
            <v>00010833</v>
          </cell>
          <cell r="E5082" t="str">
            <v>DEGRAU BORRACHA SINTETICA 50 X 32 CM X 4,5MM, PASTILHADO PLURIGOMA</v>
          </cell>
          <cell r="F5082" t="str">
            <v>M</v>
          </cell>
          <cell r="G5082">
            <v>17.57</v>
          </cell>
          <cell r="H5082" t="str">
            <v>I-SINAPI</v>
          </cell>
          <cell r="I5082">
            <v>21.43</v>
          </cell>
        </row>
        <row r="5083">
          <cell r="D5083" t="str">
            <v>00011242</v>
          </cell>
          <cell r="E5083" t="str">
            <v>DEGRAU FF P/ POCO VISITA N.2 / 2,5KG</v>
          </cell>
          <cell r="F5083" t="str">
            <v>UN</v>
          </cell>
          <cell r="G5083">
            <v>23.11</v>
          </cell>
          <cell r="H5083" t="str">
            <v>I-SINAPI</v>
          </cell>
          <cell r="I5083">
            <v>28.19</v>
          </cell>
        </row>
        <row r="5084">
          <cell r="D5084" t="str">
            <v>00011243</v>
          </cell>
          <cell r="E5084" t="str">
            <v>DEGRAU FF P/ POCO VISITA N.3 / 7,0KG</v>
          </cell>
          <cell r="F5084" t="str">
            <v>UN</v>
          </cell>
          <cell r="G5084">
            <v>23.11</v>
          </cell>
          <cell r="H5084" t="str">
            <v>I-SINAPI</v>
          </cell>
          <cell r="I5084">
            <v>28.19</v>
          </cell>
        </row>
        <row r="5085">
          <cell r="D5085" t="str">
            <v>00025968</v>
          </cell>
          <cell r="E5085" t="str">
            <v>DENTE PARA FRESADORA CIBER W 1900.</v>
          </cell>
          <cell r="F5085" t="str">
            <v>UN</v>
          </cell>
          <cell r="G5085">
            <v>53.79</v>
          </cell>
          <cell r="H5085" t="str">
            <v>I-SINAPI</v>
          </cell>
          <cell r="I5085">
            <v>65.62</v>
          </cell>
        </row>
        <row r="5086">
          <cell r="D5086" t="str">
            <v>00013888</v>
          </cell>
          <cell r="E5086" t="str">
            <v>DESEMPENADEIRA ELETRICA 2CV P/ PISO CONCRETO</v>
          </cell>
          <cell r="F5086" t="str">
            <v>UN</v>
          </cell>
          <cell r="G5086">
            <v>3423.01</v>
          </cell>
          <cell r="H5086" t="str">
            <v>I-SINAPI</v>
          </cell>
          <cell r="I5086">
            <v>4176.07</v>
          </cell>
        </row>
        <row r="5087">
          <cell r="D5087" t="str">
            <v>00002357</v>
          </cell>
          <cell r="E5087" t="str">
            <v>DESENHISTA COPISTA</v>
          </cell>
          <cell r="F5087" t="str">
            <v>H</v>
          </cell>
          <cell r="G5087">
            <v>7.48</v>
          </cell>
          <cell r="H5087" t="str">
            <v>I-SINAPI</v>
          </cell>
          <cell r="I5087">
            <v>9.1199999999999992</v>
          </cell>
        </row>
        <row r="5088">
          <cell r="D5088" t="str">
            <v>00002355</v>
          </cell>
          <cell r="E5088" t="str">
            <v>DESENHISTA DETALHISTA</v>
          </cell>
          <cell r="F5088" t="str">
            <v>H</v>
          </cell>
          <cell r="G5088">
            <v>9.7899999999999991</v>
          </cell>
          <cell r="H5088" t="str">
            <v>I-SINAPI</v>
          </cell>
          <cell r="I5088">
            <v>11.94</v>
          </cell>
        </row>
        <row r="5089">
          <cell r="D5089" t="str">
            <v>00002358</v>
          </cell>
          <cell r="E5089" t="str">
            <v>DESENHISTA PROJETISTA</v>
          </cell>
          <cell r="F5089" t="str">
            <v>H</v>
          </cell>
          <cell r="G5089">
            <v>14.09</v>
          </cell>
          <cell r="H5089" t="str">
            <v>I-SINAPI</v>
          </cell>
          <cell r="I5089">
            <v>17.18</v>
          </cell>
        </row>
        <row r="5090">
          <cell r="D5090" t="str">
            <v>00002692</v>
          </cell>
          <cell r="E5090" t="str">
            <v>DESMOLDANTE PARA FORMA DE MADEIRA</v>
          </cell>
          <cell r="F5090" t="str">
            <v>L</v>
          </cell>
          <cell r="G5090">
            <v>7.22</v>
          </cell>
          <cell r="H5090" t="str">
            <v>I-SINAPI</v>
          </cell>
          <cell r="I5090">
            <v>8.8000000000000007</v>
          </cell>
        </row>
        <row r="5091">
          <cell r="D5091" t="str">
            <v>00000136</v>
          </cell>
          <cell r="E5091" t="str">
            <v>DESMOLDANTE PROTETOR DE FORMA SEPAROL TOP SIKA OU EQUIVALENTE</v>
          </cell>
          <cell r="F5091" t="str">
            <v>KG</v>
          </cell>
          <cell r="G5091">
            <v>5.0199999999999996</v>
          </cell>
          <cell r="H5091" t="str">
            <v>I-SINAPI</v>
          </cell>
          <cell r="I5091">
            <v>6.12</v>
          </cell>
        </row>
        <row r="5092">
          <cell r="D5092" t="str">
            <v>00005330</v>
          </cell>
          <cell r="E5092" t="str">
            <v>DILUENTE EPOXI</v>
          </cell>
          <cell r="F5092" t="str">
            <v>L</v>
          </cell>
          <cell r="G5092">
            <v>26.06</v>
          </cell>
          <cell r="H5092" t="str">
            <v>I-SINAPI</v>
          </cell>
          <cell r="I5092">
            <v>31.79</v>
          </cell>
        </row>
        <row r="5093">
          <cell r="D5093" t="str">
            <v>00002366</v>
          </cell>
          <cell r="E5093" t="str">
            <v>DINAMITE GELATINOSA 1" - 40%"</v>
          </cell>
          <cell r="F5093" t="str">
            <v>KG</v>
          </cell>
          <cell r="G5093">
            <v>6.91</v>
          </cell>
          <cell r="H5093" t="str">
            <v>I-SINAPI</v>
          </cell>
          <cell r="I5093">
            <v>8.43</v>
          </cell>
        </row>
        <row r="5094">
          <cell r="D5094" t="str">
            <v>00011426</v>
          </cell>
          <cell r="E5094" t="str">
            <v>DINAMITE GELATINOSA 1" - 75%"</v>
          </cell>
          <cell r="F5094" t="str">
            <v>KG</v>
          </cell>
          <cell r="G5094">
            <v>7.61</v>
          </cell>
          <cell r="H5094" t="str">
            <v>I-SINAPI</v>
          </cell>
          <cell r="I5094">
            <v>9.2799999999999994</v>
          </cell>
        </row>
        <row r="5095">
          <cell r="D5095" t="str">
            <v>00002363</v>
          </cell>
          <cell r="E5095" t="str">
            <v>DINAMITE 1.1/2" - 40% "</v>
          </cell>
          <cell r="F5095" t="str">
            <v>KG</v>
          </cell>
          <cell r="G5095">
            <v>6.3</v>
          </cell>
          <cell r="H5095" t="str">
            <v>I-SINAPI</v>
          </cell>
          <cell r="I5095">
            <v>7.68</v>
          </cell>
        </row>
        <row r="5096">
          <cell r="D5096" t="str">
            <v>00002367</v>
          </cell>
          <cell r="E5096" t="str">
            <v>DINAMITE 1" - 40% "</v>
          </cell>
          <cell r="F5096" t="str">
            <v>KG</v>
          </cell>
          <cell r="G5096">
            <v>7.27</v>
          </cell>
          <cell r="H5096" t="str">
            <v>I-SINAPI</v>
          </cell>
          <cell r="I5096">
            <v>8.86</v>
          </cell>
        </row>
        <row r="5097">
          <cell r="D5097" t="str">
            <v>00002365</v>
          </cell>
          <cell r="E5097" t="str">
            <v>DINAMITE 1" - 60% "</v>
          </cell>
          <cell r="F5097" t="str">
            <v>KG</v>
          </cell>
          <cell r="G5097">
            <v>7.25</v>
          </cell>
          <cell r="H5097" t="str">
            <v>I-SINAPI</v>
          </cell>
          <cell r="I5097">
            <v>8.84</v>
          </cell>
        </row>
        <row r="5098">
          <cell r="D5098" t="str">
            <v>00002362</v>
          </cell>
          <cell r="E5098" t="str">
            <v>DINAMITE 2" - 40% "</v>
          </cell>
          <cell r="F5098" t="str">
            <v>KG</v>
          </cell>
          <cell r="G5098">
            <v>6.66</v>
          </cell>
          <cell r="H5098" t="str">
            <v>I-SINAPI</v>
          </cell>
          <cell r="I5098">
            <v>8.1199999999999992</v>
          </cell>
        </row>
        <row r="5099">
          <cell r="D5099" t="str">
            <v>00002364</v>
          </cell>
          <cell r="E5099" t="str">
            <v>DINAMITE 2" - 60% "</v>
          </cell>
          <cell r="F5099" t="str">
            <v>KG</v>
          </cell>
          <cell r="G5099">
            <v>6.59</v>
          </cell>
          <cell r="H5099" t="str">
            <v>I-SINAPI</v>
          </cell>
          <cell r="I5099">
            <v>8.0299999999999994</v>
          </cell>
        </row>
        <row r="5100">
          <cell r="D5100" t="str">
            <v>00026017</v>
          </cell>
          <cell r="E5100" t="str">
            <v>DISCO DE BORRACHA PARA LIXADEIRA ELETRICA   7" (180 MM)</v>
          </cell>
          <cell r="F5100" t="str">
            <v>UN</v>
          </cell>
          <cell r="G5100">
            <v>16.53</v>
          </cell>
          <cell r="H5100" t="str">
            <v>I-SINAPI</v>
          </cell>
          <cell r="I5100">
            <v>20.16</v>
          </cell>
        </row>
        <row r="5101">
          <cell r="D5101" t="str">
            <v>00026018</v>
          </cell>
          <cell r="E5101" t="str">
            <v>DISCO DE CORTE   PARA ESTRUTURA METÁLICA 300 X 3,2 X 19,05 MM</v>
          </cell>
          <cell r="F5101" t="str">
            <v>UN</v>
          </cell>
          <cell r="G5101">
            <v>3.38</v>
          </cell>
          <cell r="H5101" t="str">
            <v>I-SINAPI</v>
          </cell>
          <cell r="I5101">
            <v>4.12</v>
          </cell>
        </row>
        <row r="5102">
          <cell r="D5102" t="str">
            <v>00025931</v>
          </cell>
          <cell r="E5102" t="str">
            <v>DISCO DE CORTE DIAMANTADO - 7", PARA ESMERILHADEIRA, SEGMENTADO, PARA CONCRETO</v>
          </cell>
          <cell r="F5102" t="str">
            <v>UN</v>
          </cell>
          <cell r="G5102">
            <v>69.099999999999994</v>
          </cell>
          <cell r="H5102" t="str">
            <v>I-SINAPI</v>
          </cell>
          <cell r="I5102">
            <v>84.3</v>
          </cell>
        </row>
        <row r="5103">
          <cell r="D5103" t="str">
            <v>00026019</v>
          </cell>
          <cell r="E5103" t="str">
            <v>DISCO DE DESBASTE PARA ESTRUTURA METÁLICA DE 9"   X   1/4"   X 7/8"   ( 225 X 6,25 X 21,87 MM)</v>
          </cell>
          <cell r="F5103" t="str">
            <v>UN</v>
          </cell>
          <cell r="G5103">
            <v>14.15</v>
          </cell>
          <cell r="H5103" t="str">
            <v>I-SINAPI</v>
          </cell>
          <cell r="I5103">
            <v>17.260000000000002</v>
          </cell>
        </row>
        <row r="5104">
          <cell r="D5104" t="str">
            <v>00026020</v>
          </cell>
          <cell r="E5104" t="str">
            <v>DISCO DE LIXA GRÃO GROSSO 180 MM</v>
          </cell>
          <cell r="F5104" t="str">
            <v>UN</v>
          </cell>
          <cell r="G5104">
            <v>5.14</v>
          </cell>
          <cell r="H5104" t="str">
            <v>I-SINAPI</v>
          </cell>
          <cell r="I5104">
            <v>6.27</v>
          </cell>
        </row>
        <row r="5105">
          <cell r="D5105" t="str">
            <v>00020008</v>
          </cell>
          <cell r="E5105" t="str">
            <v>DISJUNTOR MONOFASICO 10A, 2KA (220V)</v>
          </cell>
          <cell r="F5105" t="str">
            <v>UN</v>
          </cell>
          <cell r="G5105">
            <v>8.59</v>
          </cell>
          <cell r="H5105" t="str">
            <v>I-SINAPI</v>
          </cell>
          <cell r="I5105">
            <v>10.47</v>
          </cell>
        </row>
        <row r="5106">
          <cell r="D5106">
            <v>20009</v>
          </cell>
          <cell r="E5106" t="str">
            <v>DISJUNTOR MONOFASICO 15A, 2KA (220V)</v>
          </cell>
          <cell r="F5106" t="str">
            <v>UN</v>
          </cell>
          <cell r="G5106">
            <v>8.59</v>
          </cell>
          <cell r="H5106" t="str">
            <v>I-SINAPI</v>
          </cell>
          <cell r="I5106">
            <v>10.47</v>
          </cell>
        </row>
        <row r="5107">
          <cell r="D5107">
            <v>20010</v>
          </cell>
          <cell r="E5107" t="str">
            <v>DISJUNTOR MONOFASICO 20A, 2KA (220V)</v>
          </cell>
          <cell r="F5107" t="str">
            <v>UN</v>
          </cell>
          <cell r="G5107">
            <v>8.6300000000000008</v>
          </cell>
          <cell r="H5107" t="str">
            <v>I-SINAPI</v>
          </cell>
          <cell r="I5107">
            <v>10.52</v>
          </cell>
        </row>
        <row r="5108">
          <cell r="D5108" t="str">
            <v>00014544</v>
          </cell>
          <cell r="E5108" t="str">
            <v>DISJUNTOR MONOFASICO 25A, 2KA (220V)</v>
          </cell>
          <cell r="F5108" t="str">
            <v>UN</v>
          </cell>
          <cell r="G5108">
            <v>8.6300000000000008</v>
          </cell>
          <cell r="H5108" t="str">
            <v>I-SINAPI</v>
          </cell>
          <cell r="I5108">
            <v>10.52</v>
          </cell>
        </row>
        <row r="5109">
          <cell r="D5109" t="str">
            <v>00020011</v>
          </cell>
          <cell r="E5109" t="str">
            <v>DISJUNTOR MONOFASICO 30A, 2KA (220V)</v>
          </cell>
          <cell r="F5109" t="str">
            <v>UN</v>
          </cell>
          <cell r="G5109">
            <v>8.86</v>
          </cell>
          <cell r="H5109" t="str">
            <v>I-SINAPI</v>
          </cell>
          <cell r="I5109">
            <v>10.8</v>
          </cell>
        </row>
        <row r="5110">
          <cell r="D5110" t="str">
            <v>00020012</v>
          </cell>
          <cell r="E5110" t="str">
            <v>DISJUNTOR MONOFASICO 35A, 2KA (220V)</v>
          </cell>
          <cell r="F5110" t="str">
            <v>UN</v>
          </cell>
          <cell r="G5110">
            <v>12.87</v>
          </cell>
          <cell r="H5110" t="str">
            <v>I-SINAPI</v>
          </cell>
          <cell r="I5110">
            <v>15.7</v>
          </cell>
        </row>
        <row r="5111">
          <cell r="D5111" t="str">
            <v>00020013</v>
          </cell>
          <cell r="E5111" t="str">
            <v>DISJUNTOR MONOFASICO 40A, 2KA (220V)</v>
          </cell>
          <cell r="F5111" t="str">
            <v>UN</v>
          </cell>
          <cell r="G5111">
            <v>13.01</v>
          </cell>
          <cell r="H5111" t="str">
            <v>I-SINAPI</v>
          </cell>
          <cell r="I5111">
            <v>15.87</v>
          </cell>
        </row>
        <row r="5112">
          <cell r="D5112" t="str">
            <v>00020014</v>
          </cell>
          <cell r="E5112" t="str">
            <v>DISJUNTOR MONOFASICO 50A, 2KA (220V)</v>
          </cell>
          <cell r="F5112" t="str">
            <v>UN</v>
          </cell>
          <cell r="G5112">
            <v>13.51</v>
          </cell>
          <cell r="H5112" t="str">
            <v>I-SINAPI</v>
          </cell>
          <cell r="I5112">
            <v>16.48</v>
          </cell>
        </row>
        <row r="5113">
          <cell r="D5113" t="str">
            <v>00020015</v>
          </cell>
          <cell r="E5113" t="str">
            <v>DISJUNTOR MONOFASICO 60A, 2KA (220V)</v>
          </cell>
          <cell r="F5113" t="str">
            <v>UN</v>
          </cell>
          <cell r="G5113">
            <v>20.5</v>
          </cell>
          <cell r="H5113" t="str">
            <v>I-SINAPI</v>
          </cell>
          <cell r="I5113">
            <v>25.01</v>
          </cell>
        </row>
        <row r="5114">
          <cell r="D5114" t="str">
            <v>00020016</v>
          </cell>
          <cell r="E5114" t="str">
            <v>DISJUNTOR MONOFASICO 70A, 2KA (220V)</v>
          </cell>
          <cell r="F5114" t="str">
            <v>UN</v>
          </cell>
          <cell r="G5114">
            <v>20.61</v>
          </cell>
          <cell r="H5114" t="str">
            <v>I-SINAPI</v>
          </cell>
          <cell r="I5114">
            <v>25.14</v>
          </cell>
        </row>
        <row r="5115">
          <cell r="D5115" t="str">
            <v>00002371</v>
          </cell>
          <cell r="E5115" t="str">
            <v>DISJUNTOR TERMOMAGNETICO BIPOLAR 15A</v>
          </cell>
          <cell r="F5115" t="str">
            <v>UN</v>
          </cell>
          <cell r="G5115">
            <v>39.03</v>
          </cell>
          <cell r="H5115" t="str">
            <v>I-SINAPI</v>
          </cell>
          <cell r="I5115">
            <v>47.61</v>
          </cell>
        </row>
        <row r="5116">
          <cell r="D5116" t="str">
            <v>00002382</v>
          </cell>
          <cell r="E5116" t="str">
            <v>DISJUNTOR TERMOMAGNETICO BIPOLAR 20A</v>
          </cell>
          <cell r="F5116" t="str">
            <v>UN</v>
          </cell>
          <cell r="G5116">
            <v>38.89</v>
          </cell>
          <cell r="H5116" t="str">
            <v>I-SINAPI</v>
          </cell>
          <cell r="I5116">
            <v>47.44</v>
          </cell>
        </row>
        <row r="5117">
          <cell r="D5117">
            <v>2385</v>
          </cell>
          <cell r="E5117" t="str">
            <v>DISJUNTOR TERMOMAGNETICO BIPOLAR 30A</v>
          </cell>
          <cell r="F5117" t="str">
            <v>UN</v>
          </cell>
          <cell r="G5117">
            <v>39.17</v>
          </cell>
          <cell r="H5117" t="str">
            <v>I-SINAPI</v>
          </cell>
          <cell r="I5117">
            <v>47.78</v>
          </cell>
        </row>
        <row r="5118">
          <cell r="D5118" t="str">
            <v>00002383</v>
          </cell>
          <cell r="E5118" t="str">
            <v>DISJUNTOR TERMOMAGNETICO BIPOLAR 40A</v>
          </cell>
          <cell r="F5118" t="str">
            <v>UN</v>
          </cell>
          <cell r="G5118">
            <v>39.17</v>
          </cell>
          <cell r="H5118" t="str">
            <v>I-SINAPI</v>
          </cell>
          <cell r="I5118">
            <v>47.78</v>
          </cell>
        </row>
        <row r="5119">
          <cell r="D5119" t="str">
            <v>00002388</v>
          </cell>
          <cell r="E5119" t="str">
            <v>DISJUNTOR TERMOMAGNETICO BIPOLAR 50A</v>
          </cell>
          <cell r="F5119" t="str">
            <v>UN</v>
          </cell>
          <cell r="G5119">
            <v>40.659999999999997</v>
          </cell>
          <cell r="H5119" t="str">
            <v>I-SINAPI</v>
          </cell>
          <cell r="I5119">
            <v>49.6</v>
          </cell>
        </row>
        <row r="5120">
          <cell r="D5120" t="str">
            <v>00002390</v>
          </cell>
          <cell r="E5120" t="str">
            <v>DISJUNTOR TERMOMAGNETICO MONOPOLAR 10A</v>
          </cell>
          <cell r="F5120" t="str">
            <v>UN</v>
          </cell>
          <cell r="G5120">
            <v>6.4</v>
          </cell>
          <cell r="H5120" t="str">
            <v>I-SINAPI</v>
          </cell>
          <cell r="I5120">
            <v>7.8</v>
          </cell>
        </row>
        <row r="5121">
          <cell r="D5121">
            <v>2369</v>
          </cell>
          <cell r="E5121" t="str">
            <v>DISJUNTOR TERMOMAGNETICO MONOPOLAR 15A</v>
          </cell>
          <cell r="F5121" t="str">
            <v>UN</v>
          </cell>
          <cell r="G5121">
            <v>6.7</v>
          </cell>
          <cell r="H5121" t="str">
            <v>I-SINAPI</v>
          </cell>
          <cell r="I5121">
            <v>8.17</v>
          </cell>
        </row>
        <row r="5122">
          <cell r="D5122">
            <v>2389</v>
          </cell>
          <cell r="E5122" t="str">
            <v>DISJUNTOR TERMOMAGNETICO MONOPOLAR 20A</v>
          </cell>
          <cell r="F5122" t="str">
            <v>UN</v>
          </cell>
          <cell r="G5122">
            <v>6.47</v>
          </cell>
          <cell r="H5122" t="str">
            <v>I-SINAPI</v>
          </cell>
          <cell r="I5122">
            <v>7.89</v>
          </cell>
        </row>
        <row r="5123">
          <cell r="D5123">
            <v>2370</v>
          </cell>
          <cell r="E5123" t="str">
            <v>DISJUNTOR TERMOMAGNETICO MONOPOLAR 30A</v>
          </cell>
          <cell r="F5123" t="str">
            <v>UN</v>
          </cell>
          <cell r="G5123">
            <v>6.72</v>
          </cell>
          <cell r="H5123" t="str">
            <v>I-SINAPI</v>
          </cell>
          <cell r="I5123">
            <v>8.19</v>
          </cell>
        </row>
        <row r="5124">
          <cell r="D5124" t="str">
            <v>00002386</v>
          </cell>
          <cell r="E5124" t="str">
            <v>DISJUNTOR TERMOMAGNETICO MONOPOLAR 40A</v>
          </cell>
          <cell r="F5124" t="str">
            <v>UN</v>
          </cell>
          <cell r="G5124">
            <v>9.7799999999999994</v>
          </cell>
          <cell r="H5124" t="str">
            <v>I-SINAPI</v>
          </cell>
          <cell r="I5124">
            <v>11.93</v>
          </cell>
        </row>
        <row r="5125">
          <cell r="D5125" t="str">
            <v>00013387</v>
          </cell>
          <cell r="E5125" t="str">
            <v>DISJUNTOR TERMOMAGNETICO MONOPOLAR 50A</v>
          </cell>
          <cell r="F5125" t="str">
            <v>UN</v>
          </cell>
          <cell r="G5125">
            <v>10.06</v>
          </cell>
          <cell r="H5125" t="str">
            <v>I-SINAPI</v>
          </cell>
          <cell r="I5125">
            <v>12.27</v>
          </cell>
        </row>
        <row r="5126">
          <cell r="D5126">
            <v>2373</v>
          </cell>
          <cell r="E5126" t="str">
            <v>DISJUNTOR TERMOMAGNETICO TRIPOLAR 100A</v>
          </cell>
          <cell r="F5126" t="str">
            <v>UN</v>
          </cell>
          <cell r="G5126">
            <v>64.650000000000006</v>
          </cell>
          <cell r="H5126" t="str">
            <v>I-SINAPI</v>
          </cell>
          <cell r="I5126">
            <v>78.87</v>
          </cell>
        </row>
        <row r="5127">
          <cell r="D5127" t="str">
            <v>00002391</v>
          </cell>
          <cell r="E5127" t="str">
            <v>DISJUNTOR TERMOMAGNETICO TRIPOLAR 125A</v>
          </cell>
          <cell r="F5127" t="str">
            <v>UN</v>
          </cell>
          <cell r="G5127">
            <v>174.84</v>
          </cell>
          <cell r="H5127" t="str">
            <v>I-SINAPI</v>
          </cell>
          <cell r="I5127">
            <v>213.3</v>
          </cell>
        </row>
        <row r="5128">
          <cell r="D5128" t="str">
            <v>00002374</v>
          </cell>
          <cell r="E5128" t="str">
            <v>DISJUNTOR TERMOMAGNETICO TRIPOLAR 150A/600V, TIPO FXD/35KA SIEMENS OU EQUIV</v>
          </cell>
          <cell r="F5128" t="str">
            <v>UN</v>
          </cell>
          <cell r="G5128">
            <v>314.67</v>
          </cell>
          <cell r="H5128" t="str">
            <v>I-SINAPI</v>
          </cell>
          <cell r="I5128">
            <v>383.89</v>
          </cell>
        </row>
        <row r="5129">
          <cell r="D5129">
            <v>2387</v>
          </cell>
          <cell r="E5129" t="str">
            <v>DISJUNTOR TERMOMAGNETICO TRIPOLAR 20A</v>
          </cell>
          <cell r="F5129" t="str">
            <v>UN</v>
          </cell>
          <cell r="G5129">
            <v>44.2</v>
          </cell>
          <cell r="H5129" t="str">
            <v>I-SINAPI</v>
          </cell>
          <cell r="I5129">
            <v>53.92</v>
          </cell>
        </row>
        <row r="5130">
          <cell r="D5130" t="str">
            <v>00002377</v>
          </cell>
          <cell r="E5130" t="str">
            <v>DISJUNTOR TERMOMAGNETICO TRIPOLAR 200A/600V, TIPO FXD/35KA SIEMENS OU EQUIV</v>
          </cell>
          <cell r="F5130" t="str">
            <v>UN</v>
          </cell>
          <cell r="G5130">
            <v>579.84</v>
          </cell>
          <cell r="H5130" t="str">
            <v>I-SINAPI</v>
          </cell>
          <cell r="I5130">
            <v>707.4</v>
          </cell>
        </row>
        <row r="5131">
          <cell r="D5131" t="str">
            <v>00002393</v>
          </cell>
          <cell r="E5131" t="str">
            <v>DISJUNTOR TERMOMAGNETICO TRIPOLAR 250A/600V, TIPO FXD SIEMENS OU EQUIV</v>
          </cell>
          <cell r="F5131" t="str">
            <v>UN</v>
          </cell>
          <cell r="G5131">
            <v>757.47</v>
          </cell>
          <cell r="H5131" t="str">
            <v>I-SINAPI</v>
          </cell>
          <cell r="I5131">
            <v>924.11</v>
          </cell>
        </row>
        <row r="5132">
          <cell r="D5132">
            <v>2384</v>
          </cell>
          <cell r="E5132" t="str">
            <v>DISJUNTOR TERMOMAGNETICO TRIPOLAR 30A</v>
          </cell>
          <cell r="F5132" t="str">
            <v>UN</v>
          </cell>
          <cell r="G5132">
            <v>44.55</v>
          </cell>
          <cell r="H5132" t="str">
            <v>I-SINAPI</v>
          </cell>
          <cell r="I5132">
            <v>54.35</v>
          </cell>
        </row>
        <row r="5133">
          <cell r="D5133" t="str">
            <v>00002378</v>
          </cell>
          <cell r="E5133" t="str">
            <v>DISJUNTOR TERMOMAGNETICO TRIPOLAR 300A/600V, TIPO JXD/40KA SIEMENS OU EQUIV</v>
          </cell>
          <cell r="F5133" t="str">
            <v>UN</v>
          </cell>
          <cell r="G5133">
            <v>882.26</v>
          </cell>
          <cell r="H5133" t="str">
            <v>I-SINAPI</v>
          </cell>
          <cell r="I5133">
            <v>1076.3499999999999</v>
          </cell>
        </row>
        <row r="5134">
          <cell r="D5134" t="str">
            <v>00002380</v>
          </cell>
          <cell r="E5134" t="str">
            <v>DISJUNTOR TERMOMAGNETICO TRIPOLAR 40A</v>
          </cell>
          <cell r="F5134" t="str">
            <v>UN</v>
          </cell>
          <cell r="G5134">
            <v>44.25</v>
          </cell>
          <cell r="H5134" t="str">
            <v>I-SINAPI</v>
          </cell>
          <cell r="I5134">
            <v>53.98</v>
          </cell>
        </row>
        <row r="5135">
          <cell r="D5135" t="str">
            <v>00002379</v>
          </cell>
          <cell r="E5135" t="str">
            <v>DISJUNTOR TERMOMAGNETICO TRIPOLAR 400A/600V, TIPO JXD/40KA SIEMENS OU EQUIV</v>
          </cell>
          <cell r="F5135" t="str">
            <v>UN</v>
          </cell>
          <cell r="G5135">
            <v>972.12</v>
          </cell>
          <cell r="H5135" t="str">
            <v>I-SINAPI</v>
          </cell>
          <cell r="I5135">
            <v>1185.98</v>
          </cell>
        </row>
        <row r="5136">
          <cell r="D5136" t="str">
            <v>00002392</v>
          </cell>
          <cell r="E5136" t="str">
            <v>DISJUNTOR TERMOMAGNETICO TRIPOLAR 50A</v>
          </cell>
          <cell r="F5136" t="str">
            <v>UN</v>
          </cell>
          <cell r="G5136">
            <v>44.2</v>
          </cell>
          <cell r="H5136" t="str">
            <v>I-SINAPI</v>
          </cell>
          <cell r="I5136">
            <v>53.92</v>
          </cell>
        </row>
        <row r="5137">
          <cell r="D5137" t="str">
            <v>00002376</v>
          </cell>
          <cell r="E5137" t="str">
            <v>DISJUNTOR TERMOMAGNETICO TRIPOLAR 600A/600V, TIPO LXD/40KA SIEMENS OU EQUIV</v>
          </cell>
          <cell r="F5137" t="str">
            <v>UN</v>
          </cell>
          <cell r="G5137">
            <v>2196.9299999999998</v>
          </cell>
          <cell r="H5137" t="str">
            <v>I-SINAPI</v>
          </cell>
          <cell r="I5137">
            <v>2680.25</v>
          </cell>
        </row>
        <row r="5138">
          <cell r="D5138" t="str">
            <v>00002381</v>
          </cell>
          <cell r="E5138" t="str">
            <v>DISJUNTOR TERMOMAGNETICO TRIPOLAR 70A</v>
          </cell>
          <cell r="F5138" t="str">
            <v>UN</v>
          </cell>
          <cell r="G5138">
            <v>63.64</v>
          </cell>
          <cell r="H5138" t="str">
            <v>I-SINAPI</v>
          </cell>
          <cell r="I5138">
            <v>77.64</v>
          </cell>
        </row>
        <row r="5139">
          <cell r="D5139" t="str">
            <v>00002394</v>
          </cell>
          <cell r="E5139" t="str">
            <v>DISJUNTOR TERMOMAGNETICO TRIPOLAR 800A/600V, TIPO LMXD SIEMENS OU EQUIV</v>
          </cell>
          <cell r="F5139" t="str">
            <v>UN</v>
          </cell>
          <cell r="G5139">
            <v>3516.97</v>
          </cell>
          <cell r="H5139" t="str">
            <v>I-SINAPI</v>
          </cell>
          <cell r="I5139">
            <v>4290.7</v>
          </cell>
        </row>
        <row r="5140">
          <cell r="D5140" t="str">
            <v>00002372</v>
          </cell>
          <cell r="E5140" t="str">
            <v>DISJUNTOR TERMOMAGNETICO TRIPOLAR 90A</v>
          </cell>
          <cell r="F5140" t="str">
            <v>UN</v>
          </cell>
          <cell r="G5140">
            <v>62.83</v>
          </cell>
          <cell r="H5140" t="str">
            <v>I-SINAPI</v>
          </cell>
          <cell r="I5140">
            <v>76.650000000000006</v>
          </cell>
        </row>
        <row r="5141">
          <cell r="D5141" t="str">
            <v>00014557</v>
          </cell>
          <cell r="E5141" t="str">
            <v>DISJUNTOR TRIFASICO 70A, 10KA (220V)</v>
          </cell>
          <cell r="F5141" t="str">
            <v>UN</v>
          </cell>
          <cell r="G5141">
            <v>78.58</v>
          </cell>
          <cell r="H5141" t="str">
            <v>I-SINAPI</v>
          </cell>
          <cell r="I5141">
            <v>95.86</v>
          </cell>
        </row>
        <row r="5142">
          <cell r="D5142" t="str">
            <v>00002368</v>
          </cell>
          <cell r="E5142" t="str">
            <v>DISJUNTOR TRIPOLAR PEQ VOL OLEO P/ INST ABRIGADA, CLASSE TENSAO 15KV CN 630A, LCC= 14,7KA, POT.</v>
          </cell>
          <cell r="F5142" t="str">
            <v>UN</v>
          </cell>
          <cell r="G5142">
            <v>17089.8</v>
          </cell>
          <cell r="H5142" t="str">
            <v>I-SINAPI</v>
          </cell>
          <cell r="I5142">
            <v>20849.55</v>
          </cell>
        </row>
        <row r="5143">
          <cell r="D5143" t="str">
            <v>00026039</v>
          </cell>
          <cell r="E5143" t="str">
            <v>DISTRIBUIDOR DE AGREGADOS AUTOPROPELIDO ROMANELLI DAR 5000 , CAP 3 M3, A DIESEL,   6 CC, 140 CV, OU</v>
          </cell>
          <cell r="F5143" t="str">
            <v>UN</v>
          </cell>
          <cell r="G5143">
            <v>632065.68000000005</v>
          </cell>
          <cell r="H5143" t="str">
            <v>I-SINAPI</v>
          </cell>
          <cell r="I5143">
            <v>771120.12</v>
          </cell>
        </row>
        <row r="5144">
          <cell r="D5144" t="str">
            <v>00002758</v>
          </cell>
          <cell r="E5144" t="str">
            <v>DISTRIBUIDOR DE ASFALTO C/ TANQUE ISOLADO 6000 L C/ 2 MACARICOS, ESPARGIDOR C/ LARGURA 3,66M, BICO</v>
          </cell>
          <cell r="F5144" t="str">
            <v>H</v>
          </cell>
          <cell r="G5144">
            <v>86.05</v>
          </cell>
          <cell r="H5144" t="str">
            <v>I-SINAPI</v>
          </cell>
          <cell r="I5144">
            <v>104.98</v>
          </cell>
        </row>
        <row r="5145">
          <cell r="D5145" t="str">
            <v>00020220</v>
          </cell>
          <cell r="E5145" t="str">
            <v>DISTRIBUIDOR DE ASFALTO, CIFALI(TEREX), MOD HE-C, C/ TANQUE 6000 L, MOTOR DIESEL 9,2 HP, A SER</v>
          </cell>
          <cell r="F5145" t="str">
            <v>UN</v>
          </cell>
          <cell r="G5145">
            <v>158612.57999999999</v>
          </cell>
          <cell r="H5145" t="str">
            <v>I-SINAPI</v>
          </cell>
          <cell r="I5145">
            <v>193507.34</v>
          </cell>
        </row>
        <row r="5146">
          <cell r="D5146" t="str">
            <v>00002403</v>
          </cell>
          <cell r="E5146" t="str">
            <v>DISTRIBUIDOR DE ASFALTO, CONSMAQ, MOD DA,   A SER MONTADO SOBRE CAMINHÃO, C/ TANQUE ISOLADO 6 M</v>
          </cell>
          <cell r="F5146" t="str">
            <v>UN</v>
          </cell>
          <cell r="G5146">
            <v>191160</v>
          </cell>
          <cell r="H5146" t="str">
            <v>I-SINAPI</v>
          </cell>
          <cell r="I5146">
            <v>233215.2</v>
          </cell>
        </row>
        <row r="5147">
          <cell r="D5147" t="str">
            <v>00026040</v>
          </cell>
          <cell r="E5147" t="str">
            <v>DISTRIBUIDOR DE ASFALTO, MOTOR DIESEL 10   CV ,   C/ TANQUE 5000 L,   A SER MONTADO SOBRE CAMINHÃO</v>
          </cell>
          <cell r="F5147" t="str">
            <v>UN</v>
          </cell>
          <cell r="G5147">
            <v>163944</v>
          </cell>
          <cell r="H5147" t="str">
            <v>I-SINAPI</v>
          </cell>
          <cell r="I5147">
            <v>200011.68</v>
          </cell>
        </row>
        <row r="5148">
          <cell r="D5148" t="str">
            <v>00013604</v>
          </cell>
          <cell r="E5148" t="str">
            <v>DISTRIBUIDOR DE BETUME, FERLEX/ERISA, MOD. DB-6,0, CAPACIDADE 6000 L, ESPARGIMENTO SOB PRESSÃO, A</v>
          </cell>
          <cell r="F5148" t="str">
            <v>UN</v>
          </cell>
          <cell r="G5148">
            <v>206064</v>
          </cell>
          <cell r="H5148" t="str">
            <v>I-SINAPI</v>
          </cell>
          <cell r="I5148">
            <v>251398.08</v>
          </cell>
        </row>
        <row r="5149">
          <cell r="D5149" t="str">
            <v>00002401</v>
          </cell>
          <cell r="E5149" t="str">
            <v>DISTRIBUIDOR OU ESPALHADOR DE AGREGADO TIPO DOSADOR,    C/ 4 PNEUS REBOCÁVEL C/ LARGURA 3,66 M</v>
          </cell>
          <cell r="F5149" t="str">
            <v>UN</v>
          </cell>
          <cell r="G5149">
            <v>52164</v>
          </cell>
          <cell r="H5149" t="str">
            <v>I-SINAPI</v>
          </cell>
          <cell r="I5149">
            <v>63640.08</v>
          </cell>
        </row>
        <row r="5150">
          <cell r="D5150" t="str">
            <v>00002414</v>
          </cell>
          <cell r="E5150" t="str">
            <v>DIVISORIA (N2) PAINEL/VIDRO - PAINEL C/ MSO/COMEIA E=35MM - MONTANTE/RODAPE DUPLO ACO GALV PINTADO</v>
          </cell>
          <cell r="F5150" t="str">
            <v>M2</v>
          </cell>
          <cell r="G5150">
            <v>69.97</v>
          </cell>
          <cell r="H5150" t="str">
            <v>I-SINAPI</v>
          </cell>
          <cell r="I5150">
            <v>85.36</v>
          </cell>
        </row>
        <row r="5151">
          <cell r="D5151" t="str">
            <v>00002413</v>
          </cell>
          <cell r="E5151" t="str">
            <v>DIVISORIA (N2) PAINEL/VIDRO - PAINEL C/ MSO/COMEIA E=35MM - PERFIS SIMPLES ACO GALV PINTADO -</v>
          </cell>
          <cell r="F5151" t="str">
            <v>M2</v>
          </cell>
          <cell r="G5151">
            <v>67.31</v>
          </cell>
          <cell r="H5151" t="str">
            <v>I-SINAPI</v>
          </cell>
          <cell r="I5151">
            <v>82.11</v>
          </cell>
        </row>
        <row r="5152">
          <cell r="D5152" t="str">
            <v>00002405</v>
          </cell>
          <cell r="E5152" t="str">
            <v>DIVISORIA (N2) PAINEL/VIDRO - PAINEL MSO/COMEIA E=35MM - MONTANTE/RODAPE DUPLO ALUMINIO ANOD NAT</v>
          </cell>
          <cell r="F5152" t="str">
            <v>M2</v>
          </cell>
          <cell r="G5152">
            <v>78.349999999999994</v>
          </cell>
          <cell r="H5152" t="str">
            <v>I-SINAPI</v>
          </cell>
          <cell r="I5152">
            <v>95.58</v>
          </cell>
        </row>
        <row r="5153">
          <cell r="D5153" t="str">
            <v>00013361</v>
          </cell>
          <cell r="E5153" t="str">
            <v>DIVISORIA (N2) PAINEL/VIDRO - PAINEL MSO/COMEIA E=35MM - PERFIS SIMPLES ALUMINIO ANOD NAT - COLOCAD</v>
          </cell>
          <cell r="F5153" t="str">
            <v>M2</v>
          </cell>
          <cell r="G5153">
            <v>65.540000000000006</v>
          </cell>
          <cell r="H5153" t="str">
            <v>I-SINAPI</v>
          </cell>
          <cell r="I5153">
            <v>79.95</v>
          </cell>
        </row>
        <row r="5154">
          <cell r="D5154" t="str">
            <v>00002408</v>
          </cell>
          <cell r="E5154" t="str">
            <v>DIVISORIA (N2) PAINEL/VIDRO - PAINEL MSO/COMEIA E=50MM - MONTANTE SIMPLIFICADO E DEMAIS PERFIS ACO</v>
          </cell>
          <cell r="F5154" t="str">
            <v>M2</v>
          </cell>
          <cell r="G5154">
            <v>67.31</v>
          </cell>
          <cell r="H5154" t="str">
            <v>I-SINAPI</v>
          </cell>
          <cell r="I5154">
            <v>82.11</v>
          </cell>
        </row>
        <row r="5155">
          <cell r="D5155" t="str">
            <v>00011984</v>
          </cell>
          <cell r="E5155" t="str">
            <v>DIVISORIA (N2) PAINEL/VIDRO - PAINEL VERMICULITA E=35MM - MONTANTE/RODAPE DUPLO   ACO GALV PINTADO</v>
          </cell>
          <cell r="F5155" t="str">
            <v>M2</v>
          </cell>
          <cell r="G5155">
            <v>150.57</v>
          </cell>
          <cell r="H5155" t="str">
            <v>I-SINAPI</v>
          </cell>
          <cell r="I5155">
            <v>183.69</v>
          </cell>
        </row>
        <row r="5156">
          <cell r="D5156" t="str">
            <v>00011987</v>
          </cell>
          <cell r="E5156" t="str">
            <v>DIVISORIA (N2) PAINEL/VIDRO - PAINEL VERMICULITA E=35MM - PERFIS SIMPLES ALUMINIO ANOD NATURAL -</v>
          </cell>
          <cell r="F5156" t="str">
            <v>M2</v>
          </cell>
          <cell r="G5156">
            <v>175.37</v>
          </cell>
          <cell r="H5156" t="str">
            <v>I-SINAPI</v>
          </cell>
          <cell r="I5156">
            <v>213.95</v>
          </cell>
        </row>
        <row r="5157">
          <cell r="D5157" t="str">
            <v>00002416</v>
          </cell>
          <cell r="E5157" t="str">
            <v>DIVISORIA (N3) PAINEL/VIDRO/PAINEL MSO/COMEIA E=35MM - MONTANTE/RODAPE DUPLO ACO GALV PINTADO -</v>
          </cell>
          <cell r="F5157" t="str">
            <v>M2</v>
          </cell>
          <cell r="G5157">
            <v>77.59</v>
          </cell>
          <cell r="H5157" t="str">
            <v>I-SINAPI</v>
          </cell>
          <cell r="I5157">
            <v>94.65</v>
          </cell>
        </row>
        <row r="5158">
          <cell r="D5158" t="str">
            <v>00002412</v>
          </cell>
          <cell r="E5158" t="str">
            <v>DIVISORIA (N3) PAINEL/VIDRO/PAINEL MSO/COMEIA E=35MM - MONTANTE/RODAPE DUPLO ALUMINIO ANOD NAT -</v>
          </cell>
          <cell r="F5158" t="str">
            <v>M2</v>
          </cell>
          <cell r="G5158">
            <v>74.930000000000007</v>
          </cell>
          <cell r="H5158" t="str">
            <v>I-SINAPI</v>
          </cell>
          <cell r="I5158">
            <v>91.41</v>
          </cell>
        </row>
        <row r="5159">
          <cell r="D5159" t="str">
            <v>00002411</v>
          </cell>
          <cell r="E5159" t="str">
            <v>DIVISORIA (N3) PAINEL/VIDRO/PAINEL MSO/COMEIA E=35MM - PERFIS SIMPLES ACO GALV PINTADO - COLOCADA</v>
          </cell>
          <cell r="F5159" t="str">
            <v>M2</v>
          </cell>
          <cell r="G5159">
            <v>65.540000000000006</v>
          </cell>
          <cell r="H5159" t="str">
            <v>I-SINAPI</v>
          </cell>
          <cell r="I5159">
            <v>79.95</v>
          </cell>
        </row>
        <row r="5160">
          <cell r="D5160" t="str">
            <v>00002406</v>
          </cell>
          <cell r="E5160" t="str">
            <v>DIVISORIA (N3) PAINEL/VIDRO/PAINEL MSO/COMEIA E=35MM - PERFIS SIMPLES ALUMINIO ANOD NAT - COLOCADA</v>
          </cell>
          <cell r="F5160" t="str">
            <v>M2</v>
          </cell>
          <cell r="G5160">
            <v>63.77</v>
          </cell>
          <cell r="H5160" t="str">
            <v>I-SINAPI</v>
          </cell>
          <cell r="I5160">
            <v>77.790000000000006</v>
          </cell>
        </row>
        <row r="5161">
          <cell r="D5161" t="str">
            <v>00002409</v>
          </cell>
          <cell r="E5161" t="str">
            <v>DIVISORIA (N3) PAINEL/VIDRO/PAINEL MSO/COMEIA E=50MM - MONTANTE SIMPLIFICADO E DEMAIS PERFIS ACO</v>
          </cell>
          <cell r="F5161" t="str">
            <v>M2</v>
          </cell>
          <cell r="G5161">
            <v>78.650000000000006</v>
          </cell>
          <cell r="H5161" t="str">
            <v>I-SINAPI</v>
          </cell>
          <cell r="I5161">
            <v>95.95</v>
          </cell>
        </row>
        <row r="5162">
          <cell r="D5162" t="str">
            <v>00010571</v>
          </cell>
          <cell r="E5162" t="str">
            <v>DIVISORIA (N3) PAINEL/VIDRO/PAINEL VERMICULITA E=35MM - MONTANTE/RODAPE DUPLO ALUMINIO ANOD</v>
          </cell>
          <cell r="F5162" t="str">
            <v>M2</v>
          </cell>
          <cell r="G5162">
            <v>155.88999999999999</v>
          </cell>
          <cell r="H5162" t="str">
            <v>I-SINAPI</v>
          </cell>
          <cell r="I5162">
            <v>190.18</v>
          </cell>
        </row>
        <row r="5163">
          <cell r="D5163" t="str">
            <v>00011985</v>
          </cell>
          <cell r="E5163" t="str">
            <v>DIVISORIA (N3) PAINEL/VIDRO/PAINEL VERMICULITA E=35MM - MONTANTE/RODAPE PERFIL DUPLO ACO GALV</v>
          </cell>
          <cell r="F5163" t="str">
            <v>M2</v>
          </cell>
          <cell r="G5163">
            <v>150.57</v>
          </cell>
          <cell r="H5163" t="str">
            <v>I-SINAPI</v>
          </cell>
          <cell r="I5163">
            <v>183.69</v>
          </cell>
        </row>
        <row r="5164">
          <cell r="D5164" t="str">
            <v>00002410</v>
          </cell>
          <cell r="E5164" t="str">
            <v>DIVISORIA CEGA (N1) - PAINEL MSO/COMEIA E=35MM - MONTANTE/RODAPE DUPLO    ACO GALV PINTADO -</v>
          </cell>
          <cell r="F5164" t="str">
            <v>M2</v>
          </cell>
          <cell r="G5164">
            <v>66.430000000000007</v>
          </cell>
          <cell r="H5164" t="str">
            <v>I-SINAPI</v>
          </cell>
          <cell r="I5164">
            <v>81.040000000000006</v>
          </cell>
        </row>
        <row r="5165">
          <cell r="D5165" t="str">
            <v>00002407</v>
          </cell>
          <cell r="E5165" t="str">
            <v>DIVISORIA CEGA (N1) - PAINEL MSO/COMEIA E=35MM - MONTANTE/RODAPE DUPLO ALUMINIO ANOD COR -</v>
          </cell>
          <cell r="F5165" t="str">
            <v>M2</v>
          </cell>
          <cell r="G5165">
            <v>63.77</v>
          </cell>
          <cell r="H5165" t="str">
            <v>I-SINAPI</v>
          </cell>
          <cell r="I5165">
            <v>77.790000000000006</v>
          </cell>
        </row>
        <row r="5166">
          <cell r="D5166" t="str">
            <v>00002417</v>
          </cell>
          <cell r="E5166" t="str">
            <v>DIVISORIA CEGA (N1) - PAINEL MSO/COMEIA E=35MM - MONTANTE/RODAPE DUPLO ALUMINIO ANOD NAT -</v>
          </cell>
          <cell r="F5166" t="str">
            <v>M2</v>
          </cell>
          <cell r="G5166">
            <v>70.86</v>
          </cell>
          <cell r="H5166" t="str">
            <v>I-SINAPI</v>
          </cell>
          <cell r="I5166">
            <v>86.44</v>
          </cell>
        </row>
        <row r="5167">
          <cell r="D5167" t="str">
            <v>00002415</v>
          </cell>
          <cell r="E5167" t="str">
            <v>DIVISORIA CEGA (N1) - PAINEL MSO/COMEIA E=35MM - PERFIS SIMPLES ACO GALV PINTADO - COLOCADA</v>
          </cell>
          <cell r="F5167" t="str">
            <v>M2</v>
          </cell>
          <cell r="G5167">
            <v>56.69</v>
          </cell>
          <cell r="H5167" t="str">
            <v>I-SINAPI</v>
          </cell>
          <cell r="I5167">
            <v>69.16</v>
          </cell>
        </row>
        <row r="5168">
          <cell r="D5168" t="str">
            <v>00013360</v>
          </cell>
          <cell r="E5168" t="str">
            <v>DIVISORIA CEGA (N1) - PAINEL MSO/COMEIA E=35MM - PERFIS SIMPLES ALUMINIO ANOD NAT - COLOCADA</v>
          </cell>
          <cell r="F5168" t="str">
            <v>M2</v>
          </cell>
          <cell r="G5168">
            <v>56.69</v>
          </cell>
          <cell r="H5168" t="str">
            <v>I-SINAPI</v>
          </cell>
          <cell r="I5168">
            <v>69.16</v>
          </cell>
        </row>
        <row r="5169">
          <cell r="D5169" t="str">
            <v>00002404</v>
          </cell>
          <cell r="E5169" t="str">
            <v>DIVISORIA CEGA (N1) - PAINEL MSO/COMEIA E=50MM - MONTANTE SIMPLIFICADO E DEMAIS PERFIS ACO GALV</v>
          </cell>
          <cell r="F5169" t="str">
            <v>M2</v>
          </cell>
          <cell r="G5169">
            <v>62</v>
          </cell>
          <cell r="H5169" t="str">
            <v>I-SINAPI</v>
          </cell>
          <cell r="I5169">
            <v>75.64</v>
          </cell>
        </row>
        <row r="5170">
          <cell r="D5170" t="str">
            <v>00011983</v>
          </cell>
          <cell r="E5170" t="str">
            <v>DIVISORIA CEGA (N1) - PAINEL VERMICULITA E=35MM - MONTANTE/RODAPE PERFIS SIMPLES ACO GALV PINTADO</v>
          </cell>
          <cell r="F5170" t="str">
            <v>M2</v>
          </cell>
          <cell r="G5170">
            <v>138.16999999999999</v>
          </cell>
          <cell r="H5170" t="str">
            <v>I-SINAPI</v>
          </cell>
          <cell r="I5170">
            <v>168.56</v>
          </cell>
        </row>
        <row r="5171">
          <cell r="D5171" t="str">
            <v>00011986</v>
          </cell>
          <cell r="E5171" t="str">
            <v>DIVISORIA CEGA (N1) - PAINEL VERMICULITA E=35MM - PERFIS SIMPLES ALUMINIO ANOD NATURAL - COLOCADA</v>
          </cell>
          <cell r="F5171" t="str">
            <v>M2</v>
          </cell>
          <cell r="G5171">
            <v>168.29</v>
          </cell>
          <cell r="H5171" t="str">
            <v>I-SINAPI</v>
          </cell>
          <cell r="I5171">
            <v>205.31</v>
          </cell>
        </row>
        <row r="5172">
          <cell r="D5172" t="str">
            <v>00025976</v>
          </cell>
          <cell r="E5172" t="str">
            <v>DIVISORIA EM GRANITO BRANCO ESP=3CM COM DUAS FACES POLIDAS LEVIGADO</v>
          </cell>
          <cell r="F5172" t="str">
            <v>M2</v>
          </cell>
          <cell r="G5172">
            <v>337.76</v>
          </cell>
          <cell r="H5172" t="str">
            <v>I-SINAPI</v>
          </cell>
          <cell r="I5172">
            <v>412.06</v>
          </cell>
        </row>
        <row r="5173">
          <cell r="D5173" t="str">
            <v>00002418</v>
          </cell>
          <cell r="E5173" t="str">
            <v>DOBRADIÇA DE   3 X 2 1/2 EM LATÃO, COM ACABAMENTO CROMADO, PINO E PARAFUSOS, SEM ANÉIS, PARA</v>
          </cell>
          <cell r="F5173" t="str">
            <v>UN</v>
          </cell>
          <cell r="G5173">
            <v>9.17</v>
          </cell>
          <cell r="H5173" t="str">
            <v>I-SINAPI</v>
          </cell>
          <cell r="I5173">
            <v>11.18</v>
          </cell>
        </row>
        <row r="5174">
          <cell r="D5174" t="str">
            <v>00011451</v>
          </cell>
          <cell r="E5174" t="str">
            <v>DOBRADICA "VAI-E-VEM LATAO POLIDO 3"</v>
          </cell>
          <cell r="F5174" t="str">
            <v>UN</v>
          </cell>
          <cell r="G5174">
            <v>42.08</v>
          </cell>
          <cell r="H5174" t="str">
            <v>I-SINAPI</v>
          </cell>
          <cell r="I5174">
            <v>51.33</v>
          </cell>
        </row>
        <row r="5175">
          <cell r="D5175" t="str">
            <v>00002426</v>
          </cell>
          <cell r="E5175" t="str">
            <v>DOBRADICA ACO ZINCADO 3 X 3 1/2" COM ANEIS</v>
          </cell>
          <cell r="F5175" t="str">
            <v>UN</v>
          </cell>
          <cell r="G5175">
            <v>6.73</v>
          </cell>
          <cell r="H5175" t="str">
            <v>I-SINAPI</v>
          </cell>
          <cell r="I5175">
            <v>8.2100000000000009</v>
          </cell>
        </row>
        <row r="5176">
          <cell r="D5176" t="str">
            <v>00002425</v>
          </cell>
          <cell r="E5176" t="str">
            <v>DOBRADICA ACO ZINCADO 3 X 3" SEM ANEIS</v>
          </cell>
          <cell r="F5176" t="str">
            <v>UN</v>
          </cell>
          <cell r="G5176">
            <v>4.99</v>
          </cell>
          <cell r="H5176" t="str">
            <v>I-SINAPI</v>
          </cell>
          <cell r="I5176">
            <v>6.08</v>
          </cell>
        </row>
        <row r="5177">
          <cell r="D5177" t="str">
            <v>00021097</v>
          </cell>
          <cell r="E5177" t="str">
            <v>DOBRADICA FERRO CROMADO 3 X 2 1/2" COM ANEIS</v>
          </cell>
          <cell r="F5177" t="str">
            <v>UN</v>
          </cell>
          <cell r="G5177">
            <v>6.62</v>
          </cell>
          <cell r="H5177" t="str">
            <v>I-SINAPI</v>
          </cell>
          <cell r="I5177">
            <v>8.07</v>
          </cell>
        </row>
        <row r="5178">
          <cell r="D5178" t="str">
            <v>00002433</v>
          </cell>
          <cell r="E5178" t="str">
            <v>DOBRADICA FERRO CROMADO 3 X 2 1/2" SEM ANEIS</v>
          </cell>
          <cell r="F5178" t="str">
            <v>UN</v>
          </cell>
          <cell r="G5178">
            <v>3.9</v>
          </cell>
          <cell r="H5178" t="str">
            <v>I-SINAPI</v>
          </cell>
          <cell r="I5178">
            <v>4.75</v>
          </cell>
        </row>
        <row r="5179">
          <cell r="D5179" t="str">
            <v>00002432</v>
          </cell>
          <cell r="E5179" t="str">
            <v>DOBRADICA FERRO CROMADO 3 X 3 1/2" COM ANEIS</v>
          </cell>
          <cell r="F5179" t="str">
            <v>UN</v>
          </cell>
          <cell r="G5179">
            <v>6.36</v>
          </cell>
          <cell r="H5179" t="str">
            <v>I-SINAPI</v>
          </cell>
          <cell r="I5179">
            <v>7.75</v>
          </cell>
        </row>
        <row r="5180">
          <cell r="D5180" t="str">
            <v>00021095</v>
          </cell>
          <cell r="E5180" t="str">
            <v>DOBRADICA FERRO CROMADO 3 X 3" COM ANEIS</v>
          </cell>
          <cell r="F5180" t="str">
            <v>UN</v>
          </cell>
          <cell r="G5180">
            <v>6.75</v>
          </cell>
          <cell r="H5180" t="str">
            <v>I-SINAPI</v>
          </cell>
          <cell r="I5180">
            <v>8.23</v>
          </cell>
        </row>
        <row r="5181">
          <cell r="D5181" t="str">
            <v>00002420</v>
          </cell>
          <cell r="E5181" t="str">
            <v>DOBRADICA FERRO CROMADO 3 X 3" SEM ANEIS</v>
          </cell>
          <cell r="F5181" t="str">
            <v>UN</v>
          </cell>
          <cell r="G5181">
            <v>4.9400000000000004</v>
          </cell>
          <cell r="H5181" t="str">
            <v>I-SINAPI</v>
          </cell>
          <cell r="I5181">
            <v>6.02</v>
          </cell>
        </row>
        <row r="5182">
          <cell r="D5182" t="str">
            <v>00002421</v>
          </cell>
          <cell r="E5182" t="str">
            <v>DOBRADICA FERRO CROMADO 4 X 3 1/2" COM ANEIS</v>
          </cell>
          <cell r="F5182" t="str">
            <v>UN</v>
          </cell>
          <cell r="G5182">
            <v>10.91</v>
          </cell>
          <cell r="H5182" t="str">
            <v>I-SINAPI</v>
          </cell>
          <cell r="I5182">
            <v>13.31</v>
          </cell>
        </row>
        <row r="5183">
          <cell r="D5183" t="str">
            <v>00021098</v>
          </cell>
          <cell r="E5183" t="str">
            <v>DOBRADICA FERRO GALV 1 3/4 X 2" COM ANEIS</v>
          </cell>
          <cell r="F5183" t="str">
            <v>UN</v>
          </cell>
          <cell r="G5183">
            <v>6.36</v>
          </cell>
          <cell r="H5183" t="str">
            <v>I-SINAPI</v>
          </cell>
          <cell r="I5183">
            <v>7.75</v>
          </cell>
        </row>
        <row r="5184">
          <cell r="D5184" t="str">
            <v>00011439</v>
          </cell>
          <cell r="E5184" t="str">
            <v>DOBRADICA FERRO GALV 1 3/4 X 2" SEM ANEIS</v>
          </cell>
          <cell r="F5184" t="str">
            <v>UN</v>
          </cell>
          <cell r="G5184">
            <v>1.17</v>
          </cell>
          <cell r="H5184" t="str">
            <v>I-SINAPI</v>
          </cell>
          <cell r="I5184">
            <v>1.42</v>
          </cell>
        </row>
        <row r="5185">
          <cell r="D5185" t="str">
            <v>00021094</v>
          </cell>
          <cell r="E5185" t="str">
            <v>DOBRADICA FERRO GALV 3 X 2 1/2" COM ANEIS</v>
          </cell>
          <cell r="F5185" t="str">
            <v>UN</v>
          </cell>
          <cell r="G5185">
            <v>3.92</v>
          </cell>
          <cell r="H5185" t="str">
            <v>I-SINAPI</v>
          </cell>
          <cell r="I5185">
            <v>4.78</v>
          </cell>
        </row>
        <row r="5186">
          <cell r="D5186" t="str">
            <v>00011440</v>
          </cell>
          <cell r="E5186" t="str">
            <v>DOBRADICA FERRO GALV 3 X 3" SEM ANEIS</v>
          </cell>
          <cell r="F5186" t="str">
            <v>UN</v>
          </cell>
          <cell r="G5186">
            <v>3.9</v>
          </cell>
          <cell r="H5186" t="str">
            <v>I-SINAPI</v>
          </cell>
          <cell r="I5186">
            <v>4.75</v>
          </cell>
        </row>
        <row r="5187">
          <cell r="D5187" t="str">
            <v>00011441</v>
          </cell>
          <cell r="E5187" t="str">
            <v>DOBRADICA FERRO GALV 4 X 3" COM ANEIS</v>
          </cell>
          <cell r="F5187" t="str">
            <v>UN</v>
          </cell>
          <cell r="G5187">
            <v>4.3600000000000003</v>
          </cell>
          <cell r="H5187" t="str">
            <v>I-SINAPI</v>
          </cell>
          <cell r="I5187">
            <v>5.31</v>
          </cell>
        </row>
        <row r="5188">
          <cell r="D5188" t="str">
            <v>00020239</v>
          </cell>
          <cell r="E5188" t="str">
            <v>DOBRADICA FERRO POLIDO OU GALV 2 X 2.1/2" E=1,2MM PINO SOLTO OU REVERSIVEL SEM ANEIS</v>
          </cell>
          <cell r="F5188" t="str">
            <v>UN</v>
          </cell>
          <cell r="G5188">
            <v>6.1</v>
          </cell>
          <cell r="H5188" t="str">
            <v>I-SINAPI</v>
          </cell>
          <cell r="I5188">
            <v>7.44</v>
          </cell>
        </row>
        <row r="5189">
          <cell r="D5189" t="str">
            <v>00002435</v>
          </cell>
          <cell r="E5189" t="str">
            <v>DOBRADICA FERRO POLIDO OU GALV 3 X 2.1/2" E=1,5MM PINO SOLTO OU REVERSIVEL SEM ANEIS</v>
          </cell>
          <cell r="F5189" t="str">
            <v>UN</v>
          </cell>
          <cell r="G5189">
            <v>2.99</v>
          </cell>
          <cell r="H5189" t="str">
            <v>I-SINAPI</v>
          </cell>
          <cell r="I5189">
            <v>3.64</v>
          </cell>
        </row>
        <row r="5190">
          <cell r="D5190" t="str">
            <v>00011443</v>
          </cell>
          <cell r="E5190" t="str">
            <v>DOBRADICA FERRO POLIDO OU GALV 3 X 3" E=2MM PINO SOLTO OU REVERSIVEL SEM ANEIS</v>
          </cell>
          <cell r="F5190" t="str">
            <v>UN</v>
          </cell>
          <cell r="G5190">
            <v>5.9</v>
          </cell>
          <cell r="H5190" t="str">
            <v>I-SINAPI</v>
          </cell>
          <cell r="I5190">
            <v>7.19</v>
          </cell>
        </row>
        <row r="5191">
          <cell r="D5191" t="str">
            <v>00002431</v>
          </cell>
          <cell r="E5191" t="str">
            <v>DOBRADICA LATAO CROMADO 2 X 1" SEM ANEIS</v>
          </cell>
          <cell r="F5191" t="str">
            <v>UN</v>
          </cell>
          <cell r="G5191">
            <v>4.16</v>
          </cell>
          <cell r="H5191" t="str">
            <v>I-SINAPI</v>
          </cell>
          <cell r="I5191">
            <v>5.07</v>
          </cell>
        </row>
        <row r="5192">
          <cell r="D5192" t="str">
            <v>00021096</v>
          </cell>
          <cell r="E5192" t="str">
            <v>DOBRADICA LATAO CROMADO 2 1/2 X 1 3/8" COM ANEIS</v>
          </cell>
          <cell r="F5192" t="str">
            <v>UN</v>
          </cell>
          <cell r="G5192">
            <v>13.25</v>
          </cell>
          <cell r="H5192" t="str">
            <v>I-SINAPI</v>
          </cell>
          <cell r="I5192">
            <v>16.16</v>
          </cell>
        </row>
        <row r="5193">
          <cell r="D5193" t="str">
            <v>00011445</v>
          </cell>
          <cell r="E5193" t="str">
            <v>DOBRADICA LATAO CROMADO 2 1/2 X 1 3/8" SEM ANEIS</v>
          </cell>
          <cell r="F5193" t="str">
            <v>UN</v>
          </cell>
          <cell r="G5193">
            <v>6.39</v>
          </cell>
          <cell r="H5193" t="str">
            <v>I-SINAPI</v>
          </cell>
          <cell r="I5193">
            <v>7.79</v>
          </cell>
        </row>
        <row r="5194">
          <cell r="D5194" t="str">
            <v>00011446</v>
          </cell>
          <cell r="E5194" t="str">
            <v>DOBRADICA LATAO CROMADO 3 X 3 1/2" C/ ANEIS</v>
          </cell>
          <cell r="F5194" t="str">
            <v>UN</v>
          </cell>
          <cell r="G5194">
            <v>17.690000000000001</v>
          </cell>
          <cell r="H5194" t="str">
            <v>I-SINAPI</v>
          </cell>
          <cell r="I5194">
            <v>21.58</v>
          </cell>
        </row>
        <row r="5195">
          <cell r="D5195" t="str">
            <v>00002419</v>
          </cell>
          <cell r="E5195" t="str">
            <v>DOBRADICA LATAO CROMADO 3 X 3 1/2" SEM ANEIS</v>
          </cell>
          <cell r="F5195" t="str">
            <v>UN</v>
          </cell>
          <cell r="G5195">
            <v>16.39</v>
          </cell>
          <cell r="H5195" t="str">
            <v>I-SINAPI</v>
          </cell>
          <cell r="I5195">
            <v>19.989999999999998</v>
          </cell>
        </row>
        <row r="5196">
          <cell r="D5196" t="str">
            <v>00011447</v>
          </cell>
          <cell r="E5196" t="str">
            <v>DOBRADICA LATAO CROMADO 3 X 3" C/ ANEIS</v>
          </cell>
          <cell r="F5196" t="str">
            <v>UN</v>
          </cell>
          <cell r="G5196">
            <v>17.09</v>
          </cell>
          <cell r="H5196" t="str">
            <v>I-SINAPI</v>
          </cell>
          <cell r="I5196">
            <v>20.84</v>
          </cell>
        </row>
        <row r="5197">
          <cell r="D5197" t="str">
            <v>00002427</v>
          </cell>
          <cell r="E5197" t="str">
            <v>DOBRADICA LATAO CROMADO 3 X 3" SEM ANEIS</v>
          </cell>
          <cell r="F5197" t="str">
            <v>UN</v>
          </cell>
          <cell r="G5197">
            <v>16.760000000000002</v>
          </cell>
          <cell r="H5197" t="str">
            <v>I-SINAPI</v>
          </cell>
          <cell r="I5197">
            <v>20.440000000000001</v>
          </cell>
        </row>
        <row r="5198">
          <cell r="D5198" t="str">
            <v>00002422</v>
          </cell>
          <cell r="E5198" t="str">
            <v>DOBRADICA LATAO CROMADO 4 X 3 1/2" COM ANEIS</v>
          </cell>
          <cell r="F5198" t="str">
            <v>UN</v>
          </cell>
          <cell r="G5198">
            <v>29.85</v>
          </cell>
          <cell r="H5198" t="str">
            <v>I-SINAPI</v>
          </cell>
          <cell r="I5198">
            <v>36.409999999999997</v>
          </cell>
        </row>
        <row r="5199">
          <cell r="D5199" t="str">
            <v>00002429</v>
          </cell>
          <cell r="E5199" t="str">
            <v>DOBRADICA LATAO LAMINADO 3 1/2 X 3" COM ANEIS</v>
          </cell>
          <cell r="F5199" t="str">
            <v>UN</v>
          </cell>
          <cell r="G5199">
            <v>15.69</v>
          </cell>
          <cell r="H5199" t="str">
            <v>I-SINAPI</v>
          </cell>
          <cell r="I5199">
            <v>19.14</v>
          </cell>
        </row>
        <row r="5200">
          <cell r="D5200" t="str">
            <v>00002424</v>
          </cell>
          <cell r="E5200" t="str">
            <v>DOBRADICA LATAO POLIDO 3 1/2 X 3" COM ANEIS</v>
          </cell>
          <cell r="F5200" t="str">
            <v>UN</v>
          </cell>
          <cell r="G5200">
            <v>16.440000000000001</v>
          </cell>
          <cell r="H5200" t="str">
            <v>I-SINAPI</v>
          </cell>
          <cell r="I5200">
            <v>20.05</v>
          </cell>
        </row>
        <row r="5201">
          <cell r="D5201" t="str">
            <v>00011449</v>
          </cell>
          <cell r="E5201" t="str">
            <v>DOBRADICA TP PIANO FERRO LATONADO 1" X 3M P/ PORTA ARMARIO</v>
          </cell>
          <cell r="F5201" t="str">
            <v>UN</v>
          </cell>
          <cell r="G5201">
            <v>14.29</v>
          </cell>
          <cell r="H5201" t="str">
            <v>I-SINAPI</v>
          </cell>
          <cell r="I5201">
            <v>17.43</v>
          </cell>
        </row>
        <row r="5202">
          <cell r="D5202" t="str">
            <v>00011450</v>
          </cell>
          <cell r="E5202" t="str">
            <v>DOBRADICA TP PIANO LATAO POLIDO 1" X 3M P/ PORTA ARMARIO</v>
          </cell>
          <cell r="F5202" t="str">
            <v>UN</v>
          </cell>
          <cell r="G5202">
            <v>28.68</v>
          </cell>
          <cell r="H5202" t="str">
            <v>I-SINAPI</v>
          </cell>
          <cell r="I5202">
            <v>34.979999999999997</v>
          </cell>
        </row>
        <row r="5203">
          <cell r="D5203" t="str">
            <v>00011116</v>
          </cell>
          <cell r="E5203" t="str">
            <v>DOMUS INDIVIDUAL EM ACRILICO</v>
          </cell>
          <cell r="F5203" t="str">
            <v>UN</v>
          </cell>
          <cell r="G5203">
            <v>246.55</v>
          </cell>
          <cell r="H5203" t="str">
            <v>I-SINAPI</v>
          </cell>
          <cell r="I5203">
            <v>300.79000000000002</v>
          </cell>
        </row>
        <row r="5204">
          <cell r="D5204" t="str">
            <v>00001370</v>
          </cell>
          <cell r="E5204" t="str">
            <v>DUCHA HIGIENICA C/ MANGUEIRA PLASTICA E REGISTRO 1/2" - LINHA P OPULAR</v>
          </cell>
          <cell r="F5204" t="str">
            <v>UN</v>
          </cell>
          <cell r="G5204">
            <v>51.13</v>
          </cell>
          <cell r="H5204" t="str">
            <v>I-SINAPI</v>
          </cell>
          <cell r="I5204">
            <v>62.37</v>
          </cell>
        </row>
        <row r="5205">
          <cell r="D5205" t="str">
            <v>00013956</v>
          </cell>
          <cell r="E5205" t="str">
            <v>DUMPER PARTIDA ELETRICA E BASCULANTE HIDRAULICO 18HP DIESEL 1000L</v>
          </cell>
          <cell r="F5205" t="str">
            <v>UN</v>
          </cell>
          <cell r="G5205">
            <v>77352.75</v>
          </cell>
          <cell r="H5205" t="str">
            <v>I-SINAPI</v>
          </cell>
          <cell r="I5205">
            <v>94370.35</v>
          </cell>
        </row>
        <row r="5206">
          <cell r="D5206" t="str">
            <v>00010572</v>
          </cell>
          <cell r="E5206" t="str">
            <v>ELEMENTO VAZADO CERAMICO 10 X 10 X 10CM</v>
          </cell>
          <cell r="F5206" t="str">
            <v>UN</v>
          </cell>
          <cell r="G5206">
            <v>0.99</v>
          </cell>
          <cell r="H5206" t="str">
            <v>I-SINAPI</v>
          </cell>
          <cell r="I5206">
            <v>1.2</v>
          </cell>
        </row>
        <row r="5207">
          <cell r="D5207" t="str">
            <v>00007273</v>
          </cell>
          <cell r="E5207" t="str">
            <v>ELEMENTO VAZADO CERAMICO 7 X 20 X 20CM</v>
          </cell>
          <cell r="F5207" t="str">
            <v>UN</v>
          </cell>
          <cell r="G5207">
            <v>0.85</v>
          </cell>
          <cell r="H5207" t="str">
            <v>I-SINAPI</v>
          </cell>
          <cell r="I5207">
            <v>1.03</v>
          </cell>
        </row>
        <row r="5208">
          <cell r="D5208" t="str">
            <v>00014027</v>
          </cell>
          <cell r="E5208" t="str">
            <v>ELEMENTO VAZADO CERAMICO 9 X 12 X 25 CM</v>
          </cell>
          <cell r="F5208" t="str">
            <v>UN</v>
          </cell>
          <cell r="G5208">
            <v>0.91</v>
          </cell>
          <cell r="H5208" t="str">
            <v>I-SINAPI</v>
          </cell>
          <cell r="I5208">
            <v>1.1100000000000001</v>
          </cell>
        </row>
        <row r="5209">
          <cell r="D5209" t="str">
            <v>00007272</v>
          </cell>
          <cell r="E5209" t="str">
            <v>ELEMENTO VAZADO CERAMICO 9 X 20 X 20CM</v>
          </cell>
          <cell r="F5209" t="str">
            <v>UN</v>
          </cell>
          <cell r="G5209">
            <v>2.1</v>
          </cell>
          <cell r="H5209" t="str">
            <v>I-SINAPI</v>
          </cell>
          <cell r="I5209">
            <v>2.56</v>
          </cell>
        </row>
        <row r="5210">
          <cell r="D5210" t="str">
            <v>00000664</v>
          </cell>
          <cell r="E5210" t="str">
            <v>ELEMENTO VAZADO CONCRETO TIPO COLMEIA 37 X 39 X 7,0CM</v>
          </cell>
          <cell r="F5210" t="str">
            <v>UN</v>
          </cell>
          <cell r="G5210">
            <v>7.61</v>
          </cell>
          <cell r="H5210" t="str">
            <v>I-SINAPI</v>
          </cell>
          <cell r="I5210">
            <v>9.2799999999999994</v>
          </cell>
        </row>
        <row r="5211">
          <cell r="D5211" t="str">
            <v>00010605</v>
          </cell>
          <cell r="E5211" t="str">
            <v>ELEMENTO VAZADO CONCRETO 10 X 10 X 10CM</v>
          </cell>
          <cell r="F5211" t="str">
            <v>UN</v>
          </cell>
          <cell r="G5211">
            <v>1.52</v>
          </cell>
          <cell r="H5211" t="str">
            <v>I-SINAPI</v>
          </cell>
          <cell r="I5211">
            <v>1.85</v>
          </cell>
        </row>
        <row r="5212">
          <cell r="D5212" t="str">
            <v>00010604</v>
          </cell>
          <cell r="E5212" t="str">
            <v>ELEMENTO VAZADO CONCRETO 20 X 10 X 7CM</v>
          </cell>
          <cell r="F5212" t="str">
            <v>UN</v>
          </cell>
          <cell r="G5212">
            <v>3.43</v>
          </cell>
          <cell r="H5212" t="str">
            <v>I-SINAPI</v>
          </cell>
          <cell r="I5212">
            <v>4.18</v>
          </cell>
        </row>
        <row r="5213">
          <cell r="D5213" t="str">
            <v>00000662</v>
          </cell>
          <cell r="E5213" t="str">
            <v>ELEMENTO VAZADO CONCRETO 20 X 20 X 5CM</v>
          </cell>
          <cell r="F5213" t="str">
            <v>UN</v>
          </cell>
          <cell r="G5213">
            <v>2.79</v>
          </cell>
          <cell r="H5213" t="str">
            <v>I-SINAPI</v>
          </cell>
          <cell r="I5213">
            <v>3.4</v>
          </cell>
        </row>
        <row r="5214">
          <cell r="D5214" t="str">
            <v>00000672</v>
          </cell>
          <cell r="E5214" t="str">
            <v>ELEMENTO VAZADO CONCRETO 20 X 20 X 6,5CM</v>
          </cell>
          <cell r="F5214" t="str">
            <v>UN</v>
          </cell>
          <cell r="G5214">
            <v>2.7</v>
          </cell>
          <cell r="H5214" t="str">
            <v>I-SINAPI</v>
          </cell>
          <cell r="I5214">
            <v>3.29</v>
          </cell>
        </row>
        <row r="5215">
          <cell r="D5215" t="str">
            <v>00000668</v>
          </cell>
          <cell r="E5215" t="str">
            <v>ELEMENTO VAZADO CONCRETO 29 X 29 X 6CM</v>
          </cell>
          <cell r="F5215" t="str">
            <v>UN</v>
          </cell>
          <cell r="G5215">
            <v>5.43</v>
          </cell>
          <cell r="H5215" t="str">
            <v>I-SINAPI</v>
          </cell>
          <cell r="I5215">
            <v>6.62</v>
          </cell>
        </row>
        <row r="5216">
          <cell r="D5216" t="str">
            <v>00010607</v>
          </cell>
          <cell r="E5216" t="str">
            <v>ELEMENTO VAZADO CONCRETO 33 X 11CM - E = 10CM</v>
          </cell>
          <cell r="F5216" t="str">
            <v>UN</v>
          </cell>
          <cell r="G5216">
            <v>3.57</v>
          </cell>
          <cell r="H5216" t="str">
            <v>I-SINAPI</v>
          </cell>
          <cell r="I5216">
            <v>4.3499999999999996</v>
          </cell>
        </row>
        <row r="5217">
          <cell r="D5217" t="str">
            <v>00000663</v>
          </cell>
          <cell r="E5217" t="str">
            <v>ELEMENTO VAZADO CONCRETO 40 X 40 X 6CM</v>
          </cell>
          <cell r="F5217" t="str">
            <v>UN</v>
          </cell>
          <cell r="G5217">
            <v>7.98</v>
          </cell>
          <cell r="H5217" t="str">
            <v>I-SINAPI</v>
          </cell>
          <cell r="I5217">
            <v>9.73</v>
          </cell>
        </row>
        <row r="5218">
          <cell r="D5218" t="str">
            <v>00000666</v>
          </cell>
          <cell r="E5218" t="str">
            <v>ELEMENTO VAZADO CONCRETO 40 X 40 X 7CM</v>
          </cell>
          <cell r="F5218" t="str">
            <v>UN</v>
          </cell>
          <cell r="G5218">
            <v>8.94</v>
          </cell>
          <cell r="H5218" t="str">
            <v>I-SINAPI</v>
          </cell>
          <cell r="I5218">
            <v>10.9</v>
          </cell>
        </row>
        <row r="5219">
          <cell r="D5219" t="str">
            <v>00010577</v>
          </cell>
          <cell r="E5219" t="str">
            <v>ELEMENTO VAZADO CONCRETO 50 X 50 X 5 CM C/ FUROS QUADRADOS</v>
          </cell>
          <cell r="F5219" t="str">
            <v>UN</v>
          </cell>
          <cell r="G5219">
            <v>12.77</v>
          </cell>
          <cell r="H5219" t="str">
            <v>I-SINAPI</v>
          </cell>
          <cell r="I5219">
            <v>15.57</v>
          </cell>
        </row>
        <row r="5220">
          <cell r="D5220" t="str">
            <v>00000665</v>
          </cell>
          <cell r="E5220" t="str">
            <v>ELEMENTO VAZADO CONCRETO 50 X 50 X 7CM</v>
          </cell>
          <cell r="F5220" t="str">
            <v>UN</v>
          </cell>
          <cell r="G5220">
            <v>11.49</v>
          </cell>
          <cell r="H5220" t="str">
            <v>I-SINAPI</v>
          </cell>
          <cell r="I5220">
            <v>14.01</v>
          </cell>
        </row>
        <row r="5221">
          <cell r="D5221" t="str">
            <v>00010579</v>
          </cell>
          <cell r="E5221" t="str">
            <v>ELEMENTO VAZADO NEO-REX 17-G - 39 X 29 X 10 CM</v>
          </cell>
          <cell r="F5221" t="str">
            <v>UN</v>
          </cell>
          <cell r="G5221">
            <v>6.22</v>
          </cell>
          <cell r="H5221" t="str">
            <v>I-SINAPI</v>
          </cell>
          <cell r="I5221">
            <v>7.58</v>
          </cell>
        </row>
        <row r="5222">
          <cell r="D5222" t="str">
            <v>00010603</v>
          </cell>
          <cell r="E5222" t="str">
            <v>ELEMENTO VAZADO NEO-REX 2-A - 26 X 14 X 8 CM</v>
          </cell>
          <cell r="F5222" t="str">
            <v>UN</v>
          </cell>
          <cell r="G5222">
            <v>4.5599999999999996</v>
          </cell>
          <cell r="H5222" t="str">
            <v>I-SINAPI</v>
          </cell>
          <cell r="I5222">
            <v>5.56</v>
          </cell>
        </row>
        <row r="5223">
          <cell r="D5223" t="str">
            <v>00010578</v>
          </cell>
          <cell r="E5223" t="str">
            <v>ELEMENTO VAZADO NEO-REX 22-B - 33 X 33 X 10 CM</v>
          </cell>
          <cell r="F5223" t="str">
            <v>UN</v>
          </cell>
          <cell r="G5223">
            <v>10.119999999999999</v>
          </cell>
          <cell r="H5223" t="str">
            <v>I-SINAPI</v>
          </cell>
          <cell r="I5223">
            <v>12.34</v>
          </cell>
        </row>
        <row r="5224">
          <cell r="D5224" t="str">
            <v>00010580</v>
          </cell>
          <cell r="E5224" t="str">
            <v>ELEMENTO VAZADO NEO-REX 22-C - 29 X 29 X 06 CM</v>
          </cell>
          <cell r="F5224" t="str">
            <v>UN</v>
          </cell>
          <cell r="G5224">
            <v>5.38</v>
          </cell>
          <cell r="H5224" t="str">
            <v>I-SINAPI</v>
          </cell>
          <cell r="I5224">
            <v>6.56</v>
          </cell>
        </row>
        <row r="5225">
          <cell r="D5225" t="str">
            <v>00010582</v>
          </cell>
          <cell r="E5225" t="str">
            <v>ELEMENTO VAZADO NEO-REX 59 - 40 X 10 X 10 CM</v>
          </cell>
          <cell r="F5225" t="str">
            <v>UN</v>
          </cell>
          <cell r="G5225">
            <v>4.24</v>
          </cell>
          <cell r="H5225" t="str">
            <v>I-SINAPI</v>
          </cell>
          <cell r="I5225">
            <v>5.17</v>
          </cell>
        </row>
        <row r="5226">
          <cell r="D5226" t="str">
            <v>00010583</v>
          </cell>
          <cell r="E5226" t="str">
            <v>ELEMENTO VAZADO NEO-REX 72-A - 39 X 22 X 15 CM</v>
          </cell>
          <cell r="F5226" t="str">
            <v>UN</v>
          </cell>
          <cell r="G5226">
            <v>6.64</v>
          </cell>
          <cell r="H5226" t="str">
            <v>I-SINAPI</v>
          </cell>
          <cell r="I5226">
            <v>8.1</v>
          </cell>
        </row>
        <row r="5227">
          <cell r="D5227" t="str">
            <v>00000718</v>
          </cell>
          <cell r="E5227" t="str">
            <v>ELEMENTO VAZADO VIDRO INCOLOR 20 X 20 X 6CM</v>
          </cell>
          <cell r="F5227" t="str">
            <v>UN</v>
          </cell>
          <cell r="G5227">
            <v>7.3</v>
          </cell>
          <cell r="H5227" t="str">
            <v>I-SINAPI</v>
          </cell>
          <cell r="I5227">
            <v>8.9</v>
          </cell>
        </row>
        <row r="5228">
          <cell r="D5228" t="str">
            <v>00002439</v>
          </cell>
          <cell r="E5228" t="str">
            <v>ELETRICISTA INDUSTRIAL</v>
          </cell>
          <cell r="F5228" t="str">
            <v>H</v>
          </cell>
          <cell r="G5228">
            <v>19.510000000000002</v>
          </cell>
          <cell r="H5228" t="str">
            <v>I-SINAPI</v>
          </cell>
          <cell r="I5228">
            <v>23.8</v>
          </cell>
        </row>
        <row r="5229">
          <cell r="D5229" t="str">
            <v>00002436</v>
          </cell>
          <cell r="E5229" t="str">
            <v>ELETRICISTA OU OFICIAL ELETRICISTA</v>
          </cell>
          <cell r="F5229" t="str">
            <v>H</v>
          </cell>
          <cell r="G5229">
            <v>9.73</v>
          </cell>
          <cell r="H5229" t="str">
            <v>I-SINAPI</v>
          </cell>
          <cell r="I5229">
            <v>11.87</v>
          </cell>
        </row>
        <row r="5230">
          <cell r="D5230" t="str">
            <v>00010998</v>
          </cell>
          <cell r="E5230" t="str">
            <v>ELETRODO AWS E-6010 (0K 22.50; WI 610) D = 4MM ( SOLDA ELETRICA )</v>
          </cell>
          <cell r="F5230" t="str">
            <v>KG</v>
          </cell>
          <cell r="G5230">
            <v>13.82</v>
          </cell>
          <cell r="H5230" t="str">
            <v>I-SINAPI</v>
          </cell>
          <cell r="I5230">
            <v>16.86</v>
          </cell>
        </row>
        <row r="5231">
          <cell r="D5231" t="str">
            <v>00011002</v>
          </cell>
          <cell r="E5231" t="str">
            <v>ELETRODO AWS E-6013 (OK 46.00; WI 613) D = 2,5MM ( SOLDA ELETRICA )</v>
          </cell>
          <cell r="F5231" t="str">
            <v>KG</v>
          </cell>
          <cell r="G5231">
            <v>14.06</v>
          </cell>
          <cell r="H5231" t="str">
            <v>I-SINAPI</v>
          </cell>
          <cell r="I5231">
            <v>17.149999999999999</v>
          </cell>
        </row>
        <row r="5232">
          <cell r="D5232" t="str">
            <v>00010999</v>
          </cell>
          <cell r="E5232" t="str">
            <v>ELETRODO AWS E-6013 (OK 46.00; WI 613) D = 4MM ( SOLDA ELETRICA )</v>
          </cell>
          <cell r="F5232" t="str">
            <v>KG</v>
          </cell>
          <cell r="G5232">
            <v>12.13</v>
          </cell>
          <cell r="H5232" t="str">
            <v>I-SINAPI</v>
          </cell>
          <cell r="I5232">
            <v>14.79</v>
          </cell>
        </row>
        <row r="5233">
          <cell r="D5233" t="str">
            <v>00010997</v>
          </cell>
          <cell r="E5233" t="str">
            <v>ELETRODO AWS E-7018 (OK 48.04; WI 718) D=4MM (SOLDA ELETRICA)</v>
          </cell>
          <cell r="F5233" t="str">
            <v>KG</v>
          </cell>
          <cell r="G5233">
            <v>13.36</v>
          </cell>
          <cell r="H5233" t="str">
            <v>I-SINAPI</v>
          </cell>
          <cell r="I5233">
            <v>16.29</v>
          </cell>
        </row>
        <row r="5234">
          <cell r="D5234" t="str">
            <v>00002673</v>
          </cell>
          <cell r="E5234" t="str">
            <v>ELETRODUTO DE PVC ROSCÁVEL, SEM LUVA, DE 12,5 MM (1/2")</v>
          </cell>
          <cell r="F5234" t="str">
            <v>M</v>
          </cell>
          <cell r="G5234">
            <v>1.1399999999999999</v>
          </cell>
          <cell r="H5234" t="str">
            <v>I-SINAPI</v>
          </cell>
          <cell r="I5234">
            <v>1.39</v>
          </cell>
        </row>
        <row r="5235">
          <cell r="D5235" t="str">
            <v>00002448</v>
          </cell>
          <cell r="E5235" t="str">
            <v>ELETRODUTO FERRO ESMALTADO LEVE ESP. PAREDE 0,75MM - 1"</v>
          </cell>
          <cell r="F5235" t="str">
            <v>M</v>
          </cell>
          <cell r="G5235">
            <v>5.49</v>
          </cell>
          <cell r="H5235" t="str">
            <v>I-SINAPI</v>
          </cell>
          <cell r="I5235">
            <v>6.69</v>
          </cell>
        </row>
        <row r="5236">
          <cell r="D5236" t="str">
            <v>00002440</v>
          </cell>
          <cell r="E5236" t="str">
            <v>ELETRODUTO FERRO ESMALTADO LEVE ESP. PAREDE 0,75MM - 3/4"</v>
          </cell>
          <cell r="F5236" t="str">
            <v>M</v>
          </cell>
          <cell r="G5236">
            <v>4.5</v>
          </cell>
          <cell r="H5236" t="str">
            <v>I-SINAPI</v>
          </cell>
          <cell r="I5236">
            <v>5.49</v>
          </cell>
        </row>
        <row r="5237">
          <cell r="D5237" t="str">
            <v>00002453</v>
          </cell>
          <cell r="E5237" t="str">
            <v>ELETRODUTO FERRO ESMALTADO LEVE ESP. PAREDE 0,75MM -1/2"</v>
          </cell>
          <cell r="F5237" t="str">
            <v>M</v>
          </cell>
          <cell r="G5237">
            <v>3.57</v>
          </cell>
          <cell r="H5237" t="str">
            <v>I-SINAPI</v>
          </cell>
          <cell r="I5237">
            <v>4.3499999999999996</v>
          </cell>
        </row>
        <row r="5238">
          <cell r="D5238" t="str">
            <v>00002449</v>
          </cell>
          <cell r="E5238" t="str">
            <v>ELETRODUTO FERRO ESMALTADO PESADO ESP. PAREDE 1,52MM - 1.1/2"</v>
          </cell>
          <cell r="F5238" t="str">
            <v>M</v>
          </cell>
          <cell r="G5238">
            <v>10.130000000000001</v>
          </cell>
          <cell r="H5238" t="str">
            <v>I-SINAPI</v>
          </cell>
          <cell r="I5238">
            <v>12.35</v>
          </cell>
        </row>
        <row r="5239">
          <cell r="D5239" t="str">
            <v>00002447</v>
          </cell>
          <cell r="E5239" t="str">
            <v>ELETRODUTO FERRO ESMALTADO PESADO ESP. PAREDE 1,52MM - 2"</v>
          </cell>
          <cell r="F5239" t="str">
            <v>M</v>
          </cell>
          <cell r="G5239">
            <v>13.53</v>
          </cell>
          <cell r="H5239" t="str">
            <v>I-SINAPI</v>
          </cell>
          <cell r="I5239">
            <v>16.5</v>
          </cell>
        </row>
        <row r="5240">
          <cell r="D5240" t="str">
            <v>00002450</v>
          </cell>
          <cell r="E5240" t="str">
            <v>ELETRODUTO FERRO ESMALTADO PESADO ESP. PAREDE 2,25MM - 2.1/2"</v>
          </cell>
          <cell r="F5240" t="str">
            <v>M</v>
          </cell>
          <cell r="G5240">
            <v>21.31</v>
          </cell>
          <cell r="H5240" t="str">
            <v>I-SINAPI</v>
          </cell>
          <cell r="I5240">
            <v>25.99</v>
          </cell>
        </row>
        <row r="5241">
          <cell r="D5241" t="str">
            <v>00002452</v>
          </cell>
          <cell r="E5241" t="str">
            <v>ELETRODUTO FERRO ESMALTADO PESADO ESP. PAREDE 2,25MM - 3"</v>
          </cell>
          <cell r="F5241" t="str">
            <v>M</v>
          </cell>
          <cell r="G5241">
            <v>28.07</v>
          </cell>
          <cell r="H5241" t="str">
            <v>I-SINAPI</v>
          </cell>
          <cell r="I5241">
            <v>34.24</v>
          </cell>
        </row>
        <row r="5242">
          <cell r="D5242" t="str">
            <v>00002451</v>
          </cell>
          <cell r="E5242" t="str">
            <v>ELETRODUTO FERRO ESMALTADO PESADO ESP. PAREDE 2,25MM - 4"</v>
          </cell>
          <cell r="F5242" t="str">
            <v>M</v>
          </cell>
          <cell r="G5242">
            <v>36.950000000000003</v>
          </cell>
          <cell r="H5242" t="str">
            <v>I-SINAPI</v>
          </cell>
          <cell r="I5242">
            <v>45.07</v>
          </cell>
        </row>
        <row r="5243">
          <cell r="D5243" t="str">
            <v>00002454</v>
          </cell>
          <cell r="E5243" t="str">
            <v>ELETRODUTO FERRO ESMALTADO SEMI-PESADO ESP. PAREDE 1,20MM - 1.1/4"</v>
          </cell>
          <cell r="F5243" t="str">
            <v>M</v>
          </cell>
          <cell r="G5243">
            <v>9.1300000000000008</v>
          </cell>
          <cell r="H5243" t="str">
            <v>I-SINAPI</v>
          </cell>
          <cell r="I5243">
            <v>11.13</v>
          </cell>
        </row>
        <row r="5244">
          <cell r="D5244">
            <v>21136</v>
          </cell>
          <cell r="E5244" t="str">
            <v>ELETRODUTO FERRO GALV OU ZINCADO ELETROLIT LEVE   PAREDE 0,90MM - 1" NBR 13057</v>
          </cell>
          <cell r="F5244" t="str">
            <v>M</v>
          </cell>
          <cell r="G5244">
            <v>6.4</v>
          </cell>
          <cell r="H5244" t="str">
            <v>I-SINAPI</v>
          </cell>
          <cell r="I5244">
            <v>7.8</v>
          </cell>
        </row>
        <row r="5245">
          <cell r="D5245" t="str">
            <v>00021129</v>
          </cell>
          <cell r="E5245" t="str">
            <v>ELETRODUTO FERRO GALV OU ZINCADO ELETROLIT LEVE PAREDE 0,90MM - 1/2" NBR 13057</v>
          </cell>
          <cell r="F5245" t="str">
            <v>M</v>
          </cell>
          <cell r="G5245">
            <v>4.1900000000000004</v>
          </cell>
          <cell r="H5245" t="str">
            <v>I-SINAPI</v>
          </cell>
          <cell r="I5245">
            <v>5.1100000000000003</v>
          </cell>
        </row>
        <row r="5246">
          <cell r="D5246">
            <v>21128</v>
          </cell>
          <cell r="E5246" t="str">
            <v>ELETRODUTO FERRO GALV OU ZINCADO ELETROLIT LEVE PAREDE 0,90MM - 3/4" NBR 13057</v>
          </cell>
          <cell r="F5246" t="str">
            <v>M</v>
          </cell>
          <cell r="G5246">
            <v>5.44</v>
          </cell>
          <cell r="H5246" t="str">
            <v>I-SINAPI</v>
          </cell>
          <cell r="I5246">
            <v>6.63</v>
          </cell>
        </row>
        <row r="5247">
          <cell r="D5247">
            <v>21132</v>
          </cell>
          <cell r="E5247" t="str">
            <v>ELETRODUTO FERRO GALV OU ZINCADO ELETROLIT PESADO PAREDE 2,25MM - 4" NBR 13057</v>
          </cell>
          <cell r="F5247" t="str">
            <v>M</v>
          </cell>
          <cell r="G5247">
            <v>40.22</v>
          </cell>
          <cell r="H5247" t="str">
            <v>I-SINAPI</v>
          </cell>
          <cell r="I5247">
            <v>49.06</v>
          </cell>
        </row>
        <row r="5248">
          <cell r="D5248" t="str">
            <v>00021130</v>
          </cell>
          <cell r="E5248" t="str">
            <v>ELETRODUTO FERRO GALV OU ZINCADO ELETROLIT SEMI-PESADO PAREDE 1,20MM - 1.1/2" NBR 13057</v>
          </cell>
          <cell r="F5248" t="str">
            <v>M</v>
          </cell>
          <cell r="G5248">
            <v>13.15</v>
          </cell>
          <cell r="H5248" t="str">
            <v>I-SINAPI</v>
          </cell>
          <cell r="I5248">
            <v>16.04</v>
          </cell>
        </row>
        <row r="5249">
          <cell r="D5249">
            <v>21135</v>
          </cell>
          <cell r="E5249" t="str">
            <v>ELETRODUTO FERRO GALV OU ZINCADO ELETROLIT SEMI-PESADO PAREDE 1,20MM - 1.1/4" NBR 13057</v>
          </cell>
          <cell r="F5249" t="str">
            <v>M</v>
          </cell>
          <cell r="G5249">
            <v>9.57</v>
          </cell>
          <cell r="H5249" t="str">
            <v>I-SINAPI</v>
          </cell>
          <cell r="I5249">
            <v>11.67</v>
          </cell>
        </row>
        <row r="5250">
          <cell r="D5250">
            <v>21134</v>
          </cell>
          <cell r="E5250" t="str">
            <v>ELETRODUTO FERRO GALV OU ZINCADO ELETROLIT SEMI-PESADO PAREDE 1,20MM - 2" NBR 13057</v>
          </cell>
          <cell r="F5250" t="str">
            <v>M</v>
          </cell>
          <cell r="G5250">
            <v>16.97</v>
          </cell>
          <cell r="H5250" t="str">
            <v>I-SINAPI</v>
          </cell>
          <cell r="I5250">
            <v>20.7</v>
          </cell>
        </row>
        <row r="5251">
          <cell r="D5251" t="str">
            <v>00021131</v>
          </cell>
          <cell r="E5251" t="str">
            <v>ELETRODUTO FERRO GALV OU ZINCADO ELETROLIT SEMI-PESADO PAREDE 1,52MM - 2.1/2" NBR 13057</v>
          </cell>
          <cell r="F5251" t="str">
            <v>M</v>
          </cell>
          <cell r="G5251">
            <v>24.48</v>
          </cell>
          <cell r="H5251" t="str">
            <v>I-SINAPI</v>
          </cell>
          <cell r="I5251">
            <v>29.86</v>
          </cell>
        </row>
        <row r="5252">
          <cell r="D5252" t="str">
            <v>00021133</v>
          </cell>
          <cell r="E5252" t="str">
            <v>ELETRODUTO FERRO GALV OU ZINCADO ELETROLIT SEMI-PESADO PAREDE 1,52MM - 3" NBR 13057</v>
          </cell>
          <cell r="F5252" t="str">
            <v>M</v>
          </cell>
          <cell r="G5252">
            <v>33.65</v>
          </cell>
          <cell r="H5252" t="str">
            <v>I-SINAPI</v>
          </cell>
          <cell r="I5252">
            <v>41.05</v>
          </cell>
        </row>
        <row r="5253">
          <cell r="D5253" t="str">
            <v>00021137</v>
          </cell>
          <cell r="E5253" t="str">
            <v>ELETRODUTO METALICO FLEXIVEL REV EXT PVC PRETO 15MM TIPO COPEX OU EQUIV</v>
          </cell>
          <cell r="F5253" t="str">
            <v>M</v>
          </cell>
          <cell r="G5253">
            <v>4.17</v>
          </cell>
          <cell r="H5253" t="str">
            <v>I-SINAPI</v>
          </cell>
          <cell r="I5253">
            <v>5.08</v>
          </cell>
        </row>
        <row r="5254">
          <cell r="D5254" t="str">
            <v>00002504</v>
          </cell>
          <cell r="E5254" t="str">
            <v>ELETRODUTO METALICO FLEXIVEL REV EXT PVC PRETO 25MM TIPO COPEX OU EQUIV</v>
          </cell>
          <cell r="F5254" t="str">
            <v>M</v>
          </cell>
          <cell r="G5254">
            <v>7.05</v>
          </cell>
          <cell r="H5254" t="str">
            <v>I-SINAPI</v>
          </cell>
          <cell r="I5254">
            <v>8.6</v>
          </cell>
        </row>
        <row r="5255">
          <cell r="D5255" t="str">
            <v>00002501</v>
          </cell>
          <cell r="E5255" t="str">
            <v>ELETRODUTO METALICO FLEXIVEL REV EXT PVC PRETO 32MM TIPO COPEX OU EQUIV</v>
          </cell>
          <cell r="F5255" t="str">
            <v>M</v>
          </cell>
          <cell r="G5255">
            <v>10.45</v>
          </cell>
          <cell r="H5255" t="str">
            <v>I-SINAPI</v>
          </cell>
          <cell r="I5255">
            <v>12.74</v>
          </cell>
        </row>
        <row r="5256">
          <cell r="D5256" t="str">
            <v>00002502</v>
          </cell>
          <cell r="E5256" t="str">
            <v>ELETRODUTO METALICO FLEXIVEL REV EXT PVC PRETO 40MM TIPO COPEX OU EQUIV</v>
          </cell>
          <cell r="F5256" t="str">
            <v>M</v>
          </cell>
          <cell r="G5256">
            <v>14.53</v>
          </cell>
          <cell r="H5256" t="str">
            <v>I-SINAPI</v>
          </cell>
          <cell r="I5256">
            <v>17.72</v>
          </cell>
        </row>
        <row r="5257">
          <cell r="D5257" t="str">
            <v>00002503</v>
          </cell>
          <cell r="E5257" t="str">
            <v>ELETRODUTO METALICO FLEXIVEL REV EXT PVC PRETO 50MM TIPO COPEX OU EQUIV</v>
          </cell>
          <cell r="F5257" t="str">
            <v>M</v>
          </cell>
          <cell r="G5257">
            <v>19.809999999999999</v>
          </cell>
          <cell r="H5257" t="str">
            <v>I-SINAPI</v>
          </cell>
          <cell r="I5257">
            <v>24.16</v>
          </cell>
        </row>
        <row r="5258">
          <cell r="D5258" t="str">
            <v>00002500</v>
          </cell>
          <cell r="E5258" t="str">
            <v>ELETRODUTO METALICO FLEXIVEL REV EXT PVC PRETO 60MM TIPO COPEX OU EQUIV</v>
          </cell>
          <cell r="F5258" t="str">
            <v>M</v>
          </cell>
          <cell r="G5258">
            <v>28.54</v>
          </cell>
          <cell r="H5258" t="str">
            <v>I-SINAPI</v>
          </cell>
          <cell r="I5258">
            <v>34.81</v>
          </cell>
        </row>
        <row r="5259">
          <cell r="D5259" t="str">
            <v>00002505</v>
          </cell>
          <cell r="E5259" t="str">
            <v>ELETRODUTO METALICO FLEXIVEL REV EXT PVC PRETO 75MM TIPO COPEX OU EQUIV</v>
          </cell>
          <cell r="F5259" t="str">
            <v>M</v>
          </cell>
          <cell r="G5259">
            <v>36.97</v>
          </cell>
          <cell r="H5259" t="str">
            <v>I-SINAPI</v>
          </cell>
          <cell r="I5259">
            <v>45.1</v>
          </cell>
        </row>
        <row r="5260">
          <cell r="D5260" t="str">
            <v>00012056</v>
          </cell>
          <cell r="E5260" t="str">
            <v>ELETRODUTO METALICO FLEXIVEL TIPO CONDUITE D = 1 1/2"</v>
          </cell>
          <cell r="F5260" t="str">
            <v>M</v>
          </cell>
          <cell r="G5260">
            <v>9.48</v>
          </cell>
          <cell r="H5260" t="str">
            <v>I-SINAPI</v>
          </cell>
          <cell r="I5260">
            <v>11.56</v>
          </cell>
        </row>
        <row r="5261">
          <cell r="D5261" t="str">
            <v>00012057</v>
          </cell>
          <cell r="E5261" t="str">
            <v>ELETRODUTO METALICO FLEXIVEL TIPO CONDUITE D = 1 1/4"</v>
          </cell>
          <cell r="F5261" t="str">
            <v>M</v>
          </cell>
          <cell r="G5261">
            <v>8.39</v>
          </cell>
          <cell r="H5261" t="str">
            <v>I-SINAPI</v>
          </cell>
          <cell r="I5261">
            <v>10.23</v>
          </cell>
        </row>
        <row r="5262">
          <cell r="D5262" t="str">
            <v>00012059</v>
          </cell>
          <cell r="E5262" t="str">
            <v>ELETRODUTO METALICO FLEXIVEL TIPO CONDUITE D = 1/2"</v>
          </cell>
          <cell r="F5262" t="str">
            <v>M</v>
          </cell>
          <cell r="G5262">
            <v>4.58</v>
          </cell>
          <cell r="H5262" t="str">
            <v>I-SINAPI</v>
          </cell>
          <cell r="I5262">
            <v>5.58</v>
          </cell>
        </row>
        <row r="5263">
          <cell r="D5263">
            <v>12058</v>
          </cell>
          <cell r="E5263" t="str">
            <v>ELETRODUTO METALICO FLEXIVEL TIPO CONDUITE D = 1"</v>
          </cell>
          <cell r="F5263" t="str">
            <v>M</v>
          </cell>
          <cell r="G5263">
            <v>6.35</v>
          </cell>
          <cell r="H5263" t="str">
            <v>I-SINAPI</v>
          </cell>
          <cell r="I5263">
            <v>7.74</v>
          </cell>
        </row>
        <row r="5264">
          <cell r="D5264" t="str">
            <v>00012060</v>
          </cell>
          <cell r="E5264" t="str">
            <v>ELETRODUTO METALICO FLEXIVEL TIPO CONDUITE D = 2 1/2"</v>
          </cell>
          <cell r="F5264" t="str">
            <v>M</v>
          </cell>
          <cell r="G5264">
            <v>16.14</v>
          </cell>
          <cell r="H5264" t="str">
            <v>I-SINAPI</v>
          </cell>
          <cell r="I5264">
            <v>19.690000000000001</v>
          </cell>
        </row>
        <row r="5265">
          <cell r="D5265" t="str">
            <v>00012061</v>
          </cell>
          <cell r="E5265" t="str">
            <v>ELETRODUTO METALICO FLEXIVEL TIPO CONDUITE D = 2"</v>
          </cell>
          <cell r="F5265" t="str">
            <v>M</v>
          </cell>
          <cell r="G5265">
            <v>13.15</v>
          </cell>
          <cell r="H5265" t="str">
            <v>I-SINAPI</v>
          </cell>
          <cell r="I5265">
            <v>16.04</v>
          </cell>
        </row>
        <row r="5266">
          <cell r="D5266">
            <v>12062</v>
          </cell>
          <cell r="E5266" t="str">
            <v>ELETRODUTO METALICO FLEXIVEL TIPO CONDUITE D = 3"</v>
          </cell>
          <cell r="F5266" t="str">
            <v>M</v>
          </cell>
          <cell r="G5266">
            <v>24.26</v>
          </cell>
          <cell r="H5266" t="str">
            <v>I-SINAPI</v>
          </cell>
          <cell r="I5266">
            <v>29.59</v>
          </cell>
        </row>
        <row r="5267">
          <cell r="D5267" t="str">
            <v>00002498</v>
          </cell>
          <cell r="E5267" t="str">
            <v>ELETRODUTO METALICO FLEXIVEL 1/2" C/ REVESTIMENTO PVC TIPO SEALTUBO OU EQUIV</v>
          </cell>
          <cell r="F5267" t="str">
            <v>M</v>
          </cell>
          <cell r="G5267">
            <v>5.67</v>
          </cell>
          <cell r="H5267" t="str">
            <v>I-SINAPI</v>
          </cell>
          <cell r="I5267">
            <v>6.91</v>
          </cell>
        </row>
        <row r="5268">
          <cell r="D5268" t="str">
            <v>00002687</v>
          </cell>
          <cell r="E5268" t="str">
            <v>ELETRODUTO PVC FLEXIVEL CORRUGADO 16MM TIPO TIGREFLEX OU EQUIV</v>
          </cell>
          <cell r="F5268" t="str">
            <v>M</v>
          </cell>
          <cell r="G5268">
            <v>0.75</v>
          </cell>
          <cell r="H5268" t="str">
            <v>I-SINAPI</v>
          </cell>
          <cell r="I5268">
            <v>0.91</v>
          </cell>
        </row>
        <row r="5269">
          <cell r="D5269" t="str">
            <v>00002689</v>
          </cell>
          <cell r="E5269" t="str">
            <v>ELETRODUTO PVC FLEXIVEL CORRUGADO 20MM TIPO TIGREFLEX OU EQUIV</v>
          </cell>
          <cell r="F5269" t="str">
            <v>M</v>
          </cell>
          <cell r="G5269">
            <v>0.95</v>
          </cell>
          <cell r="H5269" t="str">
            <v>I-SINAPI</v>
          </cell>
          <cell r="I5269">
            <v>1.1499999999999999</v>
          </cell>
        </row>
        <row r="5270">
          <cell r="D5270" t="str">
            <v>00002688</v>
          </cell>
          <cell r="E5270" t="str">
            <v>ELETRODUTO PVC FLEXIVEL CORRUGADO 25MM TIPO TIGREFLEX OU EQUIV</v>
          </cell>
          <cell r="F5270" t="str">
            <v>M</v>
          </cell>
          <cell r="G5270">
            <v>1.25</v>
          </cell>
          <cell r="H5270" t="str">
            <v>I-SINAPI</v>
          </cell>
          <cell r="I5270">
            <v>1.52</v>
          </cell>
        </row>
        <row r="5271">
          <cell r="D5271" t="str">
            <v>00002690</v>
          </cell>
          <cell r="E5271" t="str">
            <v>ELETRODUTO PVC FLEXIVEL CORRUGADO 32MM TIPO TIGREFLEX OU EQUIV</v>
          </cell>
          <cell r="F5271" t="str">
            <v>M</v>
          </cell>
          <cell r="G5271">
            <v>1.85</v>
          </cell>
          <cell r="H5271" t="str">
            <v>I-SINAPI</v>
          </cell>
          <cell r="I5271">
            <v>2.25</v>
          </cell>
        </row>
        <row r="5272">
          <cell r="D5272">
            <v>2683</v>
          </cell>
          <cell r="E5272" t="str">
            <v>ELETRODUTO PVC ROSCA S/LUVA 100MM - 4"</v>
          </cell>
          <cell r="F5272" t="str">
            <v>M</v>
          </cell>
          <cell r="G5272">
            <v>21.61</v>
          </cell>
          <cell r="H5272" t="str">
            <v>I-SINAPI</v>
          </cell>
          <cell r="I5272">
            <v>26.36</v>
          </cell>
        </row>
        <row r="5273">
          <cell r="D5273">
            <v>2674</v>
          </cell>
          <cell r="E5273" t="str">
            <v>ELETRODUTO PVC ROSCA S/LUVA 20MM - 3/4"</v>
          </cell>
          <cell r="F5273" t="str">
            <v>M</v>
          </cell>
          <cell r="G5273">
            <v>1.56</v>
          </cell>
          <cell r="H5273" t="str">
            <v>I-SINAPI</v>
          </cell>
          <cell r="I5273">
            <v>1.9</v>
          </cell>
        </row>
        <row r="5274">
          <cell r="D5274">
            <v>2685</v>
          </cell>
          <cell r="E5274" t="str">
            <v>ELETRODUTO PVC ROSCA S/LUVA 25MM - 1"</v>
          </cell>
          <cell r="F5274" t="str">
            <v>M</v>
          </cell>
          <cell r="G5274">
            <v>2.35</v>
          </cell>
          <cell r="H5274" t="str">
            <v>I-SINAPI</v>
          </cell>
          <cell r="I5274">
            <v>2.86</v>
          </cell>
        </row>
        <row r="5275">
          <cell r="D5275">
            <v>2684</v>
          </cell>
          <cell r="E5275" t="str">
            <v>ELETRODUTO PVC ROSCA S/LUVA 32MM - 1 1/4"</v>
          </cell>
          <cell r="F5275" t="str">
            <v>M</v>
          </cell>
          <cell r="G5275">
            <v>3.49</v>
          </cell>
          <cell r="H5275" t="str">
            <v>I-SINAPI</v>
          </cell>
          <cell r="I5275">
            <v>4.25</v>
          </cell>
        </row>
        <row r="5276">
          <cell r="D5276">
            <v>2680</v>
          </cell>
          <cell r="E5276" t="str">
            <v>ELETRODUTO PVC ROSCA S/LUVA 40MM - 1 1/2"</v>
          </cell>
          <cell r="F5276" t="str">
            <v>M</v>
          </cell>
          <cell r="G5276">
            <v>4.3600000000000003</v>
          </cell>
          <cell r="H5276" t="str">
            <v>I-SINAPI</v>
          </cell>
          <cell r="I5276">
            <v>5.31</v>
          </cell>
        </row>
        <row r="5277">
          <cell r="D5277">
            <v>2681</v>
          </cell>
          <cell r="E5277" t="str">
            <v>ELETRODUTO PVC ROSCA S/LUVA 50MM - 2"</v>
          </cell>
          <cell r="F5277" t="str">
            <v>M</v>
          </cell>
          <cell r="G5277">
            <v>5.61</v>
          </cell>
          <cell r="H5277" t="str">
            <v>I-SINAPI</v>
          </cell>
          <cell r="I5277">
            <v>6.84</v>
          </cell>
        </row>
        <row r="5278">
          <cell r="D5278" t="str">
            <v>00002682</v>
          </cell>
          <cell r="E5278" t="str">
            <v>ELETRODUTO PVC ROSCA S/LUVA 60MM - 2 1/2"</v>
          </cell>
          <cell r="F5278" t="str">
            <v>M</v>
          </cell>
          <cell r="G5278">
            <v>11.22</v>
          </cell>
          <cell r="H5278" t="str">
            <v>I-SINAPI</v>
          </cell>
          <cell r="I5278">
            <v>13.68</v>
          </cell>
        </row>
        <row r="5279">
          <cell r="D5279">
            <v>2686</v>
          </cell>
          <cell r="E5279" t="str">
            <v>ELETRODUTO PVC ROSCA S/LUVA 75MM - 3"</v>
          </cell>
          <cell r="F5279" t="str">
            <v>M</v>
          </cell>
          <cell r="G5279">
            <v>14.19</v>
          </cell>
          <cell r="H5279" t="str">
            <v>I-SINAPI</v>
          </cell>
          <cell r="I5279">
            <v>17.309999999999999</v>
          </cell>
        </row>
        <row r="5280">
          <cell r="D5280" t="str">
            <v>00002676</v>
          </cell>
          <cell r="E5280" t="str">
            <v>ELETRODUTO PVC SOLDAVEL NBR-6150 CL B - 20MM</v>
          </cell>
          <cell r="F5280" t="str">
            <v>M</v>
          </cell>
          <cell r="G5280">
            <v>0.82</v>
          </cell>
          <cell r="H5280" t="str">
            <v>I-SINAPI</v>
          </cell>
          <cell r="I5280">
            <v>1</v>
          </cell>
        </row>
        <row r="5281">
          <cell r="D5281" t="str">
            <v>00002678</v>
          </cell>
          <cell r="E5281" t="str">
            <v>ELETRODUTO PVC SOLDAVEL NBR-6150 CL B - 25MM</v>
          </cell>
          <cell r="F5281" t="str">
            <v>M</v>
          </cell>
          <cell r="G5281">
            <v>1.1399999999999999</v>
          </cell>
          <cell r="H5281" t="str">
            <v>I-SINAPI</v>
          </cell>
          <cell r="I5281">
            <v>1.39</v>
          </cell>
        </row>
        <row r="5282">
          <cell r="D5282" t="str">
            <v>00002679</v>
          </cell>
          <cell r="E5282" t="str">
            <v>ELETRODUTO PVC SOLDAVEL NBR-6150 CL B - 32MM</v>
          </cell>
          <cell r="F5282" t="str">
            <v>M</v>
          </cell>
          <cell r="G5282">
            <v>1.66</v>
          </cell>
          <cell r="H5282" t="str">
            <v>I-SINAPI</v>
          </cell>
          <cell r="I5282">
            <v>2.02</v>
          </cell>
        </row>
        <row r="5283">
          <cell r="D5283" t="str">
            <v>00012070</v>
          </cell>
          <cell r="E5283" t="str">
            <v>ELETRODUTO PVC SOLDAVEL NBR-6150 CL B - 40MM</v>
          </cell>
          <cell r="F5283" t="str">
            <v>M</v>
          </cell>
          <cell r="G5283">
            <v>1.51</v>
          </cell>
          <cell r="H5283" t="str">
            <v>I-SINAPI</v>
          </cell>
          <cell r="I5283">
            <v>1.84</v>
          </cell>
        </row>
        <row r="5284">
          <cell r="D5284" t="str">
            <v>00002675</v>
          </cell>
          <cell r="E5284" t="str">
            <v>ELETRODUTO PVC SOLDAVEL NBR-6150 CL B - 50MM</v>
          </cell>
          <cell r="F5284" t="str">
            <v>M</v>
          </cell>
          <cell r="G5284">
            <v>2.12</v>
          </cell>
          <cell r="H5284" t="str">
            <v>I-SINAPI</v>
          </cell>
          <cell r="I5284">
            <v>2.58</v>
          </cell>
        </row>
        <row r="5285">
          <cell r="D5285" t="str">
            <v>00012067</v>
          </cell>
          <cell r="E5285" t="str">
            <v>ELETRODUTO PVC SOLDAVEL NBR-6150 CL B - 60MM</v>
          </cell>
          <cell r="F5285" t="str">
            <v>M</v>
          </cell>
          <cell r="G5285">
            <v>2.69</v>
          </cell>
          <cell r="H5285" t="str">
            <v>I-SINAPI</v>
          </cell>
          <cell r="I5285">
            <v>3.28</v>
          </cell>
        </row>
        <row r="5286">
          <cell r="D5286" t="str">
            <v>00002446</v>
          </cell>
          <cell r="E5286" t="str">
            <v>ELETRODUTO2" TIPO KANALEX OU EQUIV</v>
          </cell>
          <cell r="F5286" t="str">
            <v>M</v>
          </cell>
          <cell r="G5286">
            <v>5.67</v>
          </cell>
          <cell r="H5286" t="str">
            <v>I-SINAPI</v>
          </cell>
          <cell r="I5286">
            <v>6.91</v>
          </cell>
        </row>
        <row r="5287">
          <cell r="D5287" t="str">
            <v>00002442</v>
          </cell>
          <cell r="E5287" t="str">
            <v>ELETRODUTO3" TIPO KANALEX OU EQUIV</v>
          </cell>
          <cell r="F5287" t="str">
            <v>M</v>
          </cell>
          <cell r="G5287">
            <v>9.16</v>
          </cell>
          <cell r="H5287" t="str">
            <v>I-SINAPI</v>
          </cell>
          <cell r="I5287">
            <v>11.17</v>
          </cell>
        </row>
        <row r="5288">
          <cell r="D5288" t="str">
            <v>00002438</v>
          </cell>
          <cell r="E5288" t="str">
            <v>ELETROTECNICO</v>
          </cell>
          <cell r="F5288" t="str">
            <v>H</v>
          </cell>
          <cell r="G5288">
            <v>24.62</v>
          </cell>
          <cell r="H5288" t="str">
            <v>I-SINAPI</v>
          </cell>
          <cell r="I5288">
            <v>30.03</v>
          </cell>
        </row>
        <row r="5289">
          <cell r="D5289" t="str">
            <v>00003353</v>
          </cell>
          <cell r="E5289" t="str">
            <v>ELEVADOR DE OBRA C/ TORRE    2,0 X 2,0M   H=15,0M   CARGA MAX 1500KG CABINE ABERTA P/ TRANSPORTE DE</v>
          </cell>
          <cell r="F5289" t="str">
            <v>UN</v>
          </cell>
          <cell r="G5289">
            <v>34442</v>
          </cell>
          <cell r="H5289" t="str">
            <v>I-SINAPI</v>
          </cell>
          <cell r="I5289">
            <v>42019.24</v>
          </cell>
        </row>
        <row r="5290">
          <cell r="D5290" t="str">
            <v>00013874</v>
          </cell>
          <cell r="E5290" t="str">
            <v>ELEVADOR DE OBRA C/ TORRE 2,0 X 2,0M   H=15,0M   CARGA MAX 1500KG CABINE ABERTA P/ TRANSPORTE DE</v>
          </cell>
          <cell r="F5290" t="str">
            <v>UN</v>
          </cell>
          <cell r="G5290">
            <v>64310.1</v>
          </cell>
          <cell r="H5290" t="str">
            <v>I-SINAPI</v>
          </cell>
          <cell r="I5290">
            <v>78458.320000000007</v>
          </cell>
        </row>
        <row r="5291">
          <cell r="D5291" t="str">
            <v>00003355</v>
          </cell>
          <cell r="E5291" t="str">
            <v>ELEVADOR DE OBRA C/ TORRE 2,0 X 2,0M H=15,0M CARGA MAX 1500KG CABINE ABERTA P/ TRANSPORTE DE</v>
          </cell>
          <cell r="F5291" t="str">
            <v>H</v>
          </cell>
          <cell r="G5291">
            <v>4.95</v>
          </cell>
          <cell r="H5291" t="str">
            <v>I-SINAPI</v>
          </cell>
          <cell r="I5291">
            <v>6.03</v>
          </cell>
        </row>
        <row r="5292">
          <cell r="D5292" t="str">
            <v>00012624</v>
          </cell>
          <cell r="E5292" t="str">
            <v>EMENDA MR PVC AQUAPLUV D = 125 MM</v>
          </cell>
          <cell r="F5292" t="str">
            <v>UN</v>
          </cell>
          <cell r="G5292">
            <v>3.8</v>
          </cell>
          <cell r="H5292" t="str">
            <v>I-SINAPI</v>
          </cell>
          <cell r="I5292">
            <v>4.63</v>
          </cell>
        </row>
        <row r="5293">
          <cell r="D5293" t="str">
            <v>00010639</v>
          </cell>
          <cell r="E5293" t="str">
            <v>EMPILHADEIRA C/ TORRE TRIPLEX 4,80M 189" DE ELEVACAO C/ DESLOCADOR LATERAL DOS BRACOS, DIESEL, P/</v>
          </cell>
          <cell r="F5293" t="str">
            <v>UN</v>
          </cell>
          <cell r="G5293">
            <v>192054.17</v>
          </cell>
          <cell r="H5293" t="str">
            <v>I-SINAPI</v>
          </cell>
          <cell r="I5293">
            <v>234306.08</v>
          </cell>
        </row>
        <row r="5294">
          <cell r="D5294" t="str">
            <v>00010636</v>
          </cell>
          <cell r="E5294" t="str">
            <v>EMPILHADEIRA C/ TORRE TRIPLEX 4,80M 189" DE ELEVACAO C/ DESLOCADOR LATERAL DOS GARFOS A GASOLIN</v>
          </cell>
          <cell r="F5294" t="str">
            <v>UN</v>
          </cell>
          <cell r="G5294">
            <v>123905.79</v>
          </cell>
          <cell r="H5294" t="str">
            <v>I-SINAPI</v>
          </cell>
          <cell r="I5294">
            <v>151165.06</v>
          </cell>
        </row>
        <row r="5295">
          <cell r="D5295" t="str">
            <v>00010637</v>
          </cell>
          <cell r="E5295" t="str">
            <v>EMPILHADEIRA C/ TORRE TRIPLEX 4,80M 189" DE ELEVACAO C/ DESLOCADOR LATERAL DOS GARFOS,</v>
          </cell>
          <cell r="F5295" t="str">
            <v>UN</v>
          </cell>
          <cell r="G5295">
            <v>139724.79999999999</v>
          </cell>
          <cell r="H5295" t="str">
            <v>I-SINAPI</v>
          </cell>
          <cell r="I5295">
            <v>170464.25</v>
          </cell>
        </row>
        <row r="5296">
          <cell r="D5296" t="str">
            <v>00010638</v>
          </cell>
          <cell r="E5296" t="str">
            <v>EMPILHADEIRA C/ TORRE TRIPLEX 4,80M 189" DE ELEVACAO C/ DESLOCADOR LATERAL DOS GARFOS,</v>
          </cell>
          <cell r="F5296" t="str">
            <v>UN</v>
          </cell>
          <cell r="G5296">
            <v>185549.47</v>
          </cell>
          <cell r="H5296" t="str">
            <v>I-SINAPI</v>
          </cell>
          <cell r="I5296">
            <v>226370.35</v>
          </cell>
        </row>
        <row r="5297">
          <cell r="D5297" t="str">
            <v>00010634</v>
          </cell>
          <cell r="E5297" t="str">
            <v>EMPILHADEIRA C/ TORRE TRIPLEX 4,80M 189" DE ELEVACAO C/ DESLOCADOR LATERAL DOS GARFOS, MOTO</v>
          </cell>
          <cell r="F5297" t="str">
            <v>UN</v>
          </cell>
          <cell r="G5297">
            <v>77400</v>
          </cell>
          <cell r="H5297" t="str">
            <v>I-SINAPI</v>
          </cell>
          <cell r="I5297">
            <v>94428</v>
          </cell>
        </row>
        <row r="5298">
          <cell r="D5298" t="str">
            <v>00010635</v>
          </cell>
          <cell r="E5298" t="str">
            <v>EMPILHADEIRA C/ TORRE TRIPLEX 4,80M 189" DE ELEVACAO C/ DESLOCADOR LATERAL DOS GARFOS, 40HP</v>
          </cell>
          <cell r="F5298" t="str">
            <v>UN</v>
          </cell>
          <cell r="G5298">
            <v>76408.509999999995</v>
          </cell>
          <cell r="H5298" t="str">
            <v>I-SINAPI</v>
          </cell>
          <cell r="I5298">
            <v>93218.38</v>
          </cell>
        </row>
        <row r="5299">
          <cell r="D5299" t="str">
            <v>00011625</v>
          </cell>
          <cell r="E5299" t="str">
            <v>EMULPRIMER - TINTA PRIMARIA BETUMINOSA EM SUSPENSAO AQUOSA</v>
          </cell>
          <cell r="F5299" t="str">
            <v>KG</v>
          </cell>
          <cell r="G5299">
            <v>4.1900000000000004</v>
          </cell>
          <cell r="H5299" t="str">
            <v>I-SINAPI</v>
          </cell>
          <cell r="I5299">
            <v>5.1100000000000003</v>
          </cell>
        </row>
        <row r="5300">
          <cell r="D5300" t="str">
            <v>00001372</v>
          </cell>
          <cell r="E5300" t="str">
            <v>EMULSAO ADESIVA A BASE DE ACRILICO TP KZ HEYDI OU EQUIV</v>
          </cell>
          <cell r="F5300" t="str">
            <v>KG</v>
          </cell>
          <cell r="G5300">
            <v>9.82</v>
          </cell>
          <cell r="H5300" t="str">
            <v>I-SINAPI</v>
          </cell>
          <cell r="I5300">
            <v>11.98</v>
          </cell>
        </row>
        <row r="5301">
          <cell r="D5301" t="str">
            <v>00000627</v>
          </cell>
          <cell r="E5301" t="str">
            <v>EMULSAO ADESIVA BASE PVA/ACRILICA DENVERFIX - DENVER</v>
          </cell>
          <cell r="F5301" t="str">
            <v>KG</v>
          </cell>
          <cell r="G5301">
            <v>8.1999999999999993</v>
          </cell>
          <cell r="H5301" t="str">
            <v>I-SINAPI</v>
          </cell>
          <cell r="I5301">
            <v>10</v>
          </cell>
        </row>
        <row r="5302">
          <cell r="D5302" t="str">
            <v>00007331</v>
          </cell>
          <cell r="E5302" t="str">
            <v>EMULSAO ASFALTICA C/ ELASTOMERO VEDAPREN, PRETO, TIPO OTTO BAUMGART OU MARCA EQUIVALENTE</v>
          </cell>
          <cell r="F5302" t="str">
            <v>KG</v>
          </cell>
          <cell r="G5302">
            <v>8.35</v>
          </cell>
          <cell r="H5302" t="str">
            <v>I-SINAPI</v>
          </cell>
          <cell r="I5302">
            <v>10.18</v>
          </cell>
        </row>
        <row r="5303">
          <cell r="D5303" t="str">
            <v>00000501</v>
          </cell>
          <cell r="E5303" t="str">
            <v>EMULSAO ASFALTICA CATIONICA CM-30 P/ USO EM PAVIMENTACAO ASFALTICA</v>
          </cell>
          <cell r="F5303" t="str">
            <v>KG</v>
          </cell>
          <cell r="G5303">
            <v>1.71</v>
          </cell>
          <cell r="H5303" t="str">
            <v>I-SINAPI</v>
          </cell>
          <cell r="I5303">
            <v>2.08</v>
          </cell>
        </row>
        <row r="5304">
          <cell r="D5304" t="str">
            <v>00000502</v>
          </cell>
          <cell r="E5304" t="str">
            <v>EMULSAO ASFALTICA CATIONICA RB-2C P/ USO EM PAVIMENTACAO ASFALTICA</v>
          </cell>
          <cell r="F5304" t="str">
            <v>T</v>
          </cell>
          <cell r="G5304">
            <v>1090.1400000000001</v>
          </cell>
          <cell r="H5304" t="str">
            <v>I-SINAPI</v>
          </cell>
          <cell r="I5304">
            <v>1329.97</v>
          </cell>
        </row>
        <row r="5305">
          <cell r="D5305" t="str">
            <v>00000506</v>
          </cell>
          <cell r="E5305" t="str">
            <v>EMULSAO ASFALTICA CATIONICA RL P/ USO EM PAVIMENTACAO ASFALTICA</v>
          </cell>
          <cell r="F5305" t="str">
            <v>T</v>
          </cell>
          <cell r="G5305">
            <v>1645.81</v>
          </cell>
          <cell r="H5305" t="str">
            <v>I-SINAPI</v>
          </cell>
          <cell r="I5305">
            <v>2007.88</v>
          </cell>
        </row>
        <row r="5306">
          <cell r="D5306" t="str">
            <v>00000504</v>
          </cell>
          <cell r="E5306" t="str">
            <v>EMULSAO ASFALTICA CATIONICA RM-1C P/ USO EM PAVIMENTACAO ASFALTICA</v>
          </cell>
          <cell r="F5306" t="str">
            <v>T</v>
          </cell>
          <cell r="G5306">
            <v>1466.52</v>
          </cell>
          <cell r="H5306" t="str">
            <v>I-SINAPI</v>
          </cell>
          <cell r="I5306">
            <v>1789.15</v>
          </cell>
        </row>
        <row r="5307">
          <cell r="D5307" t="str">
            <v>00000503</v>
          </cell>
          <cell r="E5307" t="str">
            <v>EMULSAO ASFALTICA CATIONICA RM-1C P/USO EM PAVIMENTACAO ASFALTICA</v>
          </cell>
          <cell r="F5307" t="str">
            <v>KG</v>
          </cell>
          <cell r="G5307">
            <v>1.5</v>
          </cell>
          <cell r="H5307" t="str">
            <v>I-SINAPI</v>
          </cell>
          <cell r="I5307">
            <v>1.83</v>
          </cell>
        </row>
        <row r="5308">
          <cell r="D5308" t="str">
            <v>00000508</v>
          </cell>
          <cell r="E5308" t="str">
            <v>EMULSAO ASFALTICA CATIONICA RR-1C P/ USO EM PAVIMENTACAO ASFALTICA</v>
          </cell>
          <cell r="F5308" t="str">
            <v>KG</v>
          </cell>
          <cell r="G5308">
            <v>1.1399999999999999</v>
          </cell>
          <cell r="H5308" t="str">
            <v>I-SINAPI</v>
          </cell>
          <cell r="I5308">
            <v>1.39</v>
          </cell>
        </row>
        <row r="5309">
          <cell r="D5309" t="str">
            <v>00000505</v>
          </cell>
          <cell r="E5309" t="str">
            <v>EMULSAO ASFALTICA CATIONICA RR-2C P/ USO EM PAVIMENTACAO ASFALTICA</v>
          </cell>
          <cell r="F5309" t="str">
            <v>KG</v>
          </cell>
          <cell r="G5309">
            <v>1.22</v>
          </cell>
          <cell r="H5309" t="str">
            <v>I-SINAPI</v>
          </cell>
          <cell r="I5309">
            <v>1.48</v>
          </cell>
        </row>
        <row r="5310">
          <cell r="D5310" t="str">
            <v>00002691</v>
          </cell>
          <cell r="E5310" t="str">
            <v>EMULSAO ASFALTICA, TIPO NEOSIN A BASE DE AGUA P/ IMPERM</v>
          </cell>
          <cell r="F5310" t="str">
            <v>L</v>
          </cell>
          <cell r="G5310">
            <v>5.67</v>
          </cell>
          <cell r="H5310" t="str">
            <v>I-SINAPI</v>
          </cell>
          <cell r="I5310">
            <v>6.91</v>
          </cell>
        </row>
        <row r="5311">
          <cell r="D5311" t="str">
            <v>00002696</v>
          </cell>
          <cell r="E5311" t="str">
            <v>ENCANADOR OU BOMBEIRO HIDRAULICO</v>
          </cell>
          <cell r="F5311" t="str">
            <v>H</v>
          </cell>
          <cell r="G5311">
            <v>9.5500000000000007</v>
          </cell>
          <cell r="H5311" t="str">
            <v>I-SINAPI</v>
          </cell>
          <cell r="I5311">
            <v>11.65</v>
          </cell>
        </row>
        <row r="5312">
          <cell r="D5312" t="str">
            <v>00002705</v>
          </cell>
          <cell r="E5312" t="str">
            <v>ENERGIA ELETRICA ATE 2000 KWH INDUSTRIAL, SEM DEMANDA</v>
          </cell>
          <cell r="F5312" t="str">
            <v>KW/H</v>
          </cell>
          <cell r="G5312">
            <v>0.36</v>
          </cell>
          <cell r="H5312" t="str">
            <v>I-SINAPI</v>
          </cell>
          <cell r="I5312">
            <v>0.43</v>
          </cell>
        </row>
        <row r="5313">
          <cell r="D5313" t="str">
            <v>00011683</v>
          </cell>
          <cell r="E5313" t="str">
            <v>ENGATE OU RABICHO FLEXIVEL EM METAL CROMADO 1/2" x 30CM</v>
          </cell>
          <cell r="F5313" t="str">
            <v>UN</v>
          </cell>
          <cell r="G5313">
            <v>23.71</v>
          </cell>
          <cell r="H5313" t="str">
            <v>I-SINAPI</v>
          </cell>
          <cell r="I5313">
            <v>28.92</v>
          </cell>
        </row>
        <row r="5314">
          <cell r="D5314" t="str">
            <v>00011684</v>
          </cell>
          <cell r="E5314" t="str">
            <v>ENGATE OU RABICHO FLEXIVEL EM METAL CROMADO 1/2" x 40CM</v>
          </cell>
          <cell r="F5314" t="str">
            <v>UN</v>
          </cell>
          <cell r="G5314">
            <v>25.75</v>
          </cell>
          <cell r="H5314" t="str">
            <v>I-SINAPI</v>
          </cell>
          <cell r="I5314">
            <v>31.41</v>
          </cell>
        </row>
        <row r="5315">
          <cell r="D5315" t="str">
            <v>00006141</v>
          </cell>
          <cell r="E5315" t="str">
            <v>ENGATE OU RABICHO FLEXIVEL PLASTICO (PVC OU ABS) BRANCO 1/2" X 30CM</v>
          </cell>
          <cell r="F5315" t="str">
            <v>UN</v>
          </cell>
          <cell r="G5315">
            <v>1.93</v>
          </cell>
          <cell r="H5315" t="str">
            <v>I-SINAPI</v>
          </cell>
          <cell r="I5315">
            <v>2.35</v>
          </cell>
        </row>
        <row r="5316">
          <cell r="D5316" t="str">
            <v>00011681</v>
          </cell>
          <cell r="E5316" t="str">
            <v>ENGATE OU RABICHO FLEXIVEL PLASTICO (PVC OU ABS) BRANCO 1/2" X 40CM</v>
          </cell>
          <cell r="F5316" t="str">
            <v>UN</v>
          </cell>
          <cell r="G5316">
            <v>21.06</v>
          </cell>
          <cell r="H5316" t="str">
            <v>I-SINAPI</v>
          </cell>
          <cell r="I5316">
            <v>25.69</v>
          </cell>
        </row>
        <row r="5317">
          <cell r="D5317" t="str">
            <v>00002707</v>
          </cell>
          <cell r="E5317" t="str">
            <v>ENGENHEIRO OU ARQUITETO /PLENO - DE OBRA</v>
          </cell>
          <cell r="F5317" t="str">
            <v>H</v>
          </cell>
          <cell r="G5317">
            <v>71.58</v>
          </cell>
          <cell r="H5317" t="str">
            <v>I-SINAPI</v>
          </cell>
          <cell r="I5317">
            <v>87.32</v>
          </cell>
        </row>
        <row r="5318">
          <cell r="D5318" t="str">
            <v>00002706</v>
          </cell>
          <cell r="E5318" t="str">
            <v>ENGENHEIRO OU ARQUITETO AUXILIAR/JUNIOR - DE OBRA</v>
          </cell>
          <cell r="F5318" t="str">
            <v>H</v>
          </cell>
          <cell r="G5318">
            <v>50.73</v>
          </cell>
          <cell r="H5318" t="str">
            <v>I-SINAPI</v>
          </cell>
          <cell r="I5318">
            <v>61.89</v>
          </cell>
        </row>
        <row r="5319">
          <cell r="D5319" t="str">
            <v>00002708</v>
          </cell>
          <cell r="E5319" t="str">
            <v>ENGENHEIRO OU ARQUITETO CHEFE/SENIOR - DE OBRA</v>
          </cell>
          <cell r="F5319" t="str">
            <v>H</v>
          </cell>
          <cell r="G5319">
            <v>99.17</v>
          </cell>
          <cell r="H5319" t="str">
            <v>I-SINAPI</v>
          </cell>
          <cell r="I5319">
            <v>120.98</v>
          </cell>
        </row>
        <row r="5320">
          <cell r="D5320" t="str">
            <v>00001101</v>
          </cell>
          <cell r="E5320" t="str">
            <v>ENTRADA DE LINHA DE ALUMINIO, DE ENCAIXE P/ ELETRODUTO DE 2 1/2"</v>
          </cell>
          <cell r="F5320" t="str">
            <v>UN</v>
          </cell>
          <cell r="G5320">
            <v>16.02</v>
          </cell>
          <cell r="H5320" t="str">
            <v>I-SINAPI</v>
          </cell>
          <cell r="I5320">
            <v>19.54</v>
          </cell>
        </row>
        <row r="5321">
          <cell r="D5321" t="str">
            <v>00001049</v>
          </cell>
          <cell r="E5321" t="str">
            <v>ENTRADA DE LINHA DE ALUMINIO, DE ENCAIXE P/ ELETRODUTO 1 1/2"</v>
          </cell>
          <cell r="F5321" t="str">
            <v>UN</v>
          </cell>
          <cell r="G5321">
            <v>6.31</v>
          </cell>
          <cell r="H5321" t="str">
            <v>I-SINAPI</v>
          </cell>
          <cell r="I5321">
            <v>7.69</v>
          </cell>
        </row>
        <row r="5322">
          <cell r="D5322" t="str">
            <v>00001099</v>
          </cell>
          <cell r="E5322" t="str">
            <v>ENTRADA DE LINHA DE ALUMINIO, DE ENCAIXE P/ ELETRODUTO 1 1/4"</v>
          </cell>
          <cell r="F5322" t="str">
            <v>UN</v>
          </cell>
          <cell r="G5322">
            <v>6.41</v>
          </cell>
          <cell r="H5322" t="str">
            <v>I-SINAPI</v>
          </cell>
          <cell r="I5322">
            <v>7.82</v>
          </cell>
        </row>
        <row r="5323">
          <cell r="D5323" t="str">
            <v>00001050</v>
          </cell>
          <cell r="E5323" t="str">
            <v>ENTRADA DE LINHA DE ALUMINIO, DE ENCAIXE P/ ELETRODUTO 1"</v>
          </cell>
          <cell r="F5323" t="str">
            <v>UN</v>
          </cell>
          <cell r="G5323">
            <v>6.31</v>
          </cell>
          <cell r="H5323" t="str">
            <v>I-SINAPI</v>
          </cell>
          <cell r="I5323">
            <v>7.69</v>
          </cell>
        </row>
        <row r="5324">
          <cell r="D5324" t="str">
            <v>00001100</v>
          </cell>
          <cell r="E5324" t="str">
            <v>ENTRADA DE LINHA DE ALUMINIO, DE ENCAIXE P/ ELETRODUTO 2"</v>
          </cell>
          <cell r="F5324" t="str">
            <v>UN</v>
          </cell>
          <cell r="G5324">
            <v>9.5500000000000007</v>
          </cell>
          <cell r="H5324" t="str">
            <v>I-SINAPI</v>
          </cell>
          <cell r="I5324">
            <v>11.65</v>
          </cell>
        </row>
        <row r="5325">
          <cell r="D5325" t="str">
            <v>00001098</v>
          </cell>
          <cell r="E5325" t="str">
            <v>ENTRADA DE LINHA DE ALUMINIO, DE ENCAIXE P/ ELETRODUTO 3/4"</v>
          </cell>
          <cell r="F5325" t="str">
            <v>UN</v>
          </cell>
          <cell r="G5325">
            <v>5.52</v>
          </cell>
          <cell r="H5325" t="str">
            <v>I-SINAPI</v>
          </cell>
          <cell r="I5325">
            <v>6.73</v>
          </cell>
        </row>
        <row r="5326">
          <cell r="D5326" t="str">
            <v>00001102</v>
          </cell>
          <cell r="E5326" t="str">
            <v>ENTRADA DE LINHA DE ALUMINIO, DE ENCAIXE P/ ELETRODUTO 3"</v>
          </cell>
          <cell r="F5326" t="str">
            <v>UN</v>
          </cell>
          <cell r="G5326">
            <v>25.02</v>
          </cell>
          <cell r="H5326" t="str">
            <v>I-SINAPI</v>
          </cell>
          <cell r="I5326">
            <v>30.52</v>
          </cell>
        </row>
        <row r="5327">
          <cell r="D5327" t="str">
            <v>00001051</v>
          </cell>
          <cell r="E5327" t="str">
            <v>ENTRADA DE LINHA DE ALUMINIO, DE ENCAIXE P/ ELETRODUTO 4"</v>
          </cell>
          <cell r="F5327" t="str">
            <v>UN</v>
          </cell>
          <cell r="G5327">
            <v>42.85</v>
          </cell>
          <cell r="H5327" t="str">
            <v>I-SINAPI</v>
          </cell>
          <cell r="I5327">
            <v>52.27</v>
          </cell>
        </row>
        <row r="5328">
          <cell r="D5328" t="str">
            <v>00011554</v>
          </cell>
          <cell r="E5328" t="str">
            <v>ENTRADA LATAO CROMADO TIPO 303 LA FONTE P/ FECHADURA PORTA INTERNA</v>
          </cell>
          <cell r="F5328" t="str">
            <v>UN</v>
          </cell>
          <cell r="G5328">
            <v>6.6</v>
          </cell>
          <cell r="H5328" t="str">
            <v>I-SINAPI</v>
          </cell>
          <cell r="I5328">
            <v>8.0500000000000007</v>
          </cell>
        </row>
        <row r="5329">
          <cell r="D5329" t="str">
            <v>00002709</v>
          </cell>
          <cell r="E5329" t="str">
            <v>ENXADA EXTREITA DC-3 DUAS CARAS TAM 2240 X 230MM C/ CABO</v>
          </cell>
          <cell r="F5329" t="str">
            <v>UN</v>
          </cell>
          <cell r="G5329">
            <v>9.3000000000000007</v>
          </cell>
          <cell r="H5329" t="str">
            <v>I-SINAPI</v>
          </cell>
          <cell r="I5329">
            <v>11.34</v>
          </cell>
        </row>
        <row r="5330">
          <cell r="D5330" t="str">
            <v>00002712</v>
          </cell>
          <cell r="E5330" t="str">
            <v>ENXADAO ESTREITO C/ CABO</v>
          </cell>
          <cell r="F5330" t="str">
            <v>UN</v>
          </cell>
          <cell r="G5330">
            <v>7.05</v>
          </cell>
          <cell r="H5330" t="str">
            <v>I-SINAPI</v>
          </cell>
          <cell r="I5330">
            <v>8.6</v>
          </cell>
        </row>
        <row r="5331">
          <cell r="D5331" t="str">
            <v>00000748</v>
          </cell>
          <cell r="E5331" t="str">
            <v>EQUIPAMENTO P/ JATEAMENTO DE CONCRETO OU ARGAMASSA</v>
          </cell>
          <cell r="F5331" t="str">
            <v>H</v>
          </cell>
          <cell r="G5331">
            <v>14.4</v>
          </cell>
          <cell r="H5331" t="str">
            <v>I-SINAPI</v>
          </cell>
          <cell r="I5331">
            <v>17.559999999999999</v>
          </cell>
        </row>
        <row r="5332">
          <cell r="D5332" t="str">
            <v>00001154</v>
          </cell>
          <cell r="E5332" t="str">
            <v>EQUIPAMENTO P/ LAMA ASFÁLTICA, CONSMAQ, MOD. LA-6,   C/ SILO DE AGREGADO 6 M3, DOSADOR CIMENTO, 2</v>
          </cell>
          <cell r="F5332" t="str">
            <v>UN</v>
          </cell>
          <cell r="G5332">
            <v>281880</v>
          </cell>
          <cell r="H5332" t="str">
            <v>I-SINAPI</v>
          </cell>
          <cell r="I5332">
            <v>343893.6</v>
          </cell>
        </row>
        <row r="5333">
          <cell r="D5333" t="str">
            <v>00010655</v>
          </cell>
          <cell r="E5333" t="str">
            <v>EQUIPAMENTO P/ LIMPEZA DE FOSSAS C/ USO DE VACUO TIPO SEWER JET-PROMINAS MODELO SLV-040</v>
          </cell>
          <cell r="F5333" t="str">
            <v>UN</v>
          </cell>
          <cell r="G5333">
            <v>155735.6</v>
          </cell>
          <cell r="H5333" t="str">
            <v>I-SINAPI</v>
          </cell>
          <cell r="I5333">
            <v>189997.43</v>
          </cell>
        </row>
        <row r="5334">
          <cell r="D5334" t="str">
            <v>00006075</v>
          </cell>
          <cell r="E5334" t="str">
            <v>EQUIPAMENTO P/ LIMPEZA/DESOBSTRUCAO DE GALERIAS DE AGUAS PLUVIAIS TIPO BUCKET MACHINE MONTAD</v>
          </cell>
          <cell r="F5334" t="str">
            <v>UN</v>
          </cell>
          <cell r="G5334">
            <v>381568.9</v>
          </cell>
          <cell r="H5334" t="str">
            <v>I-SINAPI</v>
          </cell>
          <cell r="I5334">
            <v>465514.05</v>
          </cell>
        </row>
        <row r="5335">
          <cell r="D5335" t="str">
            <v>00002720</v>
          </cell>
          <cell r="E5335" t="str">
            <v>ESCAVADEIRA DRAGA DE ARRASTE, CAP. 3/4 JC 140HP TIPO CNV BUCYRUS OU EQUIV (INCL</v>
          </cell>
          <cell r="F5335" t="str">
            <v>H</v>
          </cell>
          <cell r="G5335">
            <v>161.97999999999999</v>
          </cell>
          <cell r="H5335" t="str">
            <v>I-SINAPI</v>
          </cell>
          <cell r="I5335">
            <v>197.61</v>
          </cell>
        </row>
        <row r="5336">
          <cell r="D5336" t="str">
            <v>00002722</v>
          </cell>
          <cell r="E5336" t="str">
            <v>ESCAVADEIRA DRAGA DE MANDIBULAS SOBRE ESTEIRA, 140HP CAP. 3/4 JC TIPOFNV BUCYRUS OU EQUIV (INCL</v>
          </cell>
          <cell r="F5336" t="str">
            <v>H</v>
          </cell>
          <cell r="G5336">
            <v>161.97999999999999</v>
          </cell>
          <cell r="H5336" t="str">
            <v>I-SINAPI</v>
          </cell>
          <cell r="I5336">
            <v>197.61</v>
          </cell>
        </row>
        <row r="5337">
          <cell r="D5337" t="str">
            <v>00002727</v>
          </cell>
          <cell r="E5337" t="str">
            <v>ESCAVADEIRA HIDRAULICA C/ CLAMSHEL SOBRE PNEUS (INCL MANUTENCAO/OPERACAO)</v>
          </cell>
          <cell r="F5337" t="str">
            <v>H</v>
          </cell>
          <cell r="G5337">
            <v>162.83000000000001</v>
          </cell>
          <cell r="H5337" t="str">
            <v>I-SINAPI</v>
          </cell>
          <cell r="I5337">
            <v>198.65</v>
          </cell>
        </row>
        <row r="5338">
          <cell r="D5338" t="str">
            <v>00002723</v>
          </cell>
          <cell r="E5338" t="str">
            <v>ESCAVADEIRA HIDRAULICA SOBRE ESTEIRA CASE MOD.CX130, POT.BRUTA= 110HP PESO OPERACIONAL= 17,21T</v>
          </cell>
          <cell r="F5338" t="str">
            <v>UN</v>
          </cell>
          <cell r="G5338">
            <v>458701.67</v>
          </cell>
          <cell r="H5338" t="str">
            <v>I-SINAPI</v>
          </cell>
          <cell r="I5338">
            <v>559616.03</v>
          </cell>
        </row>
        <row r="5339">
          <cell r="D5339" t="str">
            <v>00013331</v>
          </cell>
          <cell r="E5339" t="str">
            <v>ESCAVADEIRA HIDRAULICA SOBRE ESTEIRA CASE MOD.CX210 (IMPORTADA),POT.   BRUTA= 153HP, PESO</v>
          </cell>
          <cell r="F5339" t="str">
            <v>UN</v>
          </cell>
          <cell r="G5339">
            <v>505959.44</v>
          </cell>
          <cell r="H5339" t="str">
            <v>I-SINAPI</v>
          </cell>
          <cell r="I5339">
            <v>617270.51</v>
          </cell>
        </row>
        <row r="5340">
          <cell r="D5340" t="str">
            <v>00010683</v>
          </cell>
          <cell r="E5340" t="str">
            <v>ESCAVADEIRA HIDRAULICA SOBRE ESTEIRA FIAT ALLIS MOD. FX-215LC IMPORTADA CACAMBA= 0,78M³A</v>
          </cell>
          <cell r="F5340" t="str">
            <v>UN</v>
          </cell>
          <cell r="G5340">
            <v>635047.63</v>
          </cell>
          <cell r="H5340" t="str">
            <v>I-SINAPI</v>
          </cell>
          <cell r="I5340">
            <v>774758.1</v>
          </cell>
        </row>
        <row r="5341">
          <cell r="D5341" t="str">
            <v>00010685</v>
          </cell>
          <cell r="E5341" t="str">
            <v>ESCAVADEIRA HIDRAULICA SOBRE ESTEIRA KOMATSU MOD. PC 150 SE-5 105HP, PESO OPERACIONAL 17T, CAP.</v>
          </cell>
          <cell r="F5341" t="str">
            <v>UN</v>
          </cell>
          <cell r="G5341">
            <v>500400</v>
          </cell>
          <cell r="H5341" t="str">
            <v>I-SINAPI</v>
          </cell>
          <cell r="I5341">
            <v>610488</v>
          </cell>
        </row>
        <row r="5342">
          <cell r="D5342" t="str">
            <v>00010684</v>
          </cell>
          <cell r="E5342" t="str">
            <v>ESCAVADEIRA HIDRAULICA SOBRE ESTEIRA KOMATSU MOD. PC-200-6 C/ CACAMBA CLAMSHELL, CAP. 0,96M3,</v>
          </cell>
          <cell r="F5342" t="str">
            <v>UN</v>
          </cell>
          <cell r="G5342">
            <v>578242.22</v>
          </cell>
          <cell r="H5342" t="str">
            <v>I-SINAPI</v>
          </cell>
          <cell r="I5342">
            <v>705455.5</v>
          </cell>
        </row>
        <row r="5343">
          <cell r="D5343" t="str">
            <v>00002721</v>
          </cell>
          <cell r="E5343" t="str">
            <v>ESCAVADEIRA HIDRAULICA SOBRE ESTEIRA 140HP CAP. 0,98M3 TIPO CATERPILAR OU EQUIV (INCL</v>
          </cell>
          <cell r="F5343" t="str">
            <v>H</v>
          </cell>
          <cell r="G5343">
            <v>188.55</v>
          </cell>
          <cell r="H5343" t="str">
            <v>I-SINAPI</v>
          </cell>
          <cell r="I5343">
            <v>230.03</v>
          </cell>
        </row>
        <row r="5344">
          <cell r="D5344" t="str">
            <v>00010800</v>
          </cell>
          <cell r="E5344" t="str">
            <v>ESCAVADEIRA HIDRAULICA SOBRE ESTEIRA 146 A 169HP CAP. 2M3 TIPO KOMATSU PC 300- SERIE C OU EQUIV</v>
          </cell>
          <cell r="F5344" t="str">
            <v>H</v>
          </cell>
          <cell r="G5344">
            <v>257.11</v>
          </cell>
          <cell r="H5344" t="str">
            <v>I-SINAPI</v>
          </cell>
          <cell r="I5344">
            <v>313.67</v>
          </cell>
        </row>
        <row r="5345">
          <cell r="D5345" t="str">
            <v>00002719</v>
          </cell>
          <cell r="E5345" t="str">
            <v>ESCAVADEIRA HIDRAULICA SOBRE ESTEIRA 99HP, PESO OPERACIONAL *16T* CAP. 0,85 A 1,0M3 TIPO POCLAIN</v>
          </cell>
          <cell r="F5345" t="str">
            <v>H</v>
          </cell>
          <cell r="G5345">
            <v>143.38</v>
          </cell>
          <cell r="H5345" t="str">
            <v>I-SINAPI</v>
          </cell>
          <cell r="I5345">
            <v>174.92</v>
          </cell>
        </row>
        <row r="5346">
          <cell r="D5346" t="str">
            <v>00013902</v>
          </cell>
          <cell r="E5346" t="str">
            <v>ESCAVADEIRA HIDRAULICA SOBRE ESTEIRAS CATERPILLAR 312B, 84KW (110HP) CAP. 0,42 A 0,82M3    PESO</v>
          </cell>
          <cell r="F5346" t="str">
            <v>UN</v>
          </cell>
          <cell r="G5346">
            <v>463575.56</v>
          </cell>
          <cell r="H5346" t="str">
            <v>I-SINAPI</v>
          </cell>
          <cell r="I5346">
            <v>565562.18000000005</v>
          </cell>
        </row>
        <row r="5347">
          <cell r="D5347" t="str">
            <v>00020217</v>
          </cell>
          <cell r="E5347" t="str">
            <v>ESCAVADEIRA HIDRAULICA SOBRE ESTEIRAS FIAT ALLIS MOD.FX130LC, CACAMBA 0,59M3, POT.= 80HP, PESO</v>
          </cell>
          <cell r="F5347" t="str">
            <v>UN</v>
          </cell>
          <cell r="G5347">
            <v>412114.43</v>
          </cell>
          <cell r="H5347" t="str">
            <v>I-SINAPI</v>
          </cell>
          <cell r="I5347">
            <v>502779.6</v>
          </cell>
        </row>
        <row r="5348">
          <cell r="D5348" t="str">
            <v>00014525</v>
          </cell>
          <cell r="E5348" t="str">
            <v>ESCAVADEIRA HIDRAULICA SOBRE ESTEIRAS KOMATSU MOD PC200LC-6, POT 133HP, PESO OPERACIONAL 21,3T,</v>
          </cell>
          <cell r="F5348" t="str">
            <v>UN</v>
          </cell>
          <cell r="G5348">
            <v>607430.56000000006</v>
          </cell>
          <cell r="H5348" t="str">
            <v>I-SINAPI</v>
          </cell>
          <cell r="I5348">
            <v>741065.28</v>
          </cell>
        </row>
        <row r="5349">
          <cell r="D5349" t="str">
            <v>00002726</v>
          </cell>
          <cell r="E5349" t="str">
            <v>ESCAVADEIRA HIDRAULICA SOBRE PNEUS 105HP CAP. 0,7M3 TIPO KOMATSU PC-150 OU EQUIV (INCL</v>
          </cell>
          <cell r="F5349" t="str">
            <v>H</v>
          </cell>
          <cell r="G5349">
            <v>145.69</v>
          </cell>
          <cell r="H5349" t="str">
            <v>I-SINAPI</v>
          </cell>
          <cell r="I5349">
            <v>177.74</v>
          </cell>
        </row>
        <row r="5350">
          <cell r="D5350" t="str">
            <v>00002724</v>
          </cell>
          <cell r="E5350" t="str">
            <v>ESCAVADEIRA HIDRAULICA SOBRE RODAS 98HP TIPO FIAT S- 90 OU EQUIV (INCL MANUTENCAO/OPERACAO)</v>
          </cell>
          <cell r="F5350" t="str">
            <v>H</v>
          </cell>
          <cell r="G5350">
            <v>111.41</v>
          </cell>
          <cell r="H5350" t="str">
            <v>I-SINAPI</v>
          </cell>
          <cell r="I5350">
            <v>135.91999999999999</v>
          </cell>
        </row>
        <row r="5351">
          <cell r="D5351" t="str">
            <v>00010748</v>
          </cell>
          <cell r="E5351" t="str">
            <v>ESCORA METALICA C/ ALTURA REGULAVEL=1,80 a 2,80M CAP CARGA = 1300KGF INCL TRIPE E FORCADO</v>
          </cell>
          <cell r="F5351" t="str">
            <v>KG/MES</v>
          </cell>
          <cell r="G5351">
            <v>0.43</v>
          </cell>
          <cell r="H5351" t="str">
            <v>I-SINAPI</v>
          </cell>
          <cell r="I5351">
            <v>0.52</v>
          </cell>
        </row>
        <row r="5352">
          <cell r="D5352" t="str">
            <v>00010749</v>
          </cell>
          <cell r="E5352" t="str">
            <v>ESCORA METALICA C/ ALTURA REGULAVEL=1,80 a 2,80M CAP CARGA = 1300KGF INCL TRIPE E FORCADO</v>
          </cell>
          <cell r="F5352" t="str">
            <v>M/MES</v>
          </cell>
          <cell r="G5352">
            <v>1.71</v>
          </cell>
          <cell r="H5352" t="str">
            <v>I-SINAPI</v>
          </cell>
          <cell r="I5352">
            <v>2.08</v>
          </cell>
        </row>
        <row r="5353">
          <cell r="D5353" t="str">
            <v>00004111</v>
          </cell>
          <cell r="E5353" t="str">
            <v>ESCORA OU MOURAO DE CONCRETO 10X10CM H = 2,30M</v>
          </cell>
          <cell r="F5353" t="str">
            <v>UN</v>
          </cell>
          <cell r="G5353">
            <v>21.02</v>
          </cell>
          <cell r="H5353" t="str">
            <v>I-SINAPI</v>
          </cell>
          <cell r="I5353">
            <v>25.64</v>
          </cell>
        </row>
        <row r="5354">
          <cell r="D5354" t="str">
            <v>00004110</v>
          </cell>
          <cell r="E5354" t="str">
            <v>ESCORA OU MOURAO DE CONCRETO 10X10CM H = 2,45M</v>
          </cell>
          <cell r="F5354" t="str">
            <v>UN</v>
          </cell>
          <cell r="G5354">
            <v>31.82</v>
          </cell>
          <cell r="H5354" t="str">
            <v>I-SINAPI</v>
          </cell>
          <cell r="I5354">
            <v>38.82</v>
          </cell>
        </row>
        <row r="5355">
          <cell r="D5355" t="str">
            <v>00026021</v>
          </cell>
          <cell r="E5355" t="str">
            <v>ESCOVA CIRCULAR EM AÇO LATONADO, COM CERDAS DE 0,30 MM, DE 6" X 1 (INDICAR FABRICANTE)</v>
          </cell>
          <cell r="F5355" t="str">
            <v>UN</v>
          </cell>
          <cell r="G5355">
            <v>19.88</v>
          </cell>
          <cell r="H5355" t="str">
            <v>I-SINAPI</v>
          </cell>
          <cell r="I5355">
            <v>24.25</v>
          </cell>
        </row>
        <row r="5356">
          <cell r="D5356" t="str">
            <v>00000012</v>
          </cell>
          <cell r="E5356" t="str">
            <v>ESCOVA DE AÇO (USO MANUAL)</v>
          </cell>
          <cell r="F5356" t="str">
            <v>UN</v>
          </cell>
          <cell r="G5356">
            <v>3.76</v>
          </cell>
          <cell r="H5356" t="str">
            <v>I-SINAPI</v>
          </cell>
          <cell r="I5356">
            <v>4.58</v>
          </cell>
        </row>
        <row r="5357">
          <cell r="D5357" t="str">
            <v>00020969</v>
          </cell>
          <cell r="E5357" t="str">
            <v>ESGUICHO EM LATAO JATO NEBLINA P/ INSTALACAO PREDIAL COMBATE A INCENDIO ENGATE RAPIDO 1 1/2"</v>
          </cell>
          <cell r="F5357" t="str">
            <v>UN</v>
          </cell>
          <cell r="G5357">
            <v>253.57</v>
          </cell>
          <cell r="H5357" t="str">
            <v>I-SINAPI</v>
          </cell>
          <cell r="I5357">
            <v>309.35000000000002</v>
          </cell>
        </row>
        <row r="5358">
          <cell r="D5358" t="str">
            <v>00020970</v>
          </cell>
          <cell r="E5358" t="str">
            <v>ESGUICHO EM LATAO JATO NEBLINA P/ INSTALACAO PREDIAL COMBATE A INCENDIO ENGATE RAPIDO 2 1/2"</v>
          </cell>
          <cell r="F5358" t="str">
            <v>UN</v>
          </cell>
          <cell r="G5358">
            <v>352.19</v>
          </cell>
          <cell r="H5358" t="str">
            <v>I-SINAPI</v>
          </cell>
          <cell r="I5358">
            <v>429.67</v>
          </cell>
        </row>
        <row r="5359">
          <cell r="D5359" t="str">
            <v>00010902</v>
          </cell>
          <cell r="E5359" t="str">
            <v>ESGUICHO EM LATAO JATO SOLIDO P/ INSTALACAO PREDIAL COMBATE A INCENDIO ENGATE RAPIDO 1 1/2" X</v>
          </cell>
          <cell r="F5359" t="str">
            <v>UN</v>
          </cell>
          <cell r="G5359">
            <v>28.18</v>
          </cell>
          <cell r="H5359" t="str">
            <v>I-SINAPI</v>
          </cell>
          <cell r="I5359">
            <v>34.369999999999997</v>
          </cell>
        </row>
        <row r="5360">
          <cell r="D5360" t="str">
            <v>00020965</v>
          </cell>
          <cell r="E5360" t="str">
            <v>ESGUICHO EM LATAO JATO SOLIDO P/ INSTALACAO PREDIAL COMBATE A INCENDIO ENGATE RAPIDO 1 1/2" X</v>
          </cell>
          <cell r="F5360" t="str">
            <v>UN</v>
          </cell>
          <cell r="G5360">
            <v>28.18</v>
          </cell>
          <cell r="H5360" t="str">
            <v>I-SINAPI</v>
          </cell>
          <cell r="I5360">
            <v>34.369999999999997</v>
          </cell>
        </row>
        <row r="5361">
          <cell r="D5361" t="str">
            <v>00020966</v>
          </cell>
          <cell r="E5361" t="str">
            <v>ESGUICHO EM LATAO JATO SOLIDO P/ INSTALACAO PREDIAL COMBATE A INCENDIO ENGATE RAPIDO 1 1/2" X</v>
          </cell>
          <cell r="F5361" t="str">
            <v>UN</v>
          </cell>
          <cell r="G5361">
            <v>28.18</v>
          </cell>
          <cell r="H5361" t="str">
            <v>I-SINAPI</v>
          </cell>
          <cell r="I5361">
            <v>34.369999999999997</v>
          </cell>
        </row>
        <row r="5362">
          <cell r="D5362" t="str">
            <v>00010903</v>
          </cell>
          <cell r="E5362" t="str">
            <v>ESGUICHO EM LATAO JATO SOLIDO P/ INSTALACAO PREDIAL COMBATE A INCENDIO ENGATE RAPIDO 2 1/2" X</v>
          </cell>
          <cell r="F5362" t="str">
            <v>UN</v>
          </cell>
          <cell r="G5362">
            <v>70.44</v>
          </cell>
          <cell r="H5362" t="str">
            <v>I-SINAPI</v>
          </cell>
          <cell r="I5362">
            <v>85.93</v>
          </cell>
        </row>
        <row r="5363">
          <cell r="D5363" t="str">
            <v>00020967</v>
          </cell>
          <cell r="E5363" t="str">
            <v>ESGUICHO EM LATAO JATO SOLIDO P/ INSTALACAO PREDIAL COMBATE A INCENDIO ENGATE RAPIDO 2 1/2" X</v>
          </cell>
          <cell r="F5363" t="str">
            <v>UN</v>
          </cell>
          <cell r="G5363">
            <v>72.72</v>
          </cell>
          <cell r="H5363" t="str">
            <v>I-SINAPI</v>
          </cell>
          <cell r="I5363">
            <v>88.71</v>
          </cell>
        </row>
        <row r="5364">
          <cell r="D5364" t="str">
            <v>00020968</v>
          </cell>
          <cell r="E5364" t="str">
            <v>ESGUICHO EM LATAO JATO SOLIDO P/ INSTALACAO PREDIAL COMBATE A INCENDIO ENGATE RAPIDO 2 1/2" X</v>
          </cell>
          <cell r="F5364" t="str">
            <v>UN</v>
          </cell>
          <cell r="G5364">
            <v>70.44</v>
          </cell>
          <cell r="H5364" t="str">
            <v>I-SINAPI</v>
          </cell>
          <cell r="I5364">
            <v>85.93</v>
          </cell>
        </row>
        <row r="5365">
          <cell r="D5365" t="str">
            <v>00011359</v>
          </cell>
          <cell r="E5365" t="str">
            <v>ESMERILHADEIRA ANGULAR ELÉTRICA (8500 RPM; POTÊNCIA DE 2400 W) PARA DISCOS DE DESBASTE, CORTE E</v>
          </cell>
          <cell r="F5365" t="str">
            <v>UN</v>
          </cell>
          <cell r="G5365">
            <v>638</v>
          </cell>
          <cell r="H5365" t="str">
            <v>I-SINAPI</v>
          </cell>
          <cell r="I5365">
            <v>778.36</v>
          </cell>
        </row>
        <row r="5366">
          <cell r="D5366" t="str">
            <v>00010761</v>
          </cell>
          <cell r="E5366" t="str">
            <v>ESMERILHADEIRA ELETRICA INDUSTRIAL PORTATIL</v>
          </cell>
          <cell r="F5366" t="str">
            <v>H</v>
          </cell>
          <cell r="G5366">
            <v>0.51</v>
          </cell>
          <cell r="H5366" t="str">
            <v>I-SINAPI</v>
          </cell>
          <cell r="I5366">
            <v>0.62</v>
          </cell>
        </row>
        <row r="5367">
          <cell r="D5367" t="str">
            <v>00002757</v>
          </cell>
          <cell r="E5367" t="str">
            <v>ESPALHADOR DE AGREGADOS REBOCAVEL TIPO DOSADOR C/ 4 PNEUS, TIPO CONSMAQ EA, LARGURA 3,66M OU</v>
          </cell>
          <cell r="F5367" t="str">
            <v>H</v>
          </cell>
          <cell r="G5367">
            <v>4.7300000000000004</v>
          </cell>
          <cell r="H5367" t="str">
            <v>I-SINAPI</v>
          </cell>
          <cell r="I5367">
            <v>5.77</v>
          </cell>
        </row>
        <row r="5368">
          <cell r="D5368" t="str">
            <v>00002402</v>
          </cell>
          <cell r="E5368" t="str">
            <v>ESPARGIDOR DE ASFALTO PRESSURIZADO, CIFALI MOD. HEM-2500 C/ TANQUE DE2500L, REBOCÁVEL,</v>
          </cell>
          <cell r="F5368" t="str">
            <v>UN</v>
          </cell>
          <cell r="G5368">
            <v>81000</v>
          </cell>
          <cell r="H5368" t="str">
            <v>I-SINAPI</v>
          </cell>
          <cell r="I5368">
            <v>98820</v>
          </cell>
        </row>
        <row r="5369">
          <cell r="D5369" t="str">
            <v>00020219</v>
          </cell>
          <cell r="E5369" t="str">
            <v>ESPARGIDOR DE ASFALTO PRESSURIZADO, FERLEX, MOD. 2403,   COM TANQUE 2400 L, REBOCÁVEL,</v>
          </cell>
          <cell r="F5369" t="str">
            <v>UN</v>
          </cell>
          <cell r="G5369">
            <v>81000</v>
          </cell>
          <cell r="H5369" t="str">
            <v>I-SINAPI</v>
          </cell>
          <cell r="I5369">
            <v>98820</v>
          </cell>
        </row>
        <row r="5370">
          <cell r="D5370" t="str">
            <v>00011186</v>
          </cell>
          <cell r="E5370" t="str">
            <v>ESPELHO CRISTAL E = 4 MM</v>
          </cell>
          <cell r="F5370" t="str">
            <v>M2</v>
          </cell>
          <cell r="G5370">
            <v>148.03</v>
          </cell>
          <cell r="H5370" t="str">
            <v>I-SINAPI</v>
          </cell>
          <cell r="I5370">
            <v>180.59</v>
          </cell>
        </row>
        <row r="5371">
          <cell r="D5371" t="str">
            <v>00007549</v>
          </cell>
          <cell r="E5371" t="str">
            <v>ESPELHO EM PVC 4X2"</v>
          </cell>
          <cell r="F5371" t="str">
            <v>UN</v>
          </cell>
          <cell r="G5371">
            <v>1.29</v>
          </cell>
          <cell r="H5371" t="str">
            <v>I-SINAPI</v>
          </cell>
          <cell r="I5371">
            <v>1.57</v>
          </cell>
        </row>
        <row r="5372">
          <cell r="D5372" t="str">
            <v>00007551</v>
          </cell>
          <cell r="E5372" t="str">
            <v>ESPELHO EM PVC 4X4"</v>
          </cell>
          <cell r="F5372" t="str">
            <v>UN</v>
          </cell>
          <cell r="G5372">
            <v>2.82</v>
          </cell>
          <cell r="H5372" t="str">
            <v>I-SINAPI</v>
          </cell>
          <cell r="I5372">
            <v>3.44</v>
          </cell>
        </row>
        <row r="5373">
          <cell r="D5373" t="str">
            <v>00011557</v>
          </cell>
          <cell r="E5373" t="str">
            <v>ESPELHO P/ FECHADURA EXTERNA EMBUTIR - ACAB PADRAO MEDIO</v>
          </cell>
          <cell r="F5373" t="str">
            <v>PAR</v>
          </cell>
          <cell r="G5373">
            <v>46.46</v>
          </cell>
          <cell r="H5373" t="str">
            <v>I-SINAPI</v>
          </cell>
          <cell r="I5373">
            <v>56.68</v>
          </cell>
        </row>
        <row r="5374">
          <cell r="D5374" t="str">
            <v>00011558</v>
          </cell>
          <cell r="E5374" t="str">
            <v>ESPELHO P/ FECHADURA EXTERNA EMBUTIR - LINHA POPULAR</v>
          </cell>
          <cell r="F5374" t="str">
            <v>PAR</v>
          </cell>
          <cell r="G5374">
            <v>40.340000000000003</v>
          </cell>
          <cell r="H5374" t="str">
            <v>I-SINAPI</v>
          </cell>
          <cell r="I5374">
            <v>49.21</v>
          </cell>
        </row>
        <row r="5375">
          <cell r="D5375" t="str">
            <v>00002760</v>
          </cell>
          <cell r="E5375" t="str">
            <v>ESPOLETA DE MICRORETARDO C/ 5 M DE FIO</v>
          </cell>
          <cell r="F5375" t="str">
            <v>UN</v>
          </cell>
          <cell r="G5375">
            <v>17.13</v>
          </cell>
          <cell r="H5375" t="str">
            <v>I-SINAPI</v>
          </cell>
          <cell r="I5375">
            <v>20.89</v>
          </cell>
        </row>
        <row r="5376">
          <cell r="D5376" t="str">
            <v>00002761</v>
          </cell>
          <cell r="E5376" t="str">
            <v>ESPOLETA ELETRICA - 2M</v>
          </cell>
          <cell r="F5376" t="str">
            <v>UN</v>
          </cell>
          <cell r="G5376">
            <v>18.79</v>
          </cell>
          <cell r="H5376" t="str">
            <v>I-SINAPI</v>
          </cell>
          <cell r="I5376">
            <v>22.92</v>
          </cell>
        </row>
        <row r="5377">
          <cell r="D5377" t="str">
            <v>00011428</v>
          </cell>
          <cell r="E5377" t="str">
            <v>ESPOLETA ELETRICA N.8 FIO DE COBRE C/ 3,0M</v>
          </cell>
          <cell r="F5377" t="str">
            <v>UN</v>
          </cell>
          <cell r="G5377">
            <v>18.489999999999998</v>
          </cell>
          <cell r="H5377" t="str">
            <v>I-SINAPI</v>
          </cell>
          <cell r="I5377">
            <v>22.55</v>
          </cell>
        </row>
        <row r="5378">
          <cell r="D5378" t="str">
            <v>00002759</v>
          </cell>
          <cell r="E5378" t="str">
            <v>ESPOLETA SIMPLES</v>
          </cell>
          <cell r="F5378" t="str">
            <v>UN</v>
          </cell>
          <cell r="G5378">
            <v>1.18</v>
          </cell>
          <cell r="H5378" t="str">
            <v>I-SINAPI</v>
          </cell>
          <cell r="I5378">
            <v>1.43</v>
          </cell>
        </row>
        <row r="5379">
          <cell r="D5379" t="str">
            <v>00011614</v>
          </cell>
          <cell r="E5379" t="str">
            <v>ESPUMA DE POLIURETANO E=20 A 25MM TEMP DE TRABALHO -50 A +100 GC DENS 29 A 35KG/M3</v>
          </cell>
          <cell r="F5379" t="str">
            <v>M2</v>
          </cell>
          <cell r="G5379">
            <v>20.440000000000001</v>
          </cell>
          <cell r="H5379" t="str">
            <v>I-SINAPI</v>
          </cell>
          <cell r="I5379">
            <v>24.93</v>
          </cell>
        </row>
        <row r="5380">
          <cell r="D5380" t="str">
            <v>00020059</v>
          </cell>
          <cell r="E5380" t="str">
            <v>ESQUADRO EXTERNO MR PVC AQUAPLUV D = 125MM</v>
          </cell>
          <cell r="F5380" t="str">
            <v>UN</v>
          </cell>
          <cell r="G5380">
            <v>5.24</v>
          </cell>
          <cell r="H5380" t="str">
            <v>I-SINAPI</v>
          </cell>
          <cell r="I5380">
            <v>6.39</v>
          </cell>
        </row>
        <row r="5381">
          <cell r="D5381" t="str">
            <v>00020060</v>
          </cell>
          <cell r="E5381" t="str">
            <v>ESQUADRO INTERNO MR PVC AQUAPLUV D = 125MM</v>
          </cell>
          <cell r="F5381" t="str">
            <v>UN</v>
          </cell>
          <cell r="G5381">
            <v>6.13</v>
          </cell>
          <cell r="H5381" t="str">
            <v>I-SINAPI</v>
          </cell>
          <cell r="I5381">
            <v>7.47</v>
          </cell>
        </row>
        <row r="5382">
          <cell r="D5382" t="str">
            <v>00002803</v>
          </cell>
          <cell r="E5382" t="str">
            <v>ESTACA 'H' -   6" X 6", INCLUSIVE CRAVACAO</v>
          </cell>
          <cell r="F5382" t="str">
            <v>M</v>
          </cell>
          <cell r="G5382">
            <v>147.81</v>
          </cell>
          <cell r="H5382" t="str">
            <v>I-SINAPI</v>
          </cell>
          <cell r="I5382">
            <v>180.32</v>
          </cell>
        </row>
        <row r="5383">
          <cell r="D5383" t="str">
            <v>00002802</v>
          </cell>
          <cell r="E5383" t="str">
            <v>ESTACA "I" - 10" X 4 5/8" DUPLO, INCLUSIVE CRAVACAO</v>
          </cell>
          <cell r="F5383" t="str">
            <v>M</v>
          </cell>
          <cell r="G5383">
            <v>158.22999999999999</v>
          </cell>
          <cell r="H5383" t="str">
            <v>I-SINAPI</v>
          </cell>
          <cell r="I5383">
            <v>193.04</v>
          </cell>
        </row>
        <row r="5384">
          <cell r="D5384" t="str">
            <v>00002801</v>
          </cell>
          <cell r="E5384" t="str">
            <v>ESTACA "I" - 10" X 4 5/8" SIMPLES - 37.80KG, INCLUSIVE CRAVACAO</v>
          </cell>
          <cell r="F5384" t="str">
            <v>M</v>
          </cell>
          <cell r="G5384">
            <v>153.02000000000001</v>
          </cell>
          <cell r="H5384" t="str">
            <v>I-SINAPI</v>
          </cell>
          <cell r="I5384">
            <v>186.68</v>
          </cell>
        </row>
        <row r="5385">
          <cell r="D5385" t="str">
            <v>00002804</v>
          </cell>
          <cell r="E5385" t="str">
            <v>ESTACA "I" - 12" X 5 1/4" DUPLO, INCLUSIVE CRAVACAO</v>
          </cell>
          <cell r="F5385" t="str">
            <v>M</v>
          </cell>
          <cell r="G5385">
            <v>179.06</v>
          </cell>
          <cell r="H5385" t="str">
            <v>I-SINAPI</v>
          </cell>
          <cell r="I5385">
            <v>218.45</v>
          </cell>
        </row>
        <row r="5386">
          <cell r="D5386" t="str">
            <v>00002806</v>
          </cell>
          <cell r="E5386" t="str">
            <v>ESTACA "I" - 12" X 5 1/4" SIMPLES, INCLUSIVE CRAVACAO</v>
          </cell>
          <cell r="F5386" t="str">
            <v>M</v>
          </cell>
          <cell r="G5386">
            <v>158.22999999999999</v>
          </cell>
          <cell r="H5386" t="str">
            <v>I-SINAPI</v>
          </cell>
          <cell r="I5386">
            <v>193.04</v>
          </cell>
        </row>
        <row r="5387">
          <cell r="D5387" t="str">
            <v>00002771</v>
          </cell>
          <cell r="E5387" t="str">
            <v>ESTACA CONCRETO ARMADO CENTRIFUGADO D = 20CM INCLUSIVE CRAVACAO E EMENDAS 25 A 30T</v>
          </cell>
          <cell r="F5387" t="str">
            <v>M</v>
          </cell>
          <cell r="G5387">
            <v>62.31</v>
          </cell>
          <cell r="H5387" t="str">
            <v>I-SINAPI</v>
          </cell>
          <cell r="I5387">
            <v>76.010000000000005</v>
          </cell>
        </row>
        <row r="5388">
          <cell r="D5388" t="str">
            <v>00002766</v>
          </cell>
          <cell r="E5388" t="str">
            <v>ESTACA CONCRETO ARMADO CENTRIFUGADO D = 28CM INCLUSIVE CRAVACAO E EMENDAS 30 A 40T</v>
          </cell>
          <cell r="F5388" t="str">
            <v>M</v>
          </cell>
          <cell r="G5388">
            <v>69.959999999999994</v>
          </cell>
          <cell r="H5388" t="str">
            <v>I-SINAPI</v>
          </cell>
          <cell r="I5388">
            <v>85.35</v>
          </cell>
        </row>
        <row r="5389">
          <cell r="D5389" t="str">
            <v>00002772</v>
          </cell>
          <cell r="E5389" t="str">
            <v>ESTACA CONCRETO ARMADO CENTRIFUGADO D = 33CM INCLUSIVE CRAVACAO E EMENDAS 60 A 75T</v>
          </cell>
          <cell r="F5389" t="str">
            <v>M</v>
          </cell>
          <cell r="G5389">
            <v>109.05</v>
          </cell>
          <cell r="H5389" t="str">
            <v>I-SINAPI</v>
          </cell>
          <cell r="I5389">
            <v>133.04</v>
          </cell>
        </row>
        <row r="5390">
          <cell r="D5390" t="str">
            <v>00002773</v>
          </cell>
          <cell r="E5390" t="str">
            <v>ESTACA CONCRETO ARMADO CENTRIFUGADO D = 38CM INCLUSIVE CRAVACAO E EMENDAS 75 A 90T</v>
          </cell>
          <cell r="F5390" t="str">
            <v>M</v>
          </cell>
          <cell r="G5390">
            <v>133.80000000000001</v>
          </cell>
          <cell r="H5390" t="str">
            <v>I-SINAPI</v>
          </cell>
          <cell r="I5390">
            <v>163.22999999999999</v>
          </cell>
        </row>
        <row r="5391">
          <cell r="D5391" t="str">
            <v>00002764</v>
          </cell>
          <cell r="E5391" t="str">
            <v>ESTACA CONCRETO ARMADO CENTRIFUGADO D = 42CM INCLUSIVE CRAVACAO E EMENDAS 90 A 115T</v>
          </cell>
          <cell r="F5391" t="str">
            <v>M</v>
          </cell>
          <cell r="G5391">
            <v>162.47999999999999</v>
          </cell>
          <cell r="H5391" t="str">
            <v>I-SINAPI</v>
          </cell>
          <cell r="I5391">
            <v>198.22</v>
          </cell>
        </row>
        <row r="5392">
          <cell r="D5392" t="str">
            <v>00002765</v>
          </cell>
          <cell r="E5392" t="str">
            <v>ESTACA CONCRETO ARMADO CENTRIFUGADO D = 60CM INCLUSIVE CRAVACAO E EMENDAS 170 A 230T</v>
          </cell>
          <cell r="F5392" t="str">
            <v>M</v>
          </cell>
          <cell r="G5392">
            <v>257.08999999999997</v>
          </cell>
          <cell r="H5392" t="str">
            <v>I-SINAPI</v>
          </cell>
          <cell r="I5392">
            <v>313.64</v>
          </cell>
        </row>
        <row r="5393">
          <cell r="D5393" t="str">
            <v>00002763</v>
          </cell>
          <cell r="E5393" t="str">
            <v>ESTACA CONCRETO PRE-MOLDADO INCLUSIVE CRAVACAO E EMENDAS - 20T</v>
          </cell>
          <cell r="F5393" t="str">
            <v>M</v>
          </cell>
          <cell r="G5393">
            <v>51.61</v>
          </cell>
          <cell r="H5393" t="str">
            <v>I-SINAPI</v>
          </cell>
          <cell r="I5393">
            <v>62.96</v>
          </cell>
        </row>
        <row r="5394">
          <cell r="D5394" t="str">
            <v>00011411</v>
          </cell>
          <cell r="E5394" t="str">
            <v>ESTACA CONCRETO PRE-MOLDADO INCLUSIVE CRAVACAO E EMENDAS 130T</v>
          </cell>
          <cell r="F5394" t="str">
            <v>M</v>
          </cell>
          <cell r="G5394">
            <v>198.41</v>
          </cell>
          <cell r="H5394" t="str">
            <v>I-SINAPI</v>
          </cell>
          <cell r="I5394">
            <v>242.06</v>
          </cell>
        </row>
        <row r="5395">
          <cell r="D5395" t="str">
            <v>00002774</v>
          </cell>
          <cell r="E5395" t="str">
            <v>ESTACA CONCRETO PRE-MOLDADO INCLUSIVE CRAVACAO E EMENDAS 16 X 16CM - 25T</v>
          </cell>
          <cell r="F5395" t="str">
            <v>M</v>
          </cell>
          <cell r="G5395">
            <v>54.34</v>
          </cell>
          <cell r="H5395" t="str">
            <v>I-SINAPI</v>
          </cell>
          <cell r="I5395">
            <v>66.290000000000006</v>
          </cell>
        </row>
        <row r="5396">
          <cell r="D5396" t="str">
            <v>00011412</v>
          </cell>
          <cell r="E5396" t="str">
            <v>ESTACA CONCRETO PRE-MOLDADO INCLUSIVE CRAVACAO E EMENDAS 170T</v>
          </cell>
          <cell r="F5396" t="str">
            <v>M</v>
          </cell>
          <cell r="G5396">
            <v>265.7</v>
          </cell>
          <cell r="H5396" t="str">
            <v>I-SINAPI</v>
          </cell>
          <cell r="I5396">
            <v>324.14999999999998</v>
          </cell>
        </row>
        <row r="5397">
          <cell r="D5397" t="str">
            <v>00002775</v>
          </cell>
          <cell r="E5397" t="str">
            <v>ESTACA CONCRETO PRE-MOLDADO INCLUSIVE CRAVACAO E EMENDAS 18 X 18CM - 32T</v>
          </cell>
          <cell r="F5397" t="str">
            <v>M</v>
          </cell>
          <cell r="G5397">
            <v>68.81</v>
          </cell>
          <cell r="H5397" t="str">
            <v>I-SINAPI</v>
          </cell>
          <cell r="I5397">
            <v>83.94</v>
          </cell>
        </row>
        <row r="5398">
          <cell r="D5398" t="str">
            <v>00002778</v>
          </cell>
          <cell r="E5398" t="str">
            <v>ESTACA CONCRETO PRE-MOLDADO INCLUSIVE CRAVACAO E EMENDAS 23 X 23CM - 50T</v>
          </cell>
          <cell r="F5398" t="str">
            <v>M</v>
          </cell>
          <cell r="G5398">
            <v>94.62</v>
          </cell>
          <cell r="H5398" t="str">
            <v>I-SINAPI</v>
          </cell>
          <cell r="I5398">
            <v>115.43</v>
          </cell>
        </row>
        <row r="5399">
          <cell r="D5399" t="str">
            <v>00002776</v>
          </cell>
          <cell r="E5399" t="str">
            <v>ESTACA CONCRETO PRE-MOLDADO INCLUSIVE CRAVACAO E EMENDAS 26 X 26CM - 62T</v>
          </cell>
          <cell r="F5399" t="str">
            <v>M</v>
          </cell>
          <cell r="G5399">
            <v>103.41</v>
          </cell>
          <cell r="H5399" t="str">
            <v>I-SINAPI</v>
          </cell>
          <cell r="I5399">
            <v>126.16</v>
          </cell>
        </row>
        <row r="5400">
          <cell r="D5400" t="str">
            <v>00002777</v>
          </cell>
          <cell r="E5400" t="str">
            <v>ESTACA CONCRETO PRE-MOLDADO INCLUSIVE CRAVACAO E EMENDAS 30 X 30CM - 80T</v>
          </cell>
          <cell r="F5400" t="str">
            <v>M</v>
          </cell>
          <cell r="G5400">
            <v>123.69</v>
          </cell>
          <cell r="H5400" t="str">
            <v>I-SINAPI</v>
          </cell>
          <cell r="I5400">
            <v>150.9</v>
          </cell>
        </row>
        <row r="5401">
          <cell r="D5401" t="str">
            <v>00011413</v>
          </cell>
          <cell r="E5401" t="str">
            <v>ESTACA CONCRETO PRE-MOLDADO INCLUSIVE CRAVACAO E EMENDAS 35T</v>
          </cell>
          <cell r="F5401" t="str">
            <v>M</v>
          </cell>
          <cell r="G5401">
            <v>73.209999999999994</v>
          </cell>
          <cell r="H5401" t="str">
            <v>I-SINAPI</v>
          </cell>
          <cell r="I5401">
            <v>89.31</v>
          </cell>
        </row>
        <row r="5402">
          <cell r="D5402" t="str">
            <v>00011414</v>
          </cell>
          <cell r="E5402" t="str">
            <v>ESTACA CONCRETO PRE-MOLDADO INCLUSIVE CRAVACAO E EMENDAS 45T</v>
          </cell>
          <cell r="F5402" t="str">
            <v>M</v>
          </cell>
          <cell r="G5402">
            <v>86.02</v>
          </cell>
          <cell r="H5402" t="str">
            <v>I-SINAPI</v>
          </cell>
          <cell r="I5402">
            <v>104.94</v>
          </cell>
        </row>
        <row r="5403">
          <cell r="D5403" t="str">
            <v>00011416</v>
          </cell>
          <cell r="E5403" t="str">
            <v>ESTACA CONCRETO PRE-MOLDADO INCLUSIVE CRAVACAO E EMENDAS 75T</v>
          </cell>
          <cell r="F5403" t="str">
            <v>M</v>
          </cell>
          <cell r="G5403">
            <v>118.44</v>
          </cell>
          <cell r="H5403" t="str">
            <v>I-SINAPI</v>
          </cell>
          <cell r="I5403">
            <v>144.49</v>
          </cell>
        </row>
        <row r="5404">
          <cell r="D5404" t="str">
            <v>00011417</v>
          </cell>
          <cell r="E5404" t="str">
            <v>ESTACA CONCRETO PRE-MOLDADO INCLUSIVE CRAVACAO E EMENDAS 95T</v>
          </cell>
          <cell r="F5404" t="str">
            <v>M</v>
          </cell>
          <cell r="G5404">
            <v>152.15</v>
          </cell>
          <cell r="H5404" t="str">
            <v>I-SINAPI</v>
          </cell>
          <cell r="I5404">
            <v>185.62</v>
          </cell>
        </row>
        <row r="5405">
          <cell r="D5405" t="str">
            <v>00011419</v>
          </cell>
          <cell r="E5405" t="str">
            <v>ESTACA CONCRETO PRE-MOLDADO OCTOGONAL DN = 36CM INCL. EMENDAS 55 A 60T</v>
          </cell>
          <cell r="F5405" t="str">
            <v>M</v>
          </cell>
          <cell r="G5405">
            <v>125.2</v>
          </cell>
          <cell r="H5405" t="str">
            <v>I-SINAPI</v>
          </cell>
          <cell r="I5405">
            <v>152.74</v>
          </cell>
        </row>
        <row r="5406">
          <cell r="D5406" t="str">
            <v>00002782</v>
          </cell>
          <cell r="E5406" t="str">
            <v>ESTACA CONCRETO TIPO 'FRANKI' D = 300MM -   40T</v>
          </cell>
          <cell r="F5406" t="str">
            <v>M</v>
          </cell>
          <cell r="G5406">
            <v>76.459999999999994</v>
          </cell>
          <cell r="H5406" t="str">
            <v>I-SINAPI</v>
          </cell>
          <cell r="I5406">
            <v>93.28</v>
          </cell>
        </row>
        <row r="5407">
          <cell r="D5407" t="str">
            <v>00002783</v>
          </cell>
          <cell r="E5407" t="str">
            <v>ESTACA CONCRETO TIPO 'FRANKI' D = 350MM -   55T</v>
          </cell>
          <cell r="F5407" t="str">
            <v>M</v>
          </cell>
          <cell r="G5407">
            <v>86.02</v>
          </cell>
          <cell r="H5407" t="str">
            <v>I-SINAPI</v>
          </cell>
          <cell r="I5407">
            <v>104.94</v>
          </cell>
        </row>
        <row r="5408">
          <cell r="D5408" t="str">
            <v>00002786</v>
          </cell>
          <cell r="E5408" t="str">
            <v>ESTACA CONCRETO TIPO 'FRANKI' D = 400MM -   75T</v>
          </cell>
          <cell r="F5408" t="str">
            <v>M</v>
          </cell>
          <cell r="G5408">
            <v>99.4</v>
          </cell>
          <cell r="H5408" t="str">
            <v>I-SINAPI</v>
          </cell>
          <cell r="I5408">
            <v>121.26</v>
          </cell>
        </row>
        <row r="5409">
          <cell r="D5409" t="str">
            <v>00002784</v>
          </cell>
          <cell r="E5409" t="str">
            <v>ESTACA CONCRETO TIPO 'FRANKI' D = 450MM -   95T</v>
          </cell>
          <cell r="F5409" t="str">
            <v>M</v>
          </cell>
          <cell r="G5409">
            <v>152.91999999999999</v>
          </cell>
          <cell r="H5409" t="str">
            <v>I-SINAPI</v>
          </cell>
          <cell r="I5409">
            <v>186.56</v>
          </cell>
        </row>
        <row r="5410">
          <cell r="D5410" t="str">
            <v>00002785</v>
          </cell>
          <cell r="E5410" t="str">
            <v>ESTACA CONCRETO TIPO 'FRANKI' D = 520MM - 130T</v>
          </cell>
          <cell r="F5410" t="str">
            <v>M</v>
          </cell>
          <cell r="G5410">
            <v>181.59</v>
          </cell>
          <cell r="H5410" t="str">
            <v>I-SINAPI</v>
          </cell>
          <cell r="I5410">
            <v>221.53</v>
          </cell>
        </row>
        <row r="5411">
          <cell r="D5411" t="str">
            <v>00002781</v>
          </cell>
          <cell r="E5411" t="str">
            <v>ESTACA CONCRETO TIPO 'FRANKI' D = 600MM - 170T</v>
          </cell>
          <cell r="F5411" t="str">
            <v>M</v>
          </cell>
          <cell r="G5411">
            <v>210.26</v>
          </cell>
          <cell r="H5411" t="str">
            <v>I-SINAPI</v>
          </cell>
          <cell r="I5411">
            <v>256.51</v>
          </cell>
        </row>
        <row r="5412">
          <cell r="D5412" t="str">
            <v>00002780</v>
          </cell>
          <cell r="E5412" t="str">
            <v>ESTACA CONCRETO TIPO 'FRANKI' D = 700MM - 220T</v>
          </cell>
          <cell r="F5412" t="str">
            <v>M</v>
          </cell>
          <cell r="G5412">
            <v>277.16000000000003</v>
          </cell>
          <cell r="H5412" t="str">
            <v>I-SINAPI</v>
          </cell>
          <cell r="I5412">
            <v>338.13</v>
          </cell>
        </row>
        <row r="5413">
          <cell r="D5413" t="str">
            <v>00000013</v>
          </cell>
          <cell r="E5413" t="str">
            <v>ESTOPA</v>
          </cell>
          <cell r="F5413" t="str">
            <v>KG</v>
          </cell>
          <cell r="G5413">
            <v>3.8</v>
          </cell>
          <cell r="H5413" t="str">
            <v>I-SINAPI</v>
          </cell>
          <cell r="I5413">
            <v>4.63</v>
          </cell>
        </row>
        <row r="5414">
          <cell r="D5414" t="str">
            <v>00000014</v>
          </cell>
          <cell r="E5414" t="str">
            <v>ESTOPA OU CORDA ALCATROADA P/ JUNTA DE TUBOS CONCRETO/CERAMICO</v>
          </cell>
          <cell r="F5414" t="str">
            <v>KG</v>
          </cell>
          <cell r="G5414">
            <v>3.93</v>
          </cell>
          <cell r="H5414" t="str">
            <v>I-SINAPI</v>
          </cell>
          <cell r="I5414">
            <v>4.79</v>
          </cell>
        </row>
        <row r="5415">
          <cell r="D5415" t="str">
            <v>00011429</v>
          </cell>
          <cell r="E5415" t="str">
            <v>ESTOPIM DUPLO</v>
          </cell>
          <cell r="F5415" t="str">
            <v>M</v>
          </cell>
          <cell r="G5415">
            <v>2.19</v>
          </cell>
          <cell r="H5415" t="str">
            <v>I-SINAPI</v>
          </cell>
          <cell r="I5415">
            <v>2.67</v>
          </cell>
        </row>
        <row r="5416">
          <cell r="D5416" t="str">
            <v>00002762</v>
          </cell>
          <cell r="E5416" t="str">
            <v>ESTOPIM SIMPLES</v>
          </cell>
          <cell r="F5416" t="str">
            <v>M</v>
          </cell>
          <cell r="G5416">
            <v>1.97</v>
          </cell>
          <cell r="H5416" t="str">
            <v>I-SINAPI</v>
          </cell>
          <cell r="I5416">
            <v>2.4</v>
          </cell>
        </row>
        <row r="5417">
          <cell r="D5417" t="str">
            <v>00021142</v>
          </cell>
          <cell r="E5417" t="str">
            <v>ESTRIBO C/ PARAFUSO EM CHAPA DE FERRO FUNDIDO DE 2" X 3/16" X 35CM SECAO "U" PARA MADEIRAMENTO D</v>
          </cell>
          <cell r="F5417" t="str">
            <v>UN</v>
          </cell>
          <cell r="G5417">
            <v>9.6</v>
          </cell>
          <cell r="H5417" t="str">
            <v>I-SINAPI</v>
          </cell>
          <cell r="I5417">
            <v>11.71</v>
          </cell>
        </row>
        <row r="5418">
          <cell r="D5418" t="str">
            <v>00012865</v>
          </cell>
          <cell r="E5418" t="str">
            <v>ESTUCADOR</v>
          </cell>
          <cell r="F5418" t="str">
            <v>H</v>
          </cell>
          <cell r="G5418">
            <v>9.5500000000000007</v>
          </cell>
          <cell r="H5418" t="str">
            <v>I-SINAPI</v>
          </cell>
          <cell r="I5418">
            <v>11.65</v>
          </cell>
        </row>
        <row r="5419">
          <cell r="D5419" t="str">
            <v>00014284</v>
          </cell>
          <cell r="E5419" t="str">
            <v>EXPLOSOR ELETRONICO AEE T9.A7 1000V</v>
          </cell>
          <cell r="F5419" t="str">
            <v>UN</v>
          </cell>
          <cell r="G5419">
            <v>14.51</v>
          </cell>
          <cell r="H5419" t="str">
            <v>I-SINAPI</v>
          </cell>
          <cell r="I5419">
            <v>17.7</v>
          </cell>
        </row>
        <row r="5420">
          <cell r="D5420" t="str">
            <v>00011582</v>
          </cell>
          <cell r="E5420" t="str">
            <v>EXTENSOR/HASTE DE COMANDO 25MM ALUMINIO</v>
          </cell>
          <cell r="F5420" t="str">
            <v>UN</v>
          </cell>
          <cell r="G5420">
            <v>14.08</v>
          </cell>
          <cell r="H5420" t="str">
            <v>I-SINAPI</v>
          </cell>
          <cell r="I5420">
            <v>17.170000000000002</v>
          </cell>
        </row>
        <row r="5421">
          <cell r="D5421" t="str">
            <v>00010886</v>
          </cell>
          <cell r="E5421" t="str">
            <v>EXTINTOR DE INCENDIO C/ CARGA DE AGUA PRESSURIZADA AP 10L</v>
          </cell>
          <cell r="F5421" t="str">
            <v>UN</v>
          </cell>
          <cell r="G5421">
            <v>111</v>
          </cell>
          <cell r="H5421" t="str">
            <v>I-SINAPI</v>
          </cell>
          <cell r="I5421">
            <v>135.41999999999999</v>
          </cell>
        </row>
        <row r="5422">
          <cell r="D5422" t="str">
            <v>00010890</v>
          </cell>
          <cell r="E5422" t="str">
            <v>EXTINTOR DE INCENDIO C/ CARGA DE PO QUIMICO SECO PQS 12KG</v>
          </cell>
          <cell r="F5422" t="str">
            <v>UN</v>
          </cell>
          <cell r="G5422">
            <v>167.73</v>
          </cell>
          <cell r="H5422" t="str">
            <v>I-SINAPI</v>
          </cell>
          <cell r="I5422">
            <v>204.63</v>
          </cell>
        </row>
        <row r="5423">
          <cell r="D5423" t="str">
            <v>00010891</v>
          </cell>
          <cell r="E5423" t="str">
            <v>EXTINTOR DE INCENDIO C/ CARGA DE PO QUIMICO SECO PQS 4KG</v>
          </cell>
          <cell r="F5423" t="str">
            <v>UN</v>
          </cell>
          <cell r="G5423">
            <v>96.74</v>
          </cell>
          <cell r="H5423" t="str">
            <v>I-SINAPI</v>
          </cell>
          <cell r="I5423">
            <v>118.02</v>
          </cell>
        </row>
        <row r="5424">
          <cell r="D5424" t="str">
            <v>00010892</v>
          </cell>
          <cell r="E5424" t="str">
            <v>EXTINTOR DE INCENDIO C/ CARGA DE PO QUIMICO SECO PQS 6KG</v>
          </cell>
          <cell r="F5424" t="str">
            <v>UN</v>
          </cell>
          <cell r="G5424">
            <v>120</v>
          </cell>
          <cell r="H5424" t="str">
            <v>I-SINAPI</v>
          </cell>
          <cell r="I5424">
            <v>146.4</v>
          </cell>
        </row>
        <row r="5425">
          <cell r="D5425" t="str">
            <v>00020977</v>
          </cell>
          <cell r="E5425" t="str">
            <v>EXTINTOR DE INCENDIO C/ CARGA DE PO QUIMICO SECO PQS 8KG</v>
          </cell>
          <cell r="F5425" t="str">
            <v>UN</v>
          </cell>
          <cell r="G5425">
            <v>143.46</v>
          </cell>
          <cell r="H5425" t="str">
            <v>I-SINAPI</v>
          </cell>
          <cell r="I5425">
            <v>175.02</v>
          </cell>
        </row>
        <row r="5426">
          <cell r="D5426" t="str">
            <v>00010888</v>
          </cell>
          <cell r="E5426" t="str">
            <v>EXTINTOR DE INCENDIO C/ CARGA GAS CARBONICO CO2 4KG</v>
          </cell>
          <cell r="F5426" t="str">
            <v>UN</v>
          </cell>
          <cell r="G5426">
            <v>320.66000000000003</v>
          </cell>
          <cell r="H5426" t="str">
            <v>I-SINAPI</v>
          </cell>
          <cell r="I5426">
            <v>391.2</v>
          </cell>
        </row>
        <row r="5427">
          <cell r="D5427" t="str">
            <v>00010889</v>
          </cell>
          <cell r="E5427" t="str">
            <v>EXTINTOR DE INCENDIO C/ CARGA GAS CARBONICO CO2 6KG</v>
          </cell>
          <cell r="F5427" t="str">
            <v>UN</v>
          </cell>
          <cell r="G5427">
            <v>392.46</v>
          </cell>
          <cell r="H5427" t="str">
            <v>I-SINAPI</v>
          </cell>
          <cell r="I5427">
            <v>478.8</v>
          </cell>
        </row>
        <row r="5428">
          <cell r="D5428" t="str">
            <v>00010780</v>
          </cell>
          <cell r="E5428" t="str">
            <v>EXTREMIDADE P/ HIDROMETRO PVC C/ BUCHA LATAO CURTA 1/2"</v>
          </cell>
          <cell r="F5428" t="str">
            <v>UN</v>
          </cell>
          <cell r="G5428">
            <v>8.73</v>
          </cell>
          <cell r="H5428" t="str">
            <v>I-SINAPI</v>
          </cell>
          <cell r="I5428">
            <v>10.65</v>
          </cell>
        </row>
        <row r="5429">
          <cell r="D5429" t="str">
            <v>00010781</v>
          </cell>
          <cell r="E5429" t="str">
            <v>EXTREMIDADE P/ HIDROMETRO PVC C/ BUCHA LATAO CURTA 3/4"</v>
          </cell>
          <cell r="F5429" t="str">
            <v>UN</v>
          </cell>
          <cell r="G5429">
            <v>11.68</v>
          </cell>
          <cell r="H5429" t="str">
            <v>I-SINAPI</v>
          </cell>
          <cell r="I5429">
            <v>14.24</v>
          </cell>
        </row>
        <row r="5430">
          <cell r="D5430" t="str">
            <v>00020108</v>
          </cell>
          <cell r="E5430" t="str">
            <v>EXTREMIDADE P/ HIDROMETRO PVC LONGA 1/2" SEM BUCHA LATAO</v>
          </cell>
          <cell r="F5430" t="str">
            <v>UN</v>
          </cell>
          <cell r="G5430">
            <v>4.68</v>
          </cell>
          <cell r="H5430" t="str">
            <v>I-SINAPI</v>
          </cell>
          <cell r="I5430">
            <v>5.7</v>
          </cell>
        </row>
        <row r="5431">
          <cell r="D5431" t="str">
            <v>00020109</v>
          </cell>
          <cell r="E5431" t="str">
            <v>EXTREMIDADE P/ HIDROMETRO PVC LONGA 3/4" SEM BUCHA LATAO</v>
          </cell>
          <cell r="F5431" t="str">
            <v>UN</v>
          </cell>
          <cell r="G5431">
            <v>7</v>
          </cell>
          <cell r="H5431" t="str">
            <v>I-SINAPI</v>
          </cell>
          <cell r="I5431">
            <v>8.5399999999999991</v>
          </cell>
        </row>
        <row r="5432">
          <cell r="D5432" t="str">
            <v>00020106</v>
          </cell>
          <cell r="E5432" t="str">
            <v>EXTREMIDADE P/ HIDROMETRO PVC SEM BUCHA DE LATAO CURTA 1/2"</v>
          </cell>
          <cell r="F5432" t="str">
            <v>UN</v>
          </cell>
          <cell r="G5432">
            <v>4.63</v>
          </cell>
          <cell r="H5432" t="str">
            <v>I-SINAPI</v>
          </cell>
          <cell r="I5432">
            <v>5.64</v>
          </cell>
        </row>
        <row r="5433">
          <cell r="D5433" t="str">
            <v>00020107</v>
          </cell>
          <cell r="E5433" t="str">
            <v>EXTREMIDADE P/ HIDROMETRO PVC SEM BUCHA DE LATAO CURTA 3/4"</v>
          </cell>
          <cell r="F5433" t="str">
            <v>UN</v>
          </cell>
          <cell r="G5433">
            <v>5.32</v>
          </cell>
          <cell r="H5433" t="str">
            <v>I-SINAPI</v>
          </cell>
          <cell r="I5433">
            <v>6.49</v>
          </cell>
        </row>
        <row r="5434">
          <cell r="D5434" t="str">
            <v>00003073</v>
          </cell>
          <cell r="E5434" t="str">
            <v>EXTREMIDADE PVC PBA NBR 10351 BF DN 100/ DE 110MM</v>
          </cell>
          <cell r="F5434" t="str">
            <v>UN</v>
          </cell>
          <cell r="G5434">
            <v>176.53</v>
          </cell>
          <cell r="H5434" t="str">
            <v>I-SINAPI</v>
          </cell>
          <cell r="I5434">
            <v>215.36</v>
          </cell>
        </row>
        <row r="5435">
          <cell r="D5435" t="str">
            <v>00003068</v>
          </cell>
          <cell r="E5435" t="str">
            <v>EXTREMIDADE PVC PBA NBR 10351 BF DN 50/ DE 60MM</v>
          </cell>
          <cell r="F5435" t="str">
            <v>UN</v>
          </cell>
          <cell r="G5435">
            <v>83.09</v>
          </cell>
          <cell r="H5435" t="str">
            <v>I-SINAPI</v>
          </cell>
          <cell r="I5435">
            <v>101.36</v>
          </cell>
        </row>
        <row r="5436">
          <cell r="D5436" t="str">
            <v>00003074</v>
          </cell>
          <cell r="E5436" t="str">
            <v>EXTREMIDADE PVC PBA NBR 10351 BF DN 75/ DE 85MM</v>
          </cell>
          <cell r="F5436" t="str">
            <v>UN</v>
          </cell>
          <cell r="G5436">
            <v>140.57</v>
          </cell>
          <cell r="H5436" t="str">
            <v>I-SINAPI</v>
          </cell>
          <cell r="I5436">
            <v>171.49</v>
          </cell>
        </row>
        <row r="5437">
          <cell r="D5437" t="str">
            <v>00003076</v>
          </cell>
          <cell r="E5437" t="str">
            <v>EXTREMIDADE PVC PBA NBR 10351 PF DN 100/ DE 110MM</v>
          </cell>
          <cell r="F5437" t="str">
            <v>UN</v>
          </cell>
          <cell r="G5437">
            <v>158.32</v>
          </cell>
          <cell r="H5437" t="str">
            <v>I-SINAPI</v>
          </cell>
          <cell r="I5437">
            <v>193.15</v>
          </cell>
        </row>
        <row r="5438">
          <cell r="D5438" t="str">
            <v>00003072</v>
          </cell>
          <cell r="E5438" t="str">
            <v>EXTREMIDADE PVC PBA NBR 10351 PF DN 50/ DE 60MM</v>
          </cell>
          <cell r="F5438" t="str">
            <v>UN</v>
          </cell>
          <cell r="G5438">
            <v>70.31</v>
          </cell>
          <cell r="H5438" t="str">
            <v>I-SINAPI</v>
          </cell>
          <cell r="I5438">
            <v>85.77</v>
          </cell>
        </row>
        <row r="5439">
          <cell r="D5439" t="str">
            <v>00003075</v>
          </cell>
          <cell r="E5439" t="str">
            <v>EXTREMIDADE PVC PBA NBR 10351 PF DN 75/ DE 85MM</v>
          </cell>
          <cell r="F5439" t="str">
            <v>UN</v>
          </cell>
          <cell r="G5439">
            <v>126.69</v>
          </cell>
          <cell r="H5439" t="str">
            <v>I-SINAPI</v>
          </cell>
          <cell r="I5439">
            <v>154.56</v>
          </cell>
        </row>
        <row r="5440">
          <cell r="D5440" t="str">
            <v>00013836</v>
          </cell>
          <cell r="E5440" t="str">
            <v>EXTRUSORA DE GUIAS E SARJETAS EM CONCRETO SIMPLES, PAVIMAK MOD. PK-620 (EQUIPAMENTO P/EXECUCA</v>
          </cell>
          <cell r="F5440" t="str">
            <v>UN</v>
          </cell>
          <cell r="G5440">
            <v>21836.61</v>
          </cell>
          <cell r="H5440" t="str">
            <v>I-SINAPI</v>
          </cell>
          <cell r="I5440">
            <v>26640.66</v>
          </cell>
        </row>
        <row r="5441">
          <cell r="D5441" t="str">
            <v>00003084</v>
          </cell>
          <cell r="E5441" t="str">
            <v>FECHADURA BICO PAPAGAIO C/ CILINDRO P/ PORTA CORRER EXTERNA INCL CONCHAS - ACAB PADRAO MEDIO</v>
          </cell>
          <cell r="F5441" t="str">
            <v>CJ</v>
          </cell>
          <cell r="G5441">
            <v>32.83</v>
          </cell>
          <cell r="H5441" t="str">
            <v>I-SINAPI</v>
          </cell>
          <cell r="I5441">
            <v>40.049999999999997</v>
          </cell>
        </row>
        <row r="5442">
          <cell r="D5442" t="str">
            <v>00011475</v>
          </cell>
          <cell r="E5442" t="str">
            <v>FECHADURA BICO PAPAGAIO C/ CILINDRO P/ PORTA CORRER EXTERNA INCL CONCHAS - ACAB SUPERIOR (LINHA</v>
          </cell>
          <cell r="F5442" t="str">
            <v>CJ</v>
          </cell>
          <cell r="G5442">
            <v>32.61</v>
          </cell>
          <cell r="H5442" t="str">
            <v>I-SINAPI</v>
          </cell>
          <cell r="I5442">
            <v>39.78</v>
          </cell>
        </row>
        <row r="5443">
          <cell r="D5443" t="str">
            <v>00011482</v>
          </cell>
          <cell r="E5443" t="str">
            <v>FECHADURA BICO PAPAGAIO P/ PORTA CORRER INTERNA CHAVE BIPARTIDA - ACAB PADRAO MEDIO</v>
          </cell>
          <cell r="F5443" t="str">
            <v>CJ</v>
          </cell>
          <cell r="G5443">
            <v>31.27</v>
          </cell>
          <cell r="H5443" t="str">
            <v>I-SINAPI</v>
          </cell>
          <cell r="I5443">
            <v>38.14</v>
          </cell>
        </row>
        <row r="5444">
          <cell r="D5444" t="str">
            <v>00011469</v>
          </cell>
          <cell r="E5444" t="str">
            <v>FECHADURA C/ CILINDRO ACABAMENTO POLIDO OU CROMADO P/ MOVEIS</v>
          </cell>
          <cell r="F5444" t="str">
            <v>UN</v>
          </cell>
          <cell r="G5444">
            <v>6.25</v>
          </cell>
          <cell r="H5444" t="str">
            <v>I-SINAPI</v>
          </cell>
          <cell r="I5444">
            <v>7.62</v>
          </cell>
        </row>
        <row r="5445">
          <cell r="D5445" t="str">
            <v>00003103</v>
          </cell>
          <cell r="E5445" t="str">
            <v>FECHADURA C/ CILINDRO LATAO CROMADO P/ PORTA VIDRO TP AROUCA 2171-L OU EQUIV</v>
          </cell>
          <cell r="F5445" t="str">
            <v>UN</v>
          </cell>
          <cell r="G5445">
            <v>28.3</v>
          </cell>
          <cell r="H5445" t="str">
            <v>I-SINAPI</v>
          </cell>
          <cell r="I5445">
            <v>34.520000000000003</v>
          </cell>
        </row>
        <row r="5446">
          <cell r="D5446" t="str">
            <v>00003081</v>
          </cell>
          <cell r="E5446" t="str">
            <v>FECHADURA EMBUTIR EXTERNA (C/ CILINDRO) COMPLETA - ACAB PADRAO MEDIO</v>
          </cell>
          <cell r="F5446" t="str">
            <v>CJ</v>
          </cell>
          <cell r="G5446">
            <v>37.049999999999997</v>
          </cell>
          <cell r="H5446" t="str">
            <v>I-SINAPI</v>
          </cell>
          <cell r="I5446">
            <v>45.2</v>
          </cell>
        </row>
        <row r="5447">
          <cell r="D5447" t="str">
            <v>00003089</v>
          </cell>
          <cell r="E5447" t="str">
            <v>FECHADURA EMBUTIR EXTERNA (C/ CILINDRO) COMPLETA - ACAB SUPERIOR (LINHA LUXO)</v>
          </cell>
          <cell r="F5447" t="str">
            <v>CJ</v>
          </cell>
          <cell r="G5447">
            <v>49.87</v>
          </cell>
          <cell r="H5447" t="str">
            <v>I-SINAPI</v>
          </cell>
          <cell r="I5447">
            <v>60.84</v>
          </cell>
        </row>
        <row r="5448">
          <cell r="D5448" t="str">
            <v>00003080</v>
          </cell>
          <cell r="E5448" t="str">
            <v>FECHADURA EMBUTIR EXTERNA (C/ CILINDRO) COMPLETA - LINHA POPULAR</v>
          </cell>
          <cell r="F5448" t="str">
            <v>CJ</v>
          </cell>
          <cell r="G5448">
            <v>27.75</v>
          </cell>
          <cell r="H5448" t="str">
            <v>I-SINAPI</v>
          </cell>
          <cell r="I5448">
            <v>33.85</v>
          </cell>
        </row>
        <row r="5449">
          <cell r="D5449" t="str">
            <v>00003083</v>
          </cell>
          <cell r="E5449" t="str">
            <v>FECHADURA EMBUTIR EXTERNA C/ CILINDRO SEM ESPELHO E SEM MACANETA (SOMENTE A MAQUINA)</v>
          </cell>
          <cell r="F5449" t="str">
            <v>UN</v>
          </cell>
          <cell r="G5449">
            <v>40.729999999999997</v>
          </cell>
          <cell r="H5449" t="str">
            <v>I-SINAPI</v>
          </cell>
          <cell r="I5449">
            <v>49.69</v>
          </cell>
        </row>
        <row r="5450">
          <cell r="D5450" t="str">
            <v>00003099</v>
          </cell>
          <cell r="E5450" t="str">
            <v>FECHADURA EMBUTIR P/ PORTA DE BANHEIRO, COMPLETA - ACAB PADRAO MEDIO</v>
          </cell>
          <cell r="F5450" t="str">
            <v>CJ</v>
          </cell>
          <cell r="G5450">
            <v>23.76</v>
          </cell>
          <cell r="H5450" t="str">
            <v>I-SINAPI</v>
          </cell>
          <cell r="I5450">
            <v>28.98</v>
          </cell>
        </row>
        <row r="5451">
          <cell r="D5451" t="str">
            <v>00003098</v>
          </cell>
          <cell r="E5451" t="str">
            <v>FECHADURA EMBUTIR P/ PORTA DE BANHEIRO, COMPLETA - ACAB SUPERIOR (LINHA LUXO)</v>
          </cell>
          <cell r="F5451" t="str">
            <v>CJ</v>
          </cell>
          <cell r="G5451">
            <v>126.46</v>
          </cell>
          <cell r="H5451" t="str">
            <v>I-SINAPI</v>
          </cell>
          <cell r="I5451">
            <v>154.28</v>
          </cell>
        </row>
        <row r="5452">
          <cell r="D5452" t="str">
            <v>00003097</v>
          </cell>
          <cell r="E5452" t="str">
            <v>FECHADURA EMBUTIR P/ PORTA DE BANHEIRO, COMPLETA - LINHA POPULAR</v>
          </cell>
          <cell r="F5452" t="str">
            <v>CJ</v>
          </cell>
          <cell r="G5452">
            <v>21.21</v>
          </cell>
          <cell r="H5452" t="str">
            <v>I-SINAPI</v>
          </cell>
          <cell r="I5452">
            <v>25.87</v>
          </cell>
        </row>
        <row r="5453">
          <cell r="D5453" t="str">
            <v>00003100</v>
          </cell>
          <cell r="E5453" t="str">
            <v>FECHADURA EMBUTIR P/ PORTA DE BANHEIRO, SEM MACANETA, SEM ESPELHO</v>
          </cell>
          <cell r="F5453" t="str">
            <v>CJ</v>
          </cell>
          <cell r="G5453">
            <v>19.649999999999999</v>
          </cell>
          <cell r="H5453" t="str">
            <v>I-SINAPI</v>
          </cell>
          <cell r="I5453">
            <v>23.97</v>
          </cell>
        </row>
        <row r="5454">
          <cell r="D5454" t="str">
            <v>00011480</v>
          </cell>
          <cell r="E5454" t="str">
            <v>FECHADURA EMBUTIR REFORCADA (DE SEGURANCA) C/ CILINDRO P/ PORTA EXT, COMPLETA - ACAB PADRAO</v>
          </cell>
          <cell r="F5454" t="str">
            <v>CJ</v>
          </cell>
          <cell r="G5454">
            <v>31.58</v>
          </cell>
          <cell r="H5454" t="str">
            <v>I-SINAPI</v>
          </cell>
          <cell r="I5454">
            <v>38.520000000000003</v>
          </cell>
        </row>
        <row r="5455">
          <cell r="D5455" t="str">
            <v>00011483</v>
          </cell>
          <cell r="E5455" t="str">
            <v>FECHADURA EMBUTIR REFORCADA (DE SEGURANCA) C/ CILINDRO P/ PORTA EXT, COMPLETA - ACAB SUPERIOR</v>
          </cell>
          <cell r="F5455" t="str">
            <v>CJ</v>
          </cell>
          <cell r="G5455">
            <v>45.12</v>
          </cell>
          <cell r="H5455" t="str">
            <v>I-SINAPI</v>
          </cell>
          <cell r="I5455">
            <v>55.04</v>
          </cell>
        </row>
        <row r="5456">
          <cell r="D5456" t="str">
            <v>00011474</v>
          </cell>
          <cell r="E5456" t="str">
            <v>FECHADURA EMBUTIR TIPO GORGES LA FONTE 1010 OU EQUIV CROMADA P/ ARMARIO</v>
          </cell>
          <cell r="F5456" t="str">
            <v>UN</v>
          </cell>
          <cell r="G5456">
            <v>10.71</v>
          </cell>
          <cell r="H5456" t="str">
            <v>I-SINAPI</v>
          </cell>
          <cell r="I5456">
            <v>13.06</v>
          </cell>
        </row>
        <row r="5457">
          <cell r="D5457" t="str">
            <v>00011470</v>
          </cell>
          <cell r="E5457" t="str">
            <v>FECHADURA EMBUTIR TIPO LA FONTE 119 CILINDRO CROMADA C/ LINGUETA P/ ARMARIO</v>
          </cell>
          <cell r="F5457" t="str">
            <v>UN</v>
          </cell>
          <cell r="G5457">
            <v>7.02</v>
          </cell>
          <cell r="H5457" t="str">
            <v>I-SINAPI</v>
          </cell>
          <cell r="I5457">
            <v>8.56</v>
          </cell>
        </row>
        <row r="5458">
          <cell r="D5458" t="str">
            <v>00003093</v>
          </cell>
          <cell r="E5458" t="str">
            <v>FECHADURA EMBUTIR TP GORGES (CHAVE GRANDE) P/PORTA INTERNA, COMPLETA - ACAB PADRAO MEDIO</v>
          </cell>
          <cell r="F5458" t="str">
            <v>CJ</v>
          </cell>
          <cell r="G5458">
            <v>18.899999999999999</v>
          </cell>
          <cell r="H5458" t="str">
            <v>I-SINAPI</v>
          </cell>
          <cell r="I5458">
            <v>23.05</v>
          </cell>
        </row>
        <row r="5459">
          <cell r="D5459" t="str">
            <v>00003092</v>
          </cell>
          <cell r="E5459" t="str">
            <v>FECHADURA EMBUTIR TP GORGES (CHAVE GRANDE) P/PORTA INTERNA, COMPLETA - LINHA LUXO</v>
          </cell>
          <cell r="F5459" t="str">
            <v>CJ</v>
          </cell>
          <cell r="G5459">
            <v>61.13</v>
          </cell>
          <cell r="H5459" t="str">
            <v>I-SINAPI</v>
          </cell>
          <cell r="I5459">
            <v>74.569999999999993</v>
          </cell>
        </row>
        <row r="5460">
          <cell r="D5460" t="str">
            <v>00003090</v>
          </cell>
          <cell r="E5460" t="str">
            <v>FECHADURA EMBUTIR TP GORGES (CHAVE GRANDE) P/PORTA INTERNA, COMPLETA - LINHA POPULAR</v>
          </cell>
          <cell r="F5460" t="str">
            <v>CJ</v>
          </cell>
          <cell r="G5460">
            <v>19.54</v>
          </cell>
          <cell r="H5460" t="str">
            <v>I-SINAPI</v>
          </cell>
          <cell r="I5460">
            <v>23.83</v>
          </cell>
        </row>
        <row r="5461">
          <cell r="D5461" t="str">
            <v>00011476</v>
          </cell>
          <cell r="E5461" t="str">
            <v xml:space="preserve">FECHADURA LA FONTE 1515-ST2-55MM TIPO GORGES P/ PORTA INTERNA (SOMENTE A MAQUINA, SEM ESPELHO </v>
          </cell>
          <cell r="F5461" t="str">
            <v>UN</v>
          </cell>
          <cell r="G5461">
            <v>57.92</v>
          </cell>
          <cell r="H5461" t="str">
            <v>I-SINAPI</v>
          </cell>
          <cell r="I5461">
            <v>70.66</v>
          </cell>
        </row>
        <row r="5462">
          <cell r="D5462" t="str">
            <v>00011478</v>
          </cell>
          <cell r="E5462" t="str">
            <v>FECHADURA LA FONTE 330-ST-55MM C/ CILINDRO P/ PORTA EXT (SOMENTE A MAQUINA, SEM ESPELHO E SEM</v>
          </cell>
          <cell r="F5462" t="str">
            <v>UN</v>
          </cell>
          <cell r="G5462">
            <v>49.72</v>
          </cell>
          <cell r="H5462" t="str">
            <v>I-SINAPI</v>
          </cell>
          <cell r="I5462">
            <v>60.65</v>
          </cell>
        </row>
        <row r="5463">
          <cell r="D5463" t="str">
            <v>00011479</v>
          </cell>
          <cell r="E5463" t="str">
            <v>FECHADURA LA FONTE 330-ST2-40MM C/ CILINDRO P/ PORTA EXT (SOMENTE A MAQUINA, SEM ESPELHO E SEM</v>
          </cell>
          <cell r="F5463" t="str">
            <v>UN</v>
          </cell>
          <cell r="G5463">
            <v>41.43</v>
          </cell>
          <cell r="H5463" t="str">
            <v>I-SINAPI</v>
          </cell>
          <cell r="I5463">
            <v>50.54</v>
          </cell>
        </row>
        <row r="5464">
          <cell r="D5464" t="str">
            <v>00011481</v>
          </cell>
          <cell r="E5464" t="str">
            <v>FECHADURA LA FONTE 7070-ST2-40MM P/ PORTA DE BANHEIRO (SOMENTE A MAQUINA, SEM ESPELHO E SEM</v>
          </cell>
          <cell r="F5464" t="str">
            <v>UN</v>
          </cell>
          <cell r="G5464">
            <v>23.45</v>
          </cell>
          <cell r="H5464" t="str">
            <v>I-SINAPI</v>
          </cell>
          <cell r="I5464">
            <v>28.6</v>
          </cell>
        </row>
        <row r="5465">
          <cell r="D5465" t="str">
            <v>00011473</v>
          </cell>
          <cell r="E5465" t="str">
            <v>FECHADURA SOBREPOR    C/ CILINDRO FERRO CROMADO OU PINTADO</v>
          </cell>
          <cell r="F5465" t="str">
            <v>UN</v>
          </cell>
          <cell r="G5465">
            <v>23.09</v>
          </cell>
          <cell r="H5465" t="str">
            <v>I-SINAPI</v>
          </cell>
          <cell r="I5465">
            <v>28.16</v>
          </cell>
        </row>
        <row r="5466">
          <cell r="D5466" t="str">
            <v>00011484</v>
          </cell>
          <cell r="E5466" t="str">
            <v>FECHADURA SOBREPOR C/ CILINDRO   LATAO CROMADO OU POLIDO</v>
          </cell>
          <cell r="F5466" t="str">
            <v>UN</v>
          </cell>
          <cell r="G5466">
            <v>53.23</v>
          </cell>
          <cell r="H5466" t="str">
            <v>I-SINAPI</v>
          </cell>
          <cell r="I5466">
            <v>64.94</v>
          </cell>
        </row>
        <row r="5467">
          <cell r="D5467" t="str">
            <v>00003082</v>
          </cell>
          <cell r="E5467" t="str">
            <v>FECHADURA SOBREPOR FERRO PINTADO C/ MACANETA, CHAVE GRANDE TP HAGA 1137 OU EQUIV</v>
          </cell>
          <cell r="F5467" t="str">
            <v>CJ</v>
          </cell>
          <cell r="G5467">
            <v>33.770000000000003</v>
          </cell>
          <cell r="H5467" t="str">
            <v>I-SINAPI</v>
          </cell>
          <cell r="I5467">
            <v>41.19</v>
          </cell>
        </row>
        <row r="5468">
          <cell r="D5468" t="str">
            <v>00011467</v>
          </cell>
          <cell r="E5468" t="str">
            <v>FECHADURA SOBREPOR FERRO PINTADO CHAVE GRANDE</v>
          </cell>
          <cell r="F5468" t="str">
            <v>UN</v>
          </cell>
          <cell r="G5468">
            <v>19.54</v>
          </cell>
          <cell r="H5468" t="str">
            <v>I-SINAPI</v>
          </cell>
          <cell r="I5468">
            <v>23.83</v>
          </cell>
        </row>
        <row r="5469">
          <cell r="D5469" t="str">
            <v>00011468</v>
          </cell>
          <cell r="E5469" t="str">
            <v>FECHADURA TIPO LA FONTE 218 CILINDRO CROMADA P/ ARMARIO E GAVETA ESP ATE 20MM</v>
          </cell>
          <cell r="F5469" t="str">
            <v>UN</v>
          </cell>
          <cell r="G5469">
            <v>5.39</v>
          </cell>
          <cell r="H5469" t="str">
            <v>I-SINAPI</v>
          </cell>
          <cell r="I5469">
            <v>6.57</v>
          </cell>
        </row>
        <row r="5470">
          <cell r="D5470" t="str">
            <v>00011477</v>
          </cell>
          <cell r="E5470" t="str">
            <v>FECHADURA TUBULAR CILINDRO CENTRAL 70MM COMPLETA - TP LA FONTE 30 CR OU EQUIV</v>
          </cell>
          <cell r="F5470" t="str">
            <v>CJ</v>
          </cell>
          <cell r="G5470">
            <v>41.82</v>
          </cell>
          <cell r="H5470" t="str">
            <v>I-SINAPI</v>
          </cell>
          <cell r="I5470">
            <v>51.02</v>
          </cell>
        </row>
        <row r="5471">
          <cell r="D5471" t="str">
            <v>00011461</v>
          </cell>
          <cell r="E5471" t="str">
            <v>FECHO CHATO SOBREPOR FERRO ZINCADO/NIQUEL/GALV OU POLIDO - 5"</v>
          </cell>
          <cell r="F5471" t="str">
            <v>UN</v>
          </cell>
          <cell r="G5471">
            <v>7.58</v>
          </cell>
          <cell r="H5471" t="str">
            <v>I-SINAPI</v>
          </cell>
          <cell r="I5471">
            <v>9.24</v>
          </cell>
        </row>
        <row r="5472">
          <cell r="D5472" t="str">
            <v>00003106</v>
          </cell>
          <cell r="E5472" t="str">
            <v>FECHO CHATO SOBREPOR FERRO ZINCADO/NIQUEL/GALV OU POLIDO - 6"</v>
          </cell>
          <cell r="F5472" t="str">
            <v>UN</v>
          </cell>
          <cell r="G5472">
            <v>8.9499999999999993</v>
          </cell>
          <cell r="H5472" t="str">
            <v>I-SINAPI</v>
          </cell>
          <cell r="I5472">
            <v>10.91</v>
          </cell>
        </row>
        <row r="5473">
          <cell r="D5473" t="str">
            <v>00011540</v>
          </cell>
          <cell r="E5473" t="str">
            <v>FECHO CHATO SOBREPOR FERRO ZINCADO/NIQUEL/GALV OU POLIDO - 8"</v>
          </cell>
          <cell r="F5473" t="str">
            <v>UN</v>
          </cell>
          <cell r="G5473">
            <v>19.559999999999999</v>
          </cell>
          <cell r="H5473" t="str">
            <v>I-SINAPI</v>
          </cell>
          <cell r="I5473">
            <v>23.86</v>
          </cell>
        </row>
        <row r="5474">
          <cell r="D5474" t="str">
            <v>00003096</v>
          </cell>
          <cell r="E5474" t="str">
            <v>FECHO CONCHA C/ ALAVANCA P/ PORTA OU JANELA CORRER</v>
          </cell>
          <cell r="F5474" t="str">
            <v>CJ</v>
          </cell>
          <cell r="G5474">
            <v>33.880000000000003</v>
          </cell>
          <cell r="H5474" t="str">
            <v>I-SINAPI</v>
          </cell>
          <cell r="I5474">
            <v>41.33</v>
          </cell>
        </row>
        <row r="5475">
          <cell r="D5475" t="str">
            <v>00003111</v>
          </cell>
          <cell r="E5475" t="str">
            <v>FECHO DE EMBUTIR (TP UNHA) C/ ALAVANCA FERRO OU ACO CROMADO - 22CM</v>
          </cell>
          <cell r="F5475" t="str">
            <v>UN</v>
          </cell>
          <cell r="G5475">
            <v>13.64</v>
          </cell>
          <cell r="H5475" t="str">
            <v>I-SINAPI</v>
          </cell>
          <cell r="I5475">
            <v>16.64</v>
          </cell>
        </row>
        <row r="5476">
          <cell r="D5476" t="str">
            <v>00003108</v>
          </cell>
          <cell r="E5476" t="str">
            <v>FECHO DE EMBUTIR (TP UNHA) C/ ALAVANCA LATAO CROMADO - 22CM</v>
          </cell>
          <cell r="F5476" t="str">
            <v>UN</v>
          </cell>
          <cell r="G5476">
            <v>30.07</v>
          </cell>
          <cell r="H5476" t="str">
            <v>I-SINAPI</v>
          </cell>
          <cell r="I5476">
            <v>36.68</v>
          </cell>
        </row>
        <row r="5477">
          <cell r="D5477" t="str">
            <v>00003105</v>
          </cell>
          <cell r="E5477" t="str">
            <v>FECHO DE EMBUTIR (TP UNHA) C/ ALAVANCA LATAO CROMADO - 40CM</v>
          </cell>
          <cell r="F5477" t="str">
            <v>UN</v>
          </cell>
          <cell r="G5477">
            <v>33.200000000000003</v>
          </cell>
          <cell r="H5477" t="str">
            <v>I-SINAPI</v>
          </cell>
          <cell r="I5477">
            <v>40.5</v>
          </cell>
        </row>
        <row r="5478">
          <cell r="D5478" t="str">
            <v>00011458</v>
          </cell>
          <cell r="E5478" t="str">
            <v>FECHO SEGURANCA TP BATOM LATAO CROMADO P/ PORTA EXT</v>
          </cell>
          <cell r="F5478" t="str">
            <v>UN</v>
          </cell>
          <cell r="G5478">
            <v>20.54</v>
          </cell>
          <cell r="H5478" t="str">
            <v>I-SINAPI</v>
          </cell>
          <cell r="I5478">
            <v>25.05</v>
          </cell>
        </row>
        <row r="5479">
          <cell r="D5479" t="str">
            <v>00004083</v>
          </cell>
          <cell r="E5479" t="str">
            <v>FEITOR OU ENCARREGADO GERAL</v>
          </cell>
          <cell r="F5479" t="str">
            <v>H</v>
          </cell>
          <cell r="G5479">
            <v>11.23</v>
          </cell>
          <cell r="H5479" t="str">
            <v>I-SINAPI</v>
          </cell>
          <cell r="I5479">
            <v>13.7</v>
          </cell>
        </row>
        <row r="5480">
          <cell r="D5480" t="str">
            <v>00002693</v>
          </cell>
          <cell r="E5480" t="str">
            <v>FELTRO ASFALTICO</v>
          </cell>
          <cell r="F5480" t="str">
            <v>M2</v>
          </cell>
          <cell r="G5480">
            <v>7.26</v>
          </cell>
          <cell r="H5480" t="str">
            <v>I-SINAPI</v>
          </cell>
          <cell r="I5480">
            <v>8.85</v>
          </cell>
        </row>
        <row r="5481">
          <cell r="D5481" t="str">
            <v>00004033</v>
          </cell>
          <cell r="E5481" t="str">
            <v>FELTRO ASFALTICO 15 LIBRAS TIPO VITFELTRO 15, ASFALTOS VITORIA OU EQUIV</v>
          </cell>
          <cell r="F5481" t="str">
            <v>M2</v>
          </cell>
          <cell r="G5481">
            <v>10.1</v>
          </cell>
          <cell r="H5481" t="str">
            <v>I-SINAPI</v>
          </cell>
          <cell r="I5481">
            <v>12.32</v>
          </cell>
        </row>
        <row r="5482">
          <cell r="D5482" t="str">
            <v>00011607</v>
          </cell>
          <cell r="E5482" t="str">
            <v>FELTRO ONDALIT LARGURA = 1,00 M</v>
          </cell>
          <cell r="F5482" t="str">
            <v>M</v>
          </cell>
          <cell r="G5482">
            <v>7.14</v>
          </cell>
          <cell r="H5482" t="str">
            <v>I-SINAPI</v>
          </cell>
          <cell r="I5482">
            <v>8.7100000000000009</v>
          </cell>
        </row>
        <row r="5483">
          <cell r="D5483" t="str">
            <v>00025958</v>
          </cell>
          <cell r="E5483" t="str">
            <v>FERRAMENTEIRO (CONTROLA AS FERRAMENTAS DA MONTAGEM DE ESTRUTURAS METÁLICAS)</v>
          </cell>
          <cell r="F5483" t="str">
            <v>H</v>
          </cell>
          <cell r="G5483">
            <v>7.61</v>
          </cell>
          <cell r="H5483" t="str">
            <v>I-SINAPI</v>
          </cell>
          <cell r="I5483">
            <v>9.2799999999999994</v>
          </cell>
        </row>
        <row r="5484">
          <cell r="D5484" t="str">
            <v>00014018</v>
          </cell>
          <cell r="E5484" t="str">
            <v>FERRO GUSA LINGOTE 191 A2 40% SILICIO</v>
          </cell>
          <cell r="F5484" t="str">
            <v>KG</v>
          </cell>
          <cell r="G5484">
            <v>1.0900000000000001</v>
          </cell>
          <cell r="H5484" t="str">
            <v>I-SINAPI</v>
          </cell>
          <cell r="I5484">
            <v>1.32</v>
          </cell>
        </row>
        <row r="5485">
          <cell r="D5485" t="str">
            <v>00003107</v>
          </cell>
          <cell r="E5485" t="str">
            <v>FERROLHO/FECHO/TARJETA ALUMINIO 3'' TIPO FERROLHO/FECHO/TARJETA P/ JAN / PORTA /PORTAO</v>
          </cell>
          <cell r="F5485" t="str">
            <v>UN</v>
          </cell>
          <cell r="G5485">
            <v>7.04</v>
          </cell>
          <cell r="H5485" t="str">
            <v>I-SINAPI</v>
          </cell>
          <cell r="I5485">
            <v>8.58</v>
          </cell>
        </row>
        <row r="5486">
          <cell r="D5486" t="str">
            <v>00011456</v>
          </cell>
          <cell r="E5486" t="str">
            <v>FERROLHO/FECHO/TARJETA OU TRINCO PINO REDONDO 12" SOBREPOR FERRO        ZINC/GALV OU POLIDO   "</v>
          </cell>
          <cell r="F5486" t="str">
            <v>UN</v>
          </cell>
          <cell r="G5486">
            <v>12.32</v>
          </cell>
          <cell r="H5486" t="str">
            <v>I-SINAPI</v>
          </cell>
          <cell r="I5486">
            <v>15.03</v>
          </cell>
        </row>
        <row r="5487">
          <cell r="D5487" t="str">
            <v>00003118</v>
          </cell>
          <cell r="E5487" t="str">
            <v>FERROLHO/FECHO/TARJETA OU TRINCO PINO REDONDO 2" SOBREPOR FERRO CROMADO</v>
          </cell>
          <cell r="F5487" t="str">
            <v>UN</v>
          </cell>
          <cell r="G5487">
            <v>1.37</v>
          </cell>
          <cell r="H5487" t="str">
            <v>I-SINAPI</v>
          </cell>
          <cell r="I5487">
            <v>1.67</v>
          </cell>
        </row>
        <row r="5488">
          <cell r="D5488" t="str">
            <v>00003119</v>
          </cell>
          <cell r="E5488" t="str">
            <v>FERROLHO/FECHO/TARJETA OU TRINCO PINO REDONDO 2" SOBREPOR FERRO ZINC/GALV OU POLIDO</v>
          </cell>
          <cell r="F5488" t="str">
            <v>UN</v>
          </cell>
          <cell r="G5488">
            <v>1.05</v>
          </cell>
          <cell r="H5488" t="str">
            <v>I-SINAPI</v>
          </cell>
          <cell r="I5488">
            <v>1.28</v>
          </cell>
        </row>
        <row r="5489">
          <cell r="D5489" t="str">
            <v>00003122</v>
          </cell>
          <cell r="E5489" t="str">
            <v>FERROLHO/FECHO/TARJETA OU TRINCO PINO REDONDO 4" SOBREPOR FERRO ZINC/GALV OU POLIDO</v>
          </cell>
          <cell r="F5489" t="str">
            <v>UN</v>
          </cell>
          <cell r="G5489">
            <v>4.8899999999999997</v>
          </cell>
          <cell r="H5489" t="str">
            <v>I-SINAPI</v>
          </cell>
          <cell r="I5489">
            <v>5.96</v>
          </cell>
        </row>
        <row r="5490">
          <cell r="D5490" t="str">
            <v>00011543</v>
          </cell>
          <cell r="E5490" t="str">
            <v>FERROLHO/FECHO/TARJETA OU TRINCO PINO REDONDO 4"(10CM) SOBREPOR LATAO CROMADO/POLIDO OU</v>
          </cell>
          <cell r="F5490" t="str">
            <v>UN</v>
          </cell>
          <cell r="G5490">
            <v>16.5</v>
          </cell>
          <cell r="H5490" t="str">
            <v>I-SINAPI</v>
          </cell>
          <cell r="I5490">
            <v>20.13</v>
          </cell>
        </row>
        <row r="5491">
          <cell r="D5491" t="str">
            <v>00003121</v>
          </cell>
          <cell r="E5491" t="str">
            <v>FERROLHO/FECHO/TARJETA OU TRINCO PINO REDONDO 5" SOBREPOR FERRO ZINC/GALV OU POLIDO</v>
          </cell>
          <cell r="F5491" t="str">
            <v>UN</v>
          </cell>
          <cell r="G5491">
            <v>7.68</v>
          </cell>
          <cell r="H5491" t="str">
            <v>I-SINAPI</v>
          </cell>
          <cell r="I5491">
            <v>9.36</v>
          </cell>
        </row>
        <row r="5492">
          <cell r="D5492" t="str">
            <v>00003120</v>
          </cell>
          <cell r="E5492" t="str">
            <v>FERROLHO/FECHO/TARJETA OU TRINCO PINO REDONDO 6" SOBREPOR FERRO ZINC/GALV OU POLIDO</v>
          </cell>
          <cell r="F5492" t="str">
            <v>UN</v>
          </cell>
          <cell r="G5492">
            <v>7.9</v>
          </cell>
          <cell r="H5492" t="str">
            <v>I-SINAPI</v>
          </cell>
          <cell r="I5492">
            <v>9.6300000000000008</v>
          </cell>
        </row>
        <row r="5493">
          <cell r="D5493" t="str">
            <v>00011455</v>
          </cell>
          <cell r="E5493" t="str">
            <v>FERROLHO/FECHO/TARJETA OU TRINCO PINO REDONDO 8" SOBREPOR FERRO        ZINC/GALV OU POLIDO   "</v>
          </cell>
          <cell r="F5493" t="str">
            <v>UN</v>
          </cell>
          <cell r="G5493">
            <v>13.45</v>
          </cell>
          <cell r="H5493" t="str">
            <v>I-SINAPI</v>
          </cell>
          <cell r="I5493">
            <v>16.399999999999999</v>
          </cell>
        </row>
        <row r="5494">
          <cell r="D5494" t="str">
            <v>00025951</v>
          </cell>
          <cell r="E5494" t="str">
            <v>FERTILIZANTE NPK - 10:10:10</v>
          </cell>
          <cell r="F5494" t="str">
            <v>KG</v>
          </cell>
          <cell r="G5494">
            <v>0.79</v>
          </cell>
          <cell r="H5494" t="str">
            <v>I-SINAPI</v>
          </cell>
          <cell r="I5494">
            <v>0.96</v>
          </cell>
        </row>
        <row r="5495">
          <cell r="D5495" t="str">
            <v>00003123</v>
          </cell>
          <cell r="E5495" t="str">
            <v>FERTILIZANTE NPK - 4: 14: 8</v>
          </cell>
          <cell r="F5495" t="str">
            <v>KG</v>
          </cell>
          <cell r="G5495">
            <v>0.75</v>
          </cell>
          <cell r="H5495" t="str">
            <v>I-SINAPI</v>
          </cell>
          <cell r="I5495">
            <v>0.91</v>
          </cell>
        </row>
        <row r="5496">
          <cell r="D5496" t="str">
            <v>00021143</v>
          </cell>
          <cell r="E5496" t="str">
            <v>FILLER (MAT DE ENCHIMENTO P/ MISTURAS BETUMINOSAS CONF EM-024/94 PASSANDO 100% PEN.40, 95% PEN.80</v>
          </cell>
          <cell r="F5496" t="str">
            <v>T</v>
          </cell>
          <cell r="G5496">
            <v>38.200000000000003</v>
          </cell>
          <cell r="H5496" t="str">
            <v>I-SINAPI</v>
          </cell>
          <cell r="I5496">
            <v>46.6</v>
          </cell>
        </row>
        <row r="5497">
          <cell r="D5497" t="str">
            <v>00011894</v>
          </cell>
          <cell r="E5497" t="str">
            <v>FILTRO CONCRETO PRE MOLDADO - 0,96 X 1,26 X 1,36 M</v>
          </cell>
          <cell r="F5497" t="str">
            <v>UN</v>
          </cell>
          <cell r="G5497">
            <v>687.25</v>
          </cell>
          <cell r="H5497" t="str">
            <v>I-SINAPI</v>
          </cell>
          <cell r="I5497">
            <v>838.44</v>
          </cell>
        </row>
        <row r="5498">
          <cell r="D5498" t="str">
            <v>00014146</v>
          </cell>
          <cell r="E5498" t="str">
            <v>FINCAPINO C 22 LONGO</v>
          </cell>
          <cell r="F5498" t="str">
            <v>CENTO</v>
          </cell>
          <cell r="G5498">
            <v>60</v>
          </cell>
          <cell r="H5498" t="str">
            <v>I-SINAPI</v>
          </cell>
          <cell r="I5498">
            <v>73.2</v>
          </cell>
        </row>
        <row r="5499">
          <cell r="D5499" t="str">
            <v>00014127</v>
          </cell>
          <cell r="E5499" t="str">
            <v>FIO COBRE NU DE 10 A 500MM2 600V</v>
          </cell>
          <cell r="F5499" t="str">
            <v>KG</v>
          </cell>
          <cell r="G5499">
            <v>25.5</v>
          </cell>
          <cell r="H5499" t="str">
            <v>I-SINAPI</v>
          </cell>
          <cell r="I5499">
            <v>31.11</v>
          </cell>
        </row>
        <row r="5500">
          <cell r="D5500" t="str">
            <v>00014128</v>
          </cell>
          <cell r="E5500" t="str">
            <v>FIO DE COBRE NU 1,5MM2</v>
          </cell>
          <cell r="F5500" t="str">
            <v>KG</v>
          </cell>
          <cell r="G5500">
            <v>0.42</v>
          </cell>
          <cell r="H5500" t="str">
            <v>I-SINAPI</v>
          </cell>
          <cell r="I5500">
            <v>0.51</v>
          </cell>
        </row>
        <row r="5501">
          <cell r="D5501" t="str">
            <v>00013389</v>
          </cell>
          <cell r="E5501" t="str">
            <v>FIO DE COBRE NU 10MM2</v>
          </cell>
          <cell r="F5501" t="str">
            <v>M</v>
          </cell>
          <cell r="G5501">
            <v>2.69</v>
          </cell>
          <cell r="H5501" t="str">
            <v>I-SINAPI</v>
          </cell>
          <cell r="I5501">
            <v>3.28</v>
          </cell>
        </row>
        <row r="5502">
          <cell r="D5502" t="str">
            <v>00020057</v>
          </cell>
          <cell r="E5502" t="str">
            <v>FIO DE COBRE NU 2,5MM2</v>
          </cell>
          <cell r="F5502" t="str">
            <v>KG</v>
          </cell>
          <cell r="G5502">
            <v>0.71</v>
          </cell>
          <cell r="H5502" t="str">
            <v>I-SINAPI</v>
          </cell>
          <cell r="I5502">
            <v>0.86</v>
          </cell>
        </row>
        <row r="5503">
          <cell r="D5503" t="str">
            <v>00020058</v>
          </cell>
          <cell r="E5503" t="str">
            <v>FIO DE COBRE NU 4MM2</v>
          </cell>
          <cell r="F5503" t="str">
            <v>KG</v>
          </cell>
          <cell r="G5503">
            <v>1.1299999999999999</v>
          </cell>
          <cell r="H5503" t="str">
            <v>I-SINAPI</v>
          </cell>
          <cell r="I5503">
            <v>1.37</v>
          </cell>
        </row>
        <row r="5504">
          <cell r="D5504" t="str">
            <v>00013253</v>
          </cell>
          <cell r="E5504" t="str">
            <v>FIO DE COBRE NU 6MM2</v>
          </cell>
          <cell r="F5504" t="str">
            <v>M</v>
          </cell>
          <cell r="G5504">
            <v>1.67</v>
          </cell>
          <cell r="H5504" t="str">
            <v>I-SINAPI</v>
          </cell>
          <cell r="I5504">
            <v>2.0299999999999998</v>
          </cell>
        </row>
        <row r="5505">
          <cell r="D5505" t="str">
            <v>00020244</v>
          </cell>
          <cell r="E5505" t="str">
            <v>FIO P/ INSTAL. ELETRONICA (SOM) POLARIZADO BICOLOR 2 X 0,75MM2</v>
          </cell>
          <cell r="F5505" t="str">
            <v>M</v>
          </cell>
          <cell r="G5505">
            <v>1.23</v>
          </cell>
          <cell r="H5505" t="str">
            <v>I-SINAPI</v>
          </cell>
          <cell r="I5505">
            <v>1.5</v>
          </cell>
        </row>
        <row r="5506">
          <cell r="D5506" t="str">
            <v>00000935</v>
          </cell>
          <cell r="E5506" t="str">
            <v>FIO P/ TELEFONE DE COBRE BITOLA 0,6MM ISOLACAO EM PVC, POLIPROPILENO, 2 CONDUTORES</v>
          </cell>
          <cell r="F5506" t="str">
            <v>M</v>
          </cell>
          <cell r="G5506">
            <v>0.49</v>
          </cell>
          <cell r="H5506" t="str">
            <v>I-SINAPI</v>
          </cell>
          <cell r="I5506">
            <v>0.59</v>
          </cell>
        </row>
        <row r="5507">
          <cell r="D5507" t="str">
            <v>00000934</v>
          </cell>
          <cell r="E5507" t="str">
            <v>FIO P/ TELEFONE DE COBRE BITOLA 1,6MM ISOLACAO EM PVC, POLIPROPILENO, 2 CONDUTORES</v>
          </cell>
          <cell r="F5507" t="str">
            <v>M</v>
          </cell>
          <cell r="G5507">
            <v>1.92</v>
          </cell>
          <cell r="H5507" t="str">
            <v>I-SINAPI</v>
          </cell>
          <cell r="I5507">
            <v>2.34</v>
          </cell>
        </row>
        <row r="5508">
          <cell r="D5508" t="str">
            <v>00000936</v>
          </cell>
          <cell r="E5508" t="str">
            <v>FIO P/ TELEFONE DE COBRE BITOLA 1MM ISOLACAO EM PVC, POLIPROPILENO, 2    CONDUTORES</v>
          </cell>
          <cell r="F5508" t="str">
            <v>M</v>
          </cell>
          <cell r="G5508">
            <v>0.98</v>
          </cell>
          <cell r="H5508" t="str">
            <v>I-SINAPI</v>
          </cell>
          <cell r="I5508">
            <v>1.19</v>
          </cell>
        </row>
        <row r="5509">
          <cell r="D5509" t="str">
            <v>00000941</v>
          </cell>
          <cell r="E5509" t="str">
            <v>FIO RIGIDO, ISOLACAO EM PVC 450/750V 0,5MM2</v>
          </cell>
          <cell r="F5509" t="str">
            <v>M</v>
          </cell>
          <cell r="G5509">
            <v>0.25</v>
          </cell>
          <cell r="H5509" t="str">
            <v>I-SINAPI</v>
          </cell>
          <cell r="I5509">
            <v>0.3</v>
          </cell>
        </row>
        <row r="5510">
          <cell r="D5510" t="str">
            <v>00000942</v>
          </cell>
          <cell r="E5510" t="str">
            <v>FIO RIGIDO, ISOLACAO EM PVC 450/750V 0,75MM2</v>
          </cell>
          <cell r="F5510" t="str">
            <v>M</v>
          </cell>
          <cell r="G5510">
            <v>0.33</v>
          </cell>
          <cell r="H5510" t="str">
            <v>I-SINAPI</v>
          </cell>
          <cell r="I5510">
            <v>0.4</v>
          </cell>
        </row>
        <row r="5511">
          <cell r="D5511" t="str">
            <v>00000938</v>
          </cell>
          <cell r="E5511" t="str">
            <v>FIO RIGIDO, ISOLACAO EM PVC 450/750V 1,5MM2</v>
          </cell>
          <cell r="F5511" t="str">
            <v>M</v>
          </cell>
          <cell r="G5511">
            <v>0.49</v>
          </cell>
          <cell r="H5511" t="str">
            <v>I-SINAPI</v>
          </cell>
          <cell r="I5511">
            <v>0.59</v>
          </cell>
        </row>
        <row r="5512">
          <cell r="D5512" t="str">
            <v>00000943</v>
          </cell>
          <cell r="E5512" t="str">
            <v>FIO RIGIDO, ISOLACAO EM PVC 450/750V 1MM2</v>
          </cell>
          <cell r="F5512" t="str">
            <v>M</v>
          </cell>
          <cell r="G5512">
            <v>0.39</v>
          </cell>
          <cell r="H5512" t="str">
            <v>I-SINAPI</v>
          </cell>
          <cell r="I5512">
            <v>0.47</v>
          </cell>
        </row>
        <row r="5513">
          <cell r="D5513" t="str">
            <v>00000937</v>
          </cell>
          <cell r="E5513" t="str">
            <v>FIO RIGIDO, ISOLACAO EM PVC 450/750V 10MM2</v>
          </cell>
          <cell r="F5513" t="str">
            <v>M</v>
          </cell>
          <cell r="G5513">
            <v>2.95</v>
          </cell>
          <cell r="H5513" t="str">
            <v>I-SINAPI</v>
          </cell>
          <cell r="I5513">
            <v>3.59</v>
          </cell>
        </row>
        <row r="5514">
          <cell r="D5514" t="str">
            <v>00000928</v>
          </cell>
          <cell r="E5514" t="str">
            <v>FIO RIGIDO, ISOLACAO EM PVC 450/750V 16MM2</v>
          </cell>
          <cell r="F5514" t="str">
            <v>M</v>
          </cell>
          <cell r="G5514">
            <v>4.97</v>
          </cell>
          <cell r="H5514" t="str">
            <v>I-SINAPI</v>
          </cell>
          <cell r="I5514">
            <v>6.06</v>
          </cell>
        </row>
        <row r="5515">
          <cell r="D5515" t="str">
            <v>00000939</v>
          </cell>
          <cell r="E5515" t="str">
            <v>FIO RIGIDO, ISOLACAO EM PVC 450/750V 2,5MM2</v>
          </cell>
          <cell r="F5515" t="str">
            <v>M</v>
          </cell>
          <cell r="G5515">
            <v>0.74</v>
          </cell>
          <cell r="H5515" t="str">
            <v>I-SINAPI</v>
          </cell>
          <cell r="I5515">
            <v>0.9</v>
          </cell>
        </row>
        <row r="5516">
          <cell r="D5516" t="str">
            <v>00000944</v>
          </cell>
          <cell r="E5516" t="str">
            <v>FIO RIGIDO, ISOLACAO EM PVC 450/750V 4,0MM2</v>
          </cell>
          <cell r="F5516" t="str">
            <v>M</v>
          </cell>
          <cell r="G5516">
            <v>1.18</v>
          </cell>
          <cell r="H5516" t="str">
            <v>I-SINAPI</v>
          </cell>
          <cell r="I5516">
            <v>1.43</v>
          </cell>
        </row>
        <row r="5517">
          <cell r="D5517" t="str">
            <v>00000940</v>
          </cell>
          <cell r="E5517" t="str">
            <v>FIO RIGIDO, ISOLACAO EM PVC 450/750V 6MM2</v>
          </cell>
          <cell r="F5517" t="str">
            <v>M</v>
          </cell>
          <cell r="G5517">
            <v>1.7</v>
          </cell>
          <cell r="H5517" t="str">
            <v>I-SINAPI</v>
          </cell>
          <cell r="I5517">
            <v>2.0699999999999998</v>
          </cell>
        </row>
        <row r="5518">
          <cell r="D5518" t="str">
            <v>00011889</v>
          </cell>
          <cell r="E5518" t="str">
            <v>FIO/CORDAO COBRE ISOLADO PARALELO OU TORCIDO 2 X 0,75MM2, TIPO PLASTIFLEX PIRELLI OU EQUIV</v>
          </cell>
          <cell r="F5518" t="str">
            <v>M</v>
          </cell>
          <cell r="G5518">
            <v>0.81</v>
          </cell>
          <cell r="H5518" t="str">
            <v>I-SINAPI</v>
          </cell>
          <cell r="I5518">
            <v>0.98</v>
          </cell>
        </row>
        <row r="5519">
          <cell r="D5519">
            <v>11890</v>
          </cell>
          <cell r="E5519" t="str">
            <v>FIO/CORDAO COBRE ISOLADO PARALELO OU TORCIDO 2 X 1,5MM2, TIPO PLASTIFLEX PIRELLI OU EQUIV</v>
          </cell>
          <cell r="F5519" t="str">
            <v>M</v>
          </cell>
          <cell r="G5519">
            <v>1.18</v>
          </cell>
          <cell r="H5519" t="str">
            <v>I-SINAPI</v>
          </cell>
          <cell r="I5519">
            <v>1.43</v>
          </cell>
        </row>
        <row r="5520">
          <cell r="D5520">
            <v>11891</v>
          </cell>
          <cell r="E5520" t="str">
            <v>FIO/CORDAO COBRE ISOLADO PARALELO OU TORCIDO 2 X 2,5MM2, TIPO PLASTIFLEX PIRELLI OU EQUIV</v>
          </cell>
          <cell r="F5520" t="str">
            <v>M</v>
          </cell>
          <cell r="G5520">
            <v>1.66</v>
          </cell>
          <cell r="H5520" t="str">
            <v>I-SINAPI</v>
          </cell>
          <cell r="I5520">
            <v>2.02</v>
          </cell>
        </row>
        <row r="5521">
          <cell r="D5521">
            <v>11892</v>
          </cell>
          <cell r="E5521" t="str">
            <v>FIO/CORDAO COBRE ISOLADO PARALELO OU TORCIDO 2 X 4MM2, TIPO PLASTIFLEX PIRELLI OU EQUIV</v>
          </cell>
          <cell r="F5521" t="str">
            <v>M</v>
          </cell>
          <cell r="G5521">
            <v>2.69</v>
          </cell>
          <cell r="H5521" t="str">
            <v>I-SINAPI</v>
          </cell>
          <cell r="I5521">
            <v>3.28</v>
          </cell>
        </row>
        <row r="5522">
          <cell r="D5522" t="str">
            <v>00000406</v>
          </cell>
          <cell r="E5522" t="str">
            <v>FITA ACO INOX P/ CINTAR POSTE FUSIMEC/ERICSSON/ERIBAND OU SIM 0,8 X 19 MM (ROLO DE 30 M)</v>
          </cell>
          <cell r="F5522" t="str">
            <v>UN</v>
          </cell>
          <cell r="G5522">
            <v>29.8</v>
          </cell>
          <cell r="H5522" t="str">
            <v>I-SINAPI</v>
          </cell>
          <cell r="I5522">
            <v>36.35</v>
          </cell>
        </row>
        <row r="5523">
          <cell r="D5523" t="str">
            <v>00012815</v>
          </cell>
          <cell r="E5523" t="str">
            <v>FITA CREPE EM ROLOS 25MMX50M</v>
          </cell>
          <cell r="F5523" t="str">
            <v>UN</v>
          </cell>
          <cell r="G5523">
            <v>3.4</v>
          </cell>
          <cell r="H5523" t="str">
            <v>I-SINAPI</v>
          </cell>
          <cell r="I5523">
            <v>4.1399999999999997</v>
          </cell>
        </row>
        <row r="5524">
          <cell r="D5524" t="str">
            <v>00000407</v>
          </cell>
          <cell r="E5524" t="str">
            <v>FITA DE ALUMINIO P/ PROTECAO DO CONDUTOR LARG 10MM</v>
          </cell>
          <cell r="F5524" t="str">
            <v>KG</v>
          </cell>
          <cell r="G5524">
            <v>17.190000000000001</v>
          </cell>
          <cell r="H5524" t="str">
            <v>I-SINAPI</v>
          </cell>
          <cell r="I5524">
            <v>20.97</v>
          </cell>
        </row>
        <row r="5525">
          <cell r="D5525" t="str">
            <v>00020110</v>
          </cell>
          <cell r="E5525" t="str">
            <v>FITA ISOLANTE ADESIVA ANTI-CHAMA EM ROLOS 19MM X 10M</v>
          </cell>
          <cell r="F5525" t="str">
            <v>UN</v>
          </cell>
          <cell r="G5525">
            <v>2.4500000000000002</v>
          </cell>
          <cell r="H5525" t="str">
            <v>I-SINAPI</v>
          </cell>
          <cell r="I5525">
            <v>2.98</v>
          </cell>
        </row>
        <row r="5526">
          <cell r="D5526" t="str">
            <v>00021127</v>
          </cell>
          <cell r="E5526" t="str">
            <v>FITA ISOLANTE ADESIVA ANTI-CHAMA EM ROLOS 19MM X 5M</v>
          </cell>
          <cell r="F5526" t="str">
            <v>UN</v>
          </cell>
          <cell r="G5526">
            <v>0.63</v>
          </cell>
          <cell r="H5526" t="str">
            <v>I-SINAPI</v>
          </cell>
          <cell r="I5526">
            <v>0.76</v>
          </cell>
        </row>
        <row r="5527">
          <cell r="D5527">
            <v>20111</v>
          </cell>
          <cell r="E5527" t="str">
            <v>FITA ISOLANTE ADESIVA ANTI-CHAMA, USO ATÉ 750 V, EM ROLO DE 19 MM X 20 M</v>
          </cell>
          <cell r="F5527" t="str">
            <v>UN</v>
          </cell>
          <cell r="G5527">
            <v>3.2</v>
          </cell>
          <cell r="H5527" t="str">
            <v>I-SINAPI</v>
          </cell>
          <cell r="I5527">
            <v>3.9</v>
          </cell>
        </row>
        <row r="5528">
          <cell r="D5528">
            <v>404</v>
          </cell>
          <cell r="E5528" t="str">
            <v>FITA ISOLANTE AUTO-FUSAO BT REF 3M OU SIMILAR</v>
          </cell>
          <cell r="F5528" t="str">
            <v>M</v>
          </cell>
          <cell r="G5528">
            <v>0.95</v>
          </cell>
          <cell r="H5528" t="str">
            <v>I-SINAPI</v>
          </cell>
          <cell r="I5528">
            <v>1.1499999999999999</v>
          </cell>
        </row>
        <row r="5529">
          <cell r="D5529" t="str">
            <v>00011619</v>
          </cell>
          <cell r="E5529" t="str">
            <v>FITA OU CINTA DE CALDEACAO P/ MANTA BUTILICA</v>
          </cell>
          <cell r="F5529" t="str">
            <v>M</v>
          </cell>
          <cell r="G5529">
            <v>2.08</v>
          </cell>
          <cell r="H5529" t="str">
            <v>I-SINAPI</v>
          </cell>
          <cell r="I5529">
            <v>2.5299999999999998</v>
          </cell>
        </row>
        <row r="5530">
          <cell r="D5530" t="str">
            <v>00014152</v>
          </cell>
          <cell r="E5530" t="str">
            <v>FITA PERFURADA 17MM EXTRA LEVE</v>
          </cell>
          <cell r="F5530" t="str">
            <v>UN</v>
          </cell>
          <cell r="G5530">
            <v>31.13</v>
          </cell>
          <cell r="H5530" t="str">
            <v>I-SINAPI</v>
          </cell>
          <cell r="I5530">
            <v>37.97</v>
          </cell>
        </row>
        <row r="5531">
          <cell r="D5531" t="str">
            <v>00014153</v>
          </cell>
          <cell r="E5531" t="str">
            <v>FITA PERFURADA 19MM LEVE</v>
          </cell>
          <cell r="F5531" t="str">
            <v>UN</v>
          </cell>
          <cell r="G5531">
            <v>38.020000000000003</v>
          </cell>
          <cell r="H5531" t="str">
            <v>I-SINAPI</v>
          </cell>
          <cell r="I5531">
            <v>46.38</v>
          </cell>
        </row>
        <row r="5532">
          <cell r="D5532" t="str">
            <v>00014154</v>
          </cell>
          <cell r="E5532" t="str">
            <v>FITA PERFURADA 25MM PESADA</v>
          </cell>
          <cell r="F5532" t="str">
            <v>UN</v>
          </cell>
          <cell r="G5532">
            <v>96.69</v>
          </cell>
          <cell r="H5532" t="str">
            <v>I-SINAPI</v>
          </cell>
          <cell r="I5532">
            <v>117.96</v>
          </cell>
        </row>
        <row r="5533">
          <cell r="D5533" t="str">
            <v>00014151</v>
          </cell>
          <cell r="E5533" t="str">
            <v>FITA RECARTILHADA EPAFLEX 17MM</v>
          </cell>
          <cell r="F5533" t="str">
            <v>UN</v>
          </cell>
          <cell r="G5533">
            <v>29.61</v>
          </cell>
          <cell r="H5533" t="str">
            <v>I-SINAPI</v>
          </cell>
          <cell r="I5533">
            <v>36.119999999999997</v>
          </cell>
        </row>
        <row r="5534">
          <cell r="D5534" t="str">
            <v>00003146</v>
          </cell>
          <cell r="E5534" t="str">
            <v>FITA VEDA ROSCA EM ROLOS 18MMX10M</v>
          </cell>
          <cell r="F5534" t="str">
            <v>UN</v>
          </cell>
          <cell r="G5534">
            <v>1.76</v>
          </cell>
          <cell r="H5534" t="str">
            <v>I-SINAPI</v>
          </cell>
          <cell r="I5534">
            <v>2.14</v>
          </cell>
        </row>
        <row r="5535">
          <cell r="D5535" t="str">
            <v>00003143</v>
          </cell>
          <cell r="E5535" t="str">
            <v>FITA VEDA ROSCA EM ROLOS 18MMX25M</v>
          </cell>
          <cell r="F5535" t="str">
            <v>UN</v>
          </cell>
          <cell r="G5535">
            <v>4.05</v>
          </cell>
          <cell r="H5535" t="str">
            <v>I-SINAPI</v>
          </cell>
          <cell r="I5535">
            <v>4.9400000000000004</v>
          </cell>
        </row>
        <row r="5536">
          <cell r="D5536" t="str">
            <v>00003148</v>
          </cell>
          <cell r="E5536" t="str">
            <v>FITA VEDA ROSCA EM ROLOS 18MMX50M</v>
          </cell>
          <cell r="F5536" t="str">
            <v>UN</v>
          </cell>
          <cell r="G5536">
            <v>7.68</v>
          </cell>
          <cell r="H5536" t="str">
            <v>I-SINAPI</v>
          </cell>
          <cell r="I5536">
            <v>9.36</v>
          </cell>
        </row>
        <row r="5537">
          <cell r="D5537" t="str">
            <v>00004310</v>
          </cell>
          <cell r="E5537" t="str">
            <v>FIXADOR ABA AUTO TRAVANTE P/ TELHA CANALETE 90 OU KALHETAO</v>
          </cell>
          <cell r="F5537" t="str">
            <v>UN</v>
          </cell>
          <cell r="G5537">
            <v>1.38</v>
          </cell>
          <cell r="H5537" t="str">
            <v>I-SINAPI</v>
          </cell>
          <cell r="I5537">
            <v>1.68</v>
          </cell>
        </row>
        <row r="5538">
          <cell r="D5538" t="str">
            <v>00004311</v>
          </cell>
          <cell r="E5538" t="str">
            <v>FIXADOR ABA SIMPLES P/ TELHA CANALETA 49 OU KALHETA</v>
          </cell>
          <cell r="F5538" t="str">
            <v>UN</v>
          </cell>
          <cell r="G5538">
            <v>1.01</v>
          </cell>
          <cell r="H5538" t="str">
            <v>I-SINAPI</v>
          </cell>
          <cell r="I5538">
            <v>1.23</v>
          </cell>
        </row>
        <row r="5539">
          <cell r="D5539" t="str">
            <v>00004312</v>
          </cell>
          <cell r="E5539" t="str">
            <v>FIXADOR ABA SIMPLES P/ TELHA CANALETA 90 OU KALHETAO</v>
          </cell>
          <cell r="F5539" t="str">
            <v>UN</v>
          </cell>
          <cell r="G5539">
            <v>1.38</v>
          </cell>
          <cell r="H5539" t="str">
            <v>I-SINAPI</v>
          </cell>
          <cell r="I5539">
            <v>1.68</v>
          </cell>
        </row>
        <row r="5540">
          <cell r="D5540" t="str">
            <v>00011162</v>
          </cell>
          <cell r="E5540" t="str">
            <v>FIXADOR DE CAL TIPO GLOBOFIX OU EQUIV</v>
          </cell>
          <cell r="F5540" t="str">
            <v>UN</v>
          </cell>
          <cell r="G5540">
            <v>2.06</v>
          </cell>
          <cell r="H5540" t="str">
            <v>I-SINAPI</v>
          </cell>
          <cell r="I5540">
            <v>2.5099999999999998</v>
          </cell>
        </row>
        <row r="5541">
          <cell r="D5541" t="str">
            <v>00013261</v>
          </cell>
          <cell r="E5541" t="str">
            <v>FLANELA</v>
          </cell>
          <cell r="F5541" t="str">
            <v>M2</v>
          </cell>
          <cell r="G5541">
            <v>2.79</v>
          </cell>
          <cell r="H5541" t="str">
            <v>I-SINAPI</v>
          </cell>
          <cell r="I5541">
            <v>3.4</v>
          </cell>
        </row>
        <row r="5542">
          <cell r="D5542" t="str">
            <v>00020115</v>
          </cell>
          <cell r="E5542" t="str">
            <v>FLANGE PVC AVULSO C/ FUROS P/ CONEXOES DE 110MM / DN 100MM</v>
          </cell>
          <cell r="F5542" t="str">
            <v>UN</v>
          </cell>
          <cell r="G5542">
            <v>247.28</v>
          </cell>
          <cell r="H5542" t="str">
            <v>I-SINAPI</v>
          </cell>
          <cell r="I5542">
            <v>301.68</v>
          </cell>
        </row>
        <row r="5543">
          <cell r="D5543" t="str">
            <v>00020112</v>
          </cell>
          <cell r="E5543" t="str">
            <v>FLANGE PVC AVULSO C/ FUROS P/ CONEXOES DE 60MM / DN 50MM</v>
          </cell>
          <cell r="F5543" t="str">
            <v>UN</v>
          </cell>
          <cell r="G5543">
            <v>138.34</v>
          </cell>
          <cell r="H5543" t="str">
            <v>I-SINAPI</v>
          </cell>
          <cell r="I5543">
            <v>168.77</v>
          </cell>
        </row>
        <row r="5544">
          <cell r="D5544" t="str">
            <v>00020113</v>
          </cell>
          <cell r="E5544" t="str">
            <v>FLANGE PVC AVULSO C/ FUROS P/ CONEXOES DE 75MM / DN 65MM</v>
          </cell>
          <cell r="F5544" t="str">
            <v>UN</v>
          </cell>
          <cell r="G5544">
            <v>163.89</v>
          </cell>
          <cell r="H5544" t="str">
            <v>I-SINAPI</v>
          </cell>
          <cell r="I5544">
            <v>199.94</v>
          </cell>
        </row>
        <row r="5545">
          <cell r="D5545" t="str">
            <v>00020114</v>
          </cell>
          <cell r="E5545" t="str">
            <v>FLANGE PVC AVULSO C/ FUROS P/ CONEXOES DE 85MM / DN 75MM</v>
          </cell>
          <cell r="F5545" t="str">
            <v>UN</v>
          </cell>
          <cell r="G5545">
            <v>218.66</v>
          </cell>
          <cell r="H5545" t="str">
            <v>I-SINAPI</v>
          </cell>
          <cell r="I5545">
            <v>266.76</v>
          </cell>
        </row>
        <row r="5546">
          <cell r="D5546" t="str">
            <v>00020122</v>
          </cell>
          <cell r="E5546" t="str">
            <v>FLANGE PVC AVULSO C/ FUROS P/ TUBOS DE 110MM / DN 100MM</v>
          </cell>
          <cell r="F5546" t="str">
            <v>UN</v>
          </cell>
          <cell r="G5546">
            <v>213.17</v>
          </cell>
          <cell r="H5546" t="str">
            <v>I-SINAPI</v>
          </cell>
          <cell r="I5546">
            <v>260.06</v>
          </cell>
        </row>
        <row r="5547">
          <cell r="D5547" t="str">
            <v>00020119</v>
          </cell>
          <cell r="E5547" t="str">
            <v>FLANGE PVC AVULSO C/ FUROS P/ TUBOS DE 60MM / DN 50MM</v>
          </cell>
          <cell r="F5547" t="str">
            <v>UN</v>
          </cell>
          <cell r="G5547">
            <v>119.26</v>
          </cell>
          <cell r="H5547" t="str">
            <v>I-SINAPI</v>
          </cell>
          <cell r="I5547">
            <v>145.49</v>
          </cell>
        </row>
        <row r="5548">
          <cell r="D5548" t="str">
            <v>00020120</v>
          </cell>
          <cell r="E5548" t="str">
            <v>FLANGE PVC AVULSO C/ FUROS P/ TUBOS DE 75MM / DN 65MM</v>
          </cell>
          <cell r="F5548" t="str">
            <v>UN</v>
          </cell>
          <cell r="G5548">
            <v>133.51</v>
          </cell>
          <cell r="H5548" t="str">
            <v>I-SINAPI</v>
          </cell>
          <cell r="I5548">
            <v>162.88</v>
          </cell>
        </row>
        <row r="5549">
          <cell r="D5549" t="str">
            <v>00020121</v>
          </cell>
          <cell r="E5549" t="str">
            <v>FLANGE PVC AVULSO C/ FUROS P/ TUBOS DE 85MM / DN 75MM</v>
          </cell>
          <cell r="F5549" t="str">
            <v>UN</v>
          </cell>
          <cell r="G5549">
            <v>176.18</v>
          </cell>
          <cell r="H5549" t="str">
            <v>I-SINAPI</v>
          </cell>
          <cell r="I5549">
            <v>214.93</v>
          </cell>
        </row>
        <row r="5550">
          <cell r="D5550" t="str">
            <v>00020118</v>
          </cell>
          <cell r="E5550" t="str">
            <v>FLANGE PVC AVULSO SEM FUROS P/ CONEXOES DE 110MM / DN 100MM</v>
          </cell>
          <cell r="F5550" t="str">
            <v>UN</v>
          </cell>
          <cell r="G5550">
            <v>243.82</v>
          </cell>
          <cell r="H5550" t="str">
            <v>I-SINAPI</v>
          </cell>
          <cell r="I5550">
            <v>297.45999999999998</v>
          </cell>
        </row>
        <row r="5551">
          <cell r="D5551" t="str">
            <v>00020116</v>
          </cell>
          <cell r="E5551" t="str">
            <v>FLANGE PVC AVULSO SEM FUROS P/ CONEXOES DE 75MM / DN 65MM</v>
          </cell>
          <cell r="F5551" t="str">
            <v>UN</v>
          </cell>
          <cell r="G5551">
            <v>160.43</v>
          </cell>
          <cell r="H5551" t="str">
            <v>I-SINAPI</v>
          </cell>
          <cell r="I5551">
            <v>195.72</v>
          </cell>
        </row>
        <row r="5552">
          <cell r="D5552" t="str">
            <v>00020117</v>
          </cell>
          <cell r="E5552" t="str">
            <v>FLANGE PVC AVULSO SEM FUROS P/ CONEXOES DE 85MM / DN 75MM</v>
          </cell>
          <cell r="F5552" t="str">
            <v>UN</v>
          </cell>
          <cell r="G5552">
            <v>214.61</v>
          </cell>
          <cell r="H5552" t="str">
            <v>I-SINAPI</v>
          </cell>
          <cell r="I5552">
            <v>261.82</v>
          </cell>
        </row>
        <row r="5553">
          <cell r="D5553" t="str">
            <v>00020126</v>
          </cell>
          <cell r="E5553" t="str">
            <v>FLANGE PVC AVULSO SEM FUROS P/ TUBOS DE 110MM / DN 100MM</v>
          </cell>
          <cell r="F5553" t="str">
            <v>UN</v>
          </cell>
          <cell r="G5553">
            <v>213.17</v>
          </cell>
          <cell r="H5553" t="str">
            <v>I-SINAPI</v>
          </cell>
          <cell r="I5553">
            <v>260.06</v>
          </cell>
        </row>
        <row r="5554">
          <cell r="D5554" t="str">
            <v>00020123</v>
          </cell>
          <cell r="E5554" t="str">
            <v>FLANGE PVC AVULSO SEM FUROS P/ TUBOS DE 60MM / DN 50MM</v>
          </cell>
          <cell r="F5554" t="str">
            <v>UN</v>
          </cell>
          <cell r="G5554">
            <v>119.26</v>
          </cell>
          <cell r="H5554" t="str">
            <v>I-SINAPI</v>
          </cell>
          <cell r="I5554">
            <v>145.49</v>
          </cell>
        </row>
        <row r="5555">
          <cell r="D5555" t="str">
            <v>00020124</v>
          </cell>
          <cell r="E5555" t="str">
            <v>FLANGE PVC AVULSO SEM FUROS P/ TUBOS DE 75MM / DN 65MM</v>
          </cell>
          <cell r="F5555" t="str">
            <v>UN</v>
          </cell>
          <cell r="G5555">
            <v>133.51</v>
          </cell>
          <cell r="H5555" t="str">
            <v>I-SINAPI</v>
          </cell>
          <cell r="I5555">
            <v>162.88</v>
          </cell>
        </row>
        <row r="5556">
          <cell r="D5556" t="str">
            <v>00020125</v>
          </cell>
          <cell r="E5556" t="str">
            <v>FLANGE PVC AVULSO SEM FUROS P/ TUBOS DE 85MM / DN 75MM</v>
          </cell>
          <cell r="F5556" t="str">
            <v>UN</v>
          </cell>
          <cell r="G5556">
            <v>182.13</v>
          </cell>
          <cell r="H5556" t="str">
            <v>I-SINAPI</v>
          </cell>
          <cell r="I5556">
            <v>222.19</v>
          </cell>
        </row>
        <row r="5557">
          <cell r="D5557">
            <v>3259</v>
          </cell>
          <cell r="E5557" t="str">
            <v>FLANGE PVC C/ ROSCA SEXTAVADO S/FUROS REF. 1 1/2"</v>
          </cell>
          <cell r="F5557" t="str">
            <v>UN</v>
          </cell>
          <cell r="G5557">
            <v>5.77</v>
          </cell>
          <cell r="H5557" t="str">
            <v>I-SINAPI</v>
          </cell>
          <cell r="I5557">
            <v>7.03</v>
          </cell>
        </row>
        <row r="5558">
          <cell r="D5558">
            <v>3258</v>
          </cell>
          <cell r="E5558" t="str">
            <v>FLANGE PVC C/ ROSCA SEXTAVADO S/FUROS REF. 1 1/4"</v>
          </cell>
          <cell r="F5558" t="str">
            <v>UN</v>
          </cell>
          <cell r="G5558">
            <v>3.6</v>
          </cell>
          <cell r="H5558" t="str">
            <v>I-SINAPI</v>
          </cell>
          <cell r="I5558">
            <v>4.3899999999999997</v>
          </cell>
        </row>
        <row r="5559">
          <cell r="D5559" t="str">
            <v>00003251</v>
          </cell>
          <cell r="E5559" t="str">
            <v>FLANGE PVC C/ ROSCA SEXTAVADO S/FUROS REF. 1/2"</v>
          </cell>
          <cell r="F5559" t="str">
            <v>UN</v>
          </cell>
          <cell r="G5559">
            <v>2.81</v>
          </cell>
          <cell r="H5559" t="str">
            <v>I-SINAPI</v>
          </cell>
          <cell r="I5559">
            <v>3.42</v>
          </cell>
        </row>
        <row r="5560">
          <cell r="D5560">
            <v>3256</v>
          </cell>
          <cell r="E5560" t="str">
            <v>FLANGE PVC C/ ROSCA SEXTAVADO S/FUROS REF. 1"</v>
          </cell>
          <cell r="F5560" t="str">
            <v>UN</v>
          </cell>
          <cell r="G5560">
            <v>5.62</v>
          </cell>
          <cell r="H5560" t="str">
            <v>I-SINAPI</v>
          </cell>
          <cell r="I5560">
            <v>6.85</v>
          </cell>
        </row>
        <row r="5561">
          <cell r="D5561" t="str">
            <v>00003261</v>
          </cell>
          <cell r="E5561" t="str">
            <v>FLANGE PVC C/ ROSCA SEXTAVADO S/FUROS REF. 2 1/2"</v>
          </cell>
          <cell r="F5561" t="str">
            <v>UN</v>
          </cell>
          <cell r="G5561">
            <v>40.299999999999997</v>
          </cell>
          <cell r="H5561" t="str">
            <v>I-SINAPI</v>
          </cell>
          <cell r="I5561">
            <v>49.16</v>
          </cell>
        </row>
        <row r="5562">
          <cell r="D5562">
            <v>3260</v>
          </cell>
          <cell r="E5562" t="str">
            <v>FLANGE PVC C/ ROSCA SEXTAVADO S/FUROS REF. 2"</v>
          </cell>
          <cell r="F5562" t="str">
            <v>UN</v>
          </cell>
          <cell r="G5562">
            <v>8.27</v>
          </cell>
          <cell r="H5562" t="str">
            <v>I-SINAPI</v>
          </cell>
          <cell r="I5562">
            <v>10.08</v>
          </cell>
        </row>
        <row r="5563">
          <cell r="D5563" t="str">
            <v>00003255</v>
          </cell>
          <cell r="E5563" t="str">
            <v>FLANGE PVC C/ ROSCA SEXTAVADO S/FUROS REF. 3/4"</v>
          </cell>
          <cell r="F5563" t="str">
            <v>UN</v>
          </cell>
          <cell r="G5563">
            <v>4.18</v>
          </cell>
          <cell r="H5563" t="str">
            <v>I-SINAPI</v>
          </cell>
          <cell r="I5563">
            <v>5.09</v>
          </cell>
        </row>
        <row r="5564">
          <cell r="D5564" t="str">
            <v>00003254</v>
          </cell>
          <cell r="E5564" t="str">
            <v>FLANGE PVC C/ ROSCA SEXTAVADO S/FUROS REF. 3"</v>
          </cell>
          <cell r="F5564" t="str">
            <v>UN</v>
          </cell>
          <cell r="G5564">
            <v>54.68</v>
          </cell>
          <cell r="H5564" t="str">
            <v>I-SINAPI</v>
          </cell>
          <cell r="I5564">
            <v>66.7</v>
          </cell>
        </row>
        <row r="5565">
          <cell r="D5565" t="str">
            <v>00003253</v>
          </cell>
          <cell r="E5565" t="str">
            <v>FLANGE PVC C/ ROSCA SEXTAVADO S/FUROS REF. 4"</v>
          </cell>
          <cell r="F5565" t="str">
            <v>UN</v>
          </cell>
          <cell r="G5565">
            <v>77.86</v>
          </cell>
          <cell r="H5565" t="str">
            <v>I-SINAPI</v>
          </cell>
          <cell r="I5565">
            <v>94.98</v>
          </cell>
        </row>
        <row r="5566">
          <cell r="D5566" t="str">
            <v>00003272</v>
          </cell>
          <cell r="E5566" t="str">
            <v>FLANGE SEXTAVADO FERRO GALV ROSCA REF. 1 1/2"</v>
          </cell>
          <cell r="F5566" t="str">
            <v>UN</v>
          </cell>
          <cell r="G5566">
            <v>15.03</v>
          </cell>
          <cell r="H5566" t="str">
            <v>I-SINAPI</v>
          </cell>
          <cell r="I5566">
            <v>18.329999999999998</v>
          </cell>
        </row>
        <row r="5567">
          <cell r="D5567">
            <v>3265</v>
          </cell>
          <cell r="E5567" t="str">
            <v>FLANGE SEXTAVADO FERRO GALV ROSCA REF. 1 1/4"</v>
          </cell>
          <cell r="F5567" t="str">
            <v>UN</v>
          </cell>
          <cell r="G5567">
            <v>10.71</v>
          </cell>
          <cell r="H5567" t="str">
            <v>I-SINAPI</v>
          </cell>
          <cell r="I5567">
            <v>13.06</v>
          </cell>
        </row>
        <row r="5568">
          <cell r="D5568" t="str">
            <v>00003262</v>
          </cell>
          <cell r="E5568" t="str">
            <v>FLANGE SEXTAVADO FERRO GALV ROSCA REF. 1/2"</v>
          </cell>
          <cell r="F5568" t="str">
            <v>UN</v>
          </cell>
          <cell r="G5568">
            <v>5.13</v>
          </cell>
          <cell r="H5568" t="str">
            <v>I-SINAPI</v>
          </cell>
          <cell r="I5568">
            <v>6.25</v>
          </cell>
        </row>
        <row r="5569">
          <cell r="D5569" t="str">
            <v>00003264</v>
          </cell>
          <cell r="E5569" t="str">
            <v>FLANGE SEXTAVADO FERRO GALV ROSCA REF. 1"</v>
          </cell>
          <cell r="F5569" t="str">
            <v>UN</v>
          </cell>
          <cell r="G5569">
            <v>8.4499999999999993</v>
          </cell>
          <cell r="H5569" t="str">
            <v>I-SINAPI</v>
          </cell>
          <cell r="I5569">
            <v>10.3</v>
          </cell>
        </row>
        <row r="5570">
          <cell r="D5570" t="str">
            <v>00003267</v>
          </cell>
          <cell r="E5570" t="str">
            <v>FLANGE SEXTAVADO FERRO GALV ROSCA REF. 2 1/2'</v>
          </cell>
          <cell r="F5570" t="str">
            <v>UN</v>
          </cell>
          <cell r="G5570">
            <v>27.8</v>
          </cell>
          <cell r="H5570" t="str">
            <v>I-SINAPI</v>
          </cell>
          <cell r="I5570">
            <v>33.909999999999997</v>
          </cell>
        </row>
        <row r="5571">
          <cell r="D5571" t="str">
            <v>00003266</v>
          </cell>
          <cell r="E5571" t="str">
            <v>FLANGE SEXTAVADO FERRO GALV ROSCA REF. 2"</v>
          </cell>
          <cell r="F5571" t="str">
            <v>UN</v>
          </cell>
          <cell r="G5571">
            <v>19.690000000000001</v>
          </cell>
          <cell r="H5571" t="str">
            <v>I-SINAPI</v>
          </cell>
          <cell r="I5571">
            <v>24.02</v>
          </cell>
        </row>
        <row r="5572">
          <cell r="D5572" t="str">
            <v>00003263</v>
          </cell>
          <cell r="E5572" t="str">
            <v>FLANGE SEXTAVADO FERRO GALV ROSCA REF. 3/4"</v>
          </cell>
          <cell r="F5572" t="str">
            <v>UN</v>
          </cell>
          <cell r="G5572">
            <v>7.04</v>
          </cell>
          <cell r="H5572" t="str">
            <v>I-SINAPI</v>
          </cell>
          <cell r="I5572">
            <v>8.58</v>
          </cell>
        </row>
        <row r="5573">
          <cell r="D5573">
            <v>3268</v>
          </cell>
          <cell r="E5573" t="str">
            <v>FLANGE SEXTAVADO FERRO GALV ROSCA REF. 3"</v>
          </cell>
          <cell r="F5573" t="str">
            <v>UN</v>
          </cell>
          <cell r="G5573">
            <v>41.89</v>
          </cell>
          <cell r="H5573" t="str">
            <v>I-SINAPI</v>
          </cell>
          <cell r="I5573">
            <v>51.1</v>
          </cell>
        </row>
        <row r="5574">
          <cell r="D5574" t="str">
            <v>00003271</v>
          </cell>
          <cell r="E5574" t="str">
            <v>FLANGE SEXTAVADO FERRO GALV ROSCA REF. 4"</v>
          </cell>
          <cell r="F5574" t="str">
            <v>UN</v>
          </cell>
          <cell r="G5574">
            <v>53</v>
          </cell>
          <cell r="H5574" t="str">
            <v>I-SINAPI</v>
          </cell>
          <cell r="I5574">
            <v>64.66</v>
          </cell>
        </row>
        <row r="5575">
          <cell r="D5575" t="str">
            <v>00003270</v>
          </cell>
          <cell r="E5575" t="str">
            <v>FLANGE SEXTAVADO FERRO GALV ROSCA REF. 6"</v>
          </cell>
          <cell r="F5575" t="str">
            <v>UN</v>
          </cell>
          <cell r="G5575">
            <v>73.78</v>
          </cell>
          <cell r="H5575" t="str">
            <v>I-SINAPI</v>
          </cell>
          <cell r="I5575">
            <v>90.01</v>
          </cell>
        </row>
        <row r="5576">
          <cell r="D5576" t="str">
            <v>00002714</v>
          </cell>
          <cell r="E5576" t="str">
            <v>FOICE SEM CABO</v>
          </cell>
          <cell r="F5576" t="str">
            <v>UN</v>
          </cell>
          <cell r="G5576">
            <v>7.23</v>
          </cell>
          <cell r="H5576" t="str">
            <v>I-SINAPI</v>
          </cell>
          <cell r="I5576">
            <v>8.82</v>
          </cell>
        </row>
        <row r="5577">
          <cell r="D5577" t="str">
            <v>00021113</v>
          </cell>
          <cell r="E5577" t="str">
            <v>FOLHEADO MADEIRA CEDRO/VIROLA/CEREJEIRA/FREJO OU EQUIVALENTE PARA REVESTIMENTO DE</v>
          </cell>
          <cell r="F5577" t="str">
            <v>M2</v>
          </cell>
          <cell r="G5577">
            <v>13.76</v>
          </cell>
          <cell r="H5577" t="str">
            <v>I-SINAPI</v>
          </cell>
          <cell r="I5577">
            <v>16.78</v>
          </cell>
        </row>
        <row r="5578">
          <cell r="D5578" t="str">
            <v>00014599</v>
          </cell>
          <cell r="E5578" t="str">
            <v>FORMA METALICA AUTO-VIBRATORIA C/ ANEL DE ACABAMENTO P/ TUBO CONCRETO ARMADO PRE-MOLDADO</v>
          </cell>
          <cell r="F5578" t="str">
            <v>UN</v>
          </cell>
          <cell r="G5578">
            <v>3266.17</v>
          </cell>
          <cell r="H5578" t="str">
            <v>I-SINAPI</v>
          </cell>
          <cell r="I5578">
            <v>3984.72</v>
          </cell>
        </row>
        <row r="5579">
          <cell r="D5579" t="str">
            <v>00014602</v>
          </cell>
          <cell r="E5579" t="str">
            <v>FORMA METALICA AUTO-VIBRATORIA C/ ANEL DE ACABAMENTO P/ TUBO CONCRETO ARMADO PRE-MOLDADO</v>
          </cell>
          <cell r="F5579" t="str">
            <v>UN</v>
          </cell>
          <cell r="G5579">
            <v>4441.92</v>
          </cell>
          <cell r="H5579" t="str">
            <v>I-SINAPI</v>
          </cell>
          <cell r="I5579">
            <v>5419.14</v>
          </cell>
        </row>
        <row r="5580">
          <cell r="D5580" t="str">
            <v>00014601</v>
          </cell>
          <cell r="E5580" t="str">
            <v>FORMA METALICA AUTO-VIBRATORIA C/ ANEL DE ACABAMENTO P/ TUBO CONCRETO ARMADO PRE-MOLDADO</v>
          </cell>
          <cell r="F5580" t="str">
            <v>UN</v>
          </cell>
          <cell r="G5580">
            <v>3103.56</v>
          </cell>
          <cell r="H5580" t="str">
            <v>I-SINAPI</v>
          </cell>
          <cell r="I5580">
            <v>3786.34</v>
          </cell>
        </row>
        <row r="5581">
          <cell r="D5581" t="str">
            <v>00014600</v>
          </cell>
          <cell r="E5581" t="str">
            <v>FORMA METALICA AUTO-VIBRATORIA C/ ANEL DE ACABAMENTO P/ TUBO CONCRETO ARMADO PRE-MOLDADO</v>
          </cell>
          <cell r="F5581" t="str">
            <v>UN</v>
          </cell>
          <cell r="G5581">
            <v>2982.38</v>
          </cell>
          <cell r="H5581" t="str">
            <v>I-SINAPI</v>
          </cell>
          <cell r="I5581">
            <v>3638.5</v>
          </cell>
        </row>
        <row r="5582">
          <cell r="D5582" t="str">
            <v>00014614</v>
          </cell>
          <cell r="E5582" t="str">
            <v>FORMA METALICA AUTO-VIBRATORIA P/ TUBO CONCRETO ARMADO PRE-MOLDADO JUNTA RIGIDA MACHO/</v>
          </cell>
          <cell r="F5582" t="str">
            <v>UN</v>
          </cell>
          <cell r="G5582">
            <v>7240.36</v>
          </cell>
          <cell r="H5582" t="str">
            <v>I-SINAPI</v>
          </cell>
          <cell r="I5582">
            <v>8833.23</v>
          </cell>
        </row>
        <row r="5583">
          <cell r="D5583" t="str">
            <v>00014612</v>
          </cell>
          <cell r="E5583" t="str">
            <v>FORMA METALICA AUTO-VIBRATORIA P/ TUBO CONCRETO ARMADO PRE-MOLDADO JUNTA RIGIDA MACHO/FEME</v>
          </cell>
          <cell r="F5583" t="str">
            <v>UN</v>
          </cell>
          <cell r="G5583">
            <v>5285.37</v>
          </cell>
          <cell r="H5583" t="str">
            <v>I-SINAPI</v>
          </cell>
          <cell r="I5583">
            <v>6448.15</v>
          </cell>
        </row>
        <row r="5584">
          <cell r="D5584" t="str">
            <v>00014613</v>
          </cell>
          <cell r="E5584" t="str">
            <v>FORMA METALICA AUTO-VIBRATORIA P/ TUBO CONCRETO ARMADO PRE-MOLDADO JUNTA RIGIDA MACHO/FEME</v>
          </cell>
          <cell r="F5584" t="str">
            <v>UN</v>
          </cell>
          <cell r="G5584">
            <v>6888.96</v>
          </cell>
          <cell r="H5584" t="str">
            <v>I-SINAPI</v>
          </cell>
          <cell r="I5584">
            <v>8404.5300000000007</v>
          </cell>
        </row>
        <row r="5585">
          <cell r="D5585" t="str">
            <v>00014607</v>
          </cell>
          <cell r="E5585" t="str">
            <v>FORMA METALICA AUTO-VIBRATORIA P/ TUBO CONCRETO ARMADO PRE-MOLDADO JUNTA RIGIDA MACHO/FEME</v>
          </cell>
          <cell r="F5585" t="str">
            <v>UN</v>
          </cell>
          <cell r="G5585">
            <v>3199.22</v>
          </cell>
          <cell r="H5585" t="str">
            <v>I-SINAPI</v>
          </cell>
          <cell r="I5585">
            <v>3903.04</v>
          </cell>
        </row>
        <row r="5586">
          <cell r="D5586" t="str">
            <v>00014608</v>
          </cell>
          <cell r="E5586" t="str">
            <v>FORMA METALICA AUTO-VIBRATORIA P/ TUBO CONCRETO ARMADO PRE-MOLDADO JUNTA RIGIDA MACHO/FEME</v>
          </cell>
          <cell r="F5586" t="str">
            <v>UN</v>
          </cell>
          <cell r="G5586">
            <v>2983.85</v>
          </cell>
          <cell r="H5586" t="str">
            <v>I-SINAPI</v>
          </cell>
          <cell r="I5586">
            <v>3640.29</v>
          </cell>
        </row>
        <row r="5587">
          <cell r="D5587" t="str">
            <v>00014609</v>
          </cell>
          <cell r="E5587" t="str">
            <v>FORMA METALICA AUTO-VIBRATORIA P/ TUBO CONCRETO ARMADO PRE-MOLDADO JUNTA RIGIDA MACHO/FEME</v>
          </cell>
          <cell r="F5587" t="str">
            <v>UN</v>
          </cell>
          <cell r="G5587">
            <v>2992.72</v>
          </cell>
          <cell r="H5587" t="str">
            <v>I-SINAPI</v>
          </cell>
          <cell r="I5587">
            <v>3651.11</v>
          </cell>
        </row>
        <row r="5588">
          <cell r="D5588" t="str">
            <v>00014610</v>
          </cell>
          <cell r="E5588" t="str">
            <v>FORMA METALICA AUTO-VIBRATORIA P/ TUBO CONCRETO ARMADO PRE-MOLDADO JUNTA RIGIDA MACHO/FEME</v>
          </cell>
          <cell r="F5588" t="str">
            <v>UN</v>
          </cell>
          <cell r="G5588">
            <v>4332.21</v>
          </cell>
          <cell r="H5588" t="str">
            <v>I-SINAPI</v>
          </cell>
          <cell r="I5588">
            <v>5285.29</v>
          </cell>
        </row>
        <row r="5589">
          <cell r="D5589" t="str">
            <v>00014611</v>
          </cell>
          <cell r="E5589" t="str">
            <v>FORMA METALICA AUTO-VIBRATORIA P/ TUBO CONCRETO ARMADO PRE-MOLDADO JUNTA RIGIDA MACHO/FEME</v>
          </cell>
          <cell r="F5589" t="str">
            <v>UN</v>
          </cell>
          <cell r="G5589">
            <v>4811.45</v>
          </cell>
          <cell r="H5589" t="str">
            <v>I-SINAPI</v>
          </cell>
          <cell r="I5589">
            <v>5869.96</v>
          </cell>
        </row>
        <row r="5590">
          <cell r="D5590" t="str">
            <v>00014604</v>
          </cell>
          <cell r="E5590" t="str">
            <v>FORMA METALICA AUTO-VIBRATORIA P/ TUBO CONCRETO ARMADO PRE-MOLDADO JUNTA RIGIDA PONTA/BOLSA</v>
          </cell>
          <cell r="F5590" t="str">
            <v>UN</v>
          </cell>
          <cell r="G5590">
            <v>5394.49</v>
          </cell>
          <cell r="H5590" t="str">
            <v>I-SINAPI</v>
          </cell>
          <cell r="I5590">
            <v>6581.27</v>
          </cell>
        </row>
        <row r="5591">
          <cell r="D5591" t="str">
            <v>00014605</v>
          </cell>
          <cell r="E5591" t="str">
            <v>FORMA METALICA AUTO-VIBRATORIA P/ TUBO CONCRETO ARMADO PRE-MOLDADO JUNTA RIGIDA PONTA/BOLSA</v>
          </cell>
          <cell r="F5591" t="str">
            <v>UN</v>
          </cell>
          <cell r="G5591">
            <v>6914.13</v>
          </cell>
          <cell r="H5591" t="str">
            <v>I-SINAPI</v>
          </cell>
          <cell r="I5591">
            <v>8435.23</v>
          </cell>
        </row>
        <row r="5592">
          <cell r="D5592" t="str">
            <v>00014603</v>
          </cell>
          <cell r="E5592" t="str">
            <v>FORMA METALICA AUTO-VIBRATORIA P/ TUBO CONCRETO ARMADO PRE-MOLDADO JUNTA RIGIDA PONTA/BOLSA</v>
          </cell>
          <cell r="F5592" t="str">
            <v>UN</v>
          </cell>
          <cell r="G5592">
            <v>4902.96</v>
          </cell>
          <cell r="H5592" t="str">
            <v>I-SINAPI</v>
          </cell>
          <cell r="I5592">
            <v>5981.61</v>
          </cell>
        </row>
        <row r="5593">
          <cell r="D5593" t="str">
            <v>00014606</v>
          </cell>
          <cell r="E5593" t="str">
            <v>FORMA METALICA AUTO-VIBRATORIA P/ TUBO CONCRETO ARMADO PRE-MOLDADO JUNTA RIGIDA</v>
          </cell>
          <cell r="F5593" t="str">
            <v>UN</v>
          </cell>
          <cell r="G5593">
            <v>7388.59</v>
          </cell>
          <cell r="H5593" t="str">
            <v>I-SINAPI</v>
          </cell>
          <cell r="I5593">
            <v>9014.07</v>
          </cell>
        </row>
        <row r="5594">
          <cell r="D5594" t="str">
            <v>00010814</v>
          </cell>
          <cell r="E5594" t="str">
            <v>FORMICIDA GRANULADA</v>
          </cell>
          <cell r="F5594" t="str">
            <v>KG</v>
          </cell>
          <cell r="G5594">
            <v>11.2</v>
          </cell>
          <cell r="H5594" t="str">
            <v>I-SINAPI</v>
          </cell>
          <cell r="I5594">
            <v>13.66</v>
          </cell>
        </row>
        <row r="5595">
          <cell r="D5595" t="str">
            <v>00003275</v>
          </cell>
          <cell r="E5595" t="str">
            <v>FORRO C/ PLACAS LA-DE-VIDRO REVESTIDO FACE APARENTE C/ FILME PLASTICO GRAVADO, COR BRANCA TIPO</v>
          </cell>
          <cell r="F5595" t="str">
            <v>M2</v>
          </cell>
          <cell r="G5595">
            <v>63.41</v>
          </cell>
          <cell r="H5595" t="str">
            <v>I-SINAPI</v>
          </cell>
          <cell r="I5595">
            <v>77.36</v>
          </cell>
        </row>
        <row r="5596">
          <cell r="D5596" t="str">
            <v>00003286</v>
          </cell>
          <cell r="E5596" t="str">
            <v>FORRO DE MADEIRA CEDRINHO OU EQUIV C/ FRISO MACHO/FEMEA - DIMENSOES APROX 10 X 1CM (SEM COLOC)</v>
          </cell>
          <cell r="F5596" t="str">
            <v>M2</v>
          </cell>
          <cell r="G5596">
            <v>23.38</v>
          </cell>
          <cell r="H5596" t="str">
            <v>I-SINAPI</v>
          </cell>
          <cell r="I5596">
            <v>28.52</v>
          </cell>
        </row>
        <row r="5597">
          <cell r="D5597" t="str">
            <v>00003287</v>
          </cell>
          <cell r="E5597" t="str">
            <v>FORRO DE MADEIRA IMBUIA OU EQUIV C/ FRISO MACHO/FEMEA - DIMENSOES APROX 10 X 1CM (SEM COLOC)</v>
          </cell>
          <cell r="F5597" t="str">
            <v>M2</v>
          </cell>
          <cell r="G5597">
            <v>55</v>
          </cell>
          <cell r="H5597" t="str">
            <v>I-SINAPI</v>
          </cell>
          <cell r="I5597">
            <v>67.099999999999994</v>
          </cell>
        </row>
        <row r="5598">
          <cell r="D5598" t="str">
            <v>00003285</v>
          </cell>
          <cell r="E5598" t="str">
            <v>FORRO DE MADEIRA PINHO OU EQUIV C/ FRISO MACHO/FEMEA - DIMENSOES APROX 10 X 1CM (SEM COLOC)</v>
          </cell>
          <cell r="F5598" t="str">
            <v>M2</v>
          </cell>
          <cell r="G5598">
            <v>27.47</v>
          </cell>
          <cell r="H5598" t="str">
            <v>I-SINAPI</v>
          </cell>
          <cell r="I5598">
            <v>33.51</v>
          </cell>
        </row>
        <row r="5599">
          <cell r="D5599" t="str">
            <v>00003283</v>
          </cell>
          <cell r="E5599" t="str">
            <v>FORRO DE MADEIRA PINUS OU EQUIV C/ FRISO MACHO/FEMEA - DIMENSOES APROX 10 X 1CM (SEM COLOC)</v>
          </cell>
          <cell r="F5599" t="str">
            <v>M2</v>
          </cell>
          <cell r="G5599">
            <v>11.47</v>
          </cell>
          <cell r="H5599" t="str">
            <v>I-SINAPI</v>
          </cell>
          <cell r="I5599">
            <v>13.99</v>
          </cell>
        </row>
        <row r="5600">
          <cell r="D5600" t="str">
            <v>00011586</v>
          </cell>
          <cell r="E5600" t="str">
            <v>FORRO PARALINE 200/10 REGUAS ABERTAS LISAS PERFURADAS EM ACO GALV (COLOCADO)</v>
          </cell>
          <cell r="F5600" t="str">
            <v>M2</v>
          </cell>
          <cell r="G5600">
            <v>120</v>
          </cell>
          <cell r="H5600" t="str">
            <v>I-SINAPI</v>
          </cell>
          <cell r="I5600">
            <v>146.4</v>
          </cell>
        </row>
        <row r="5601">
          <cell r="D5601" t="str">
            <v>00011587</v>
          </cell>
          <cell r="E5601" t="str">
            <v>FORRO PVC EM PLACAS LARG=10CM E=8MM COMP=6M LISO (INCL COLOCACAO)</v>
          </cell>
          <cell r="F5601" t="str">
            <v>M2</v>
          </cell>
          <cell r="G5601">
            <v>17.5</v>
          </cell>
          <cell r="H5601" t="str">
            <v>I-SINAPI</v>
          </cell>
          <cell r="I5601">
            <v>21.35</v>
          </cell>
        </row>
        <row r="5602">
          <cell r="D5602" t="str">
            <v>00011585</v>
          </cell>
          <cell r="E5602" t="str">
            <v>FORRO TP FIBRAROC/EUCATEX - PLACAS 609 X 1234MM E=15MM PERFIL CARTOLA (COLOCADO)</v>
          </cell>
          <cell r="F5602" t="str">
            <v>M2</v>
          </cell>
          <cell r="G5602">
            <v>83.6</v>
          </cell>
          <cell r="H5602" t="str">
            <v>I-SINAPI</v>
          </cell>
          <cell r="I5602">
            <v>101.99</v>
          </cell>
        </row>
        <row r="5603">
          <cell r="D5603" t="str">
            <v>00003273</v>
          </cell>
          <cell r="E5603" t="str">
            <v>FORRO TP PACOTE CHAPAS FIBRA MAD SOFT PINT BRANCA LISA484 X 2484MM E=12MM INCL SUSTENTACAO</v>
          </cell>
          <cell r="F5603" t="str">
            <v>M2</v>
          </cell>
          <cell r="G5603">
            <v>39.9</v>
          </cell>
          <cell r="H5603" t="str">
            <v>I-SINAPI</v>
          </cell>
          <cell r="I5603">
            <v>48.67</v>
          </cell>
        </row>
        <row r="5604">
          <cell r="D5604" t="str">
            <v>00011583</v>
          </cell>
          <cell r="E5604" t="str">
            <v>FORRO TP PACOTE CHAPAS FIBRA MAD SOFT PINT BRANCA TEXT 484 X 1234MM E=12MM INCL SUSTENTACAO</v>
          </cell>
          <cell r="F5604" t="str">
            <v>M2</v>
          </cell>
          <cell r="G5604">
            <v>97.5</v>
          </cell>
          <cell r="H5604" t="str">
            <v>I-SINAPI</v>
          </cell>
          <cell r="I5604">
            <v>118.95</v>
          </cell>
        </row>
        <row r="5605">
          <cell r="D5605" t="str">
            <v>00011883</v>
          </cell>
          <cell r="E5605" t="str">
            <v>FOSSA "IMHOFF" PARA 100 CONTRIBUINTES</v>
          </cell>
          <cell r="F5605" t="str">
            <v>UN</v>
          </cell>
          <cell r="G5605">
            <v>4806.8</v>
          </cell>
          <cell r="H5605" t="str">
            <v>I-SINAPI</v>
          </cell>
          <cell r="I5605">
            <v>5864.29</v>
          </cell>
        </row>
        <row r="5606">
          <cell r="D5606" t="str">
            <v>00011884</v>
          </cell>
          <cell r="E5606" t="str">
            <v>FOSSA "IMHOFF" PARA 150 CONTRIBUINTES</v>
          </cell>
          <cell r="F5606" t="str">
            <v>UN</v>
          </cell>
          <cell r="G5606">
            <v>6894.82</v>
          </cell>
          <cell r="H5606" t="str">
            <v>I-SINAPI</v>
          </cell>
          <cell r="I5606">
            <v>8411.68</v>
          </cell>
        </row>
        <row r="5607">
          <cell r="D5607" t="str">
            <v>00011885</v>
          </cell>
          <cell r="E5607" t="str">
            <v>FOSSA "IMHOFF" PARA 200 CONTRIBUINTES</v>
          </cell>
          <cell r="F5607" t="str">
            <v>UN</v>
          </cell>
          <cell r="G5607">
            <v>8489.6</v>
          </cell>
          <cell r="H5607" t="str">
            <v>I-SINAPI</v>
          </cell>
          <cell r="I5607">
            <v>10357.31</v>
          </cell>
        </row>
        <row r="5608">
          <cell r="D5608" t="str">
            <v>00011886</v>
          </cell>
          <cell r="E5608" t="str">
            <v>FOSSA "IMHOFF" PARA 30 CONTRIBUINTES</v>
          </cell>
          <cell r="F5608" t="str">
            <v>UN</v>
          </cell>
          <cell r="G5608">
            <v>2082.86</v>
          </cell>
          <cell r="H5608" t="str">
            <v>I-SINAPI</v>
          </cell>
          <cell r="I5608">
            <v>2541.08</v>
          </cell>
        </row>
        <row r="5609">
          <cell r="D5609" t="str">
            <v>00011887</v>
          </cell>
          <cell r="E5609" t="str">
            <v>FOSSA "IMHOFF" PARA 50 CONTRIBUINTES</v>
          </cell>
          <cell r="F5609" t="str">
            <v>UN</v>
          </cell>
          <cell r="G5609">
            <v>2520</v>
          </cell>
          <cell r="H5609" t="str">
            <v>I-SINAPI</v>
          </cell>
          <cell r="I5609">
            <v>3074.4</v>
          </cell>
        </row>
        <row r="5610">
          <cell r="D5610" t="str">
            <v>00011888</v>
          </cell>
          <cell r="E5610" t="str">
            <v>FOSSA "IMHOFF" PARA 75 CONTRIBUINTES</v>
          </cell>
          <cell r="F5610" t="str">
            <v>UN</v>
          </cell>
          <cell r="G5610">
            <v>3256.7</v>
          </cell>
          <cell r="H5610" t="str">
            <v>I-SINAPI</v>
          </cell>
          <cell r="I5610">
            <v>3973.17</v>
          </cell>
        </row>
        <row r="5611">
          <cell r="D5611" t="str">
            <v>00003277</v>
          </cell>
          <cell r="E5611" t="str">
            <v>FOSSA SEPTICA CONCRETO PRE MOLDADO PARA 10 CONTRIBUINTES - 90 X 90 CM</v>
          </cell>
          <cell r="F5611" t="str">
            <v>UN</v>
          </cell>
          <cell r="G5611">
            <v>665.08</v>
          </cell>
          <cell r="H5611" t="str">
            <v>I-SINAPI</v>
          </cell>
          <cell r="I5611">
            <v>811.39</v>
          </cell>
        </row>
        <row r="5612">
          <cell r="D5612" t="str">
            <v>00003281</v>
          </cell>
          <cell r="E5612" t="str">
            <v>FOSSA SEPTICA CONCRETO PRE MOLDADO PARA 5 CONTRIBUINTES - 90 X 70 CM</v>
          </cell>
          <cell r="F5612" t="str">
            <v>UN</v>
          </cell>
          <cell r="G5612">
            <v>517.28</v>
          </cell>
          <cell r="H5612" t="str">
            <v>I-SINAPI</v>
          </cell>
          <cell r="I5612">
            <v>631.08000000000004</v>
          </cell>
        </row>
        <row r="5613">
          <cell r="D5613" t="str">
            <v>00014576</v>
          </cell>
          <cell r="E5613" t="str">
            <v>FRESADORA DE ASFALTO A FRIO, CIBER, MODELO 1900 DC, POTÊNCIA 297 KW (398 HP), LARG. = 2M .</v>
          </cell>
          <cell r="F5613" t="str">
            <v>UN</v>
          </cell>
          <cell r="G5613">
            <v>2005074.84</v>
          </cell>
          <cell r="H5613" t="str">
            <v>I-SINAPI</v>
          </cell>
          <cell r="I5613">
            <v>2446191.2999999998</v>
          </cell>
        </row>
        <row r="5614">
          <cell r="D5614" t="str">
            <v>00013877</v>
          </cell>
          <cell r="E5614" t="str">
            <v>FRESADORA DE ASFALTO A FRIO, WIRTGEN, MODELO W 1000, LARG = 1M, POTÊNCIA ( 206 HP )</v>
          </cell>
          <cell r="F5614" t="str">
            <v>UN</v>
          </cell>
          <cell r="G5614">
            <v>1052233.82</v>
          </cell>
          <cell r="H5614" t="str">
            <v>I-SINAPI</v>
          </cell>
          <cell r="I5614">
            <v>1283725.26</v>
          </cell>
        </row>
        <row r="5615">
          <cell r="D5615" t="str">
            <v>00007308</v>
          </cell>
          <cell r="E5615" t="str">
            <v>FUNDO ANTICORROSIVO TIPO ZARCAO OU EQUIV</v>
          </cell>
          <cell r="F5615" t="str">
            <v>GL</v>
          </cell>
          <cell r="G5615">
            <v>47.23</v>
          </cell>
          <cell r="H5615" t="str">
            <v>I-SINAPI</v>
          </cell>
          <cell r="I5615">
            <v>57.62</v>
          </cell>
        </row>
        <row r="5616">
          <cell r="D5616" t="str">
            <v>00007307</v>
          </cell>
          <cell r="E5616" t="str">
            <v>FUNDO ANTICORROSIVO TIPO ZARCAO OU EQUIV</v>
          </cell>
          <cell r="F5616" t="str">
            <v>L</v>
          </cell>
          <cell r="G5616">
            <v>13.12</v>
          </cell>
          <cell r="H5616" t="str">
            <v>I-SINAPI</v>
          </cell>
          <cell r="I5616">
            <v>16</v>
          </cell>
        </row>
        <row r="5617">
          <cell r="D5617" t="str">
            <v>00006089</v>
          </cell>
          <cell r="E5617" t="str">
            <v>FUNDO PREPARADOR DE PAREDES(ACRILICO)</v>
          </cell>
          <cell r="F5617" t="str">
            <v>GL</v>
          </cell>
          <cell r="G5617">
            <v>25.55</v>
          </cell>
          <cell r="H5617" t="str">
            <v>I-SINAPI</v>
          </cell>
          <cell r="I5617">
            <v>31.17</v>
          </cell>
        </row>
        <row r="5618">
          <cell r="D5618" t="str">
            <v>00006086</v>
          </cell>
          <cell r="E5618" t="str">
            <v>FUNDO SINTETICO NIVELADOR BRANCO FOSCO PARA MADEIRA</v>
          </cell>
          <cell r="F5618" t="str">
            <v>GL</v>
          </cell>
          <cell r="G5618">
            <v>35.130000000000003</v>
          </cell>
          <cell r="H5618" t="str">
            <v>I-SINAPI</v>
          </cell>
          <cell r="I5618">
            <v>42.85</v>
          </cell>
        </row>
        <row r="5619">
          <cell r="D5619" t="str">
            <v>00003291</v>
          </cell>
          <cell r="E5619" t="str">
            <v>FURADEIRA DE IMPACTO PORTÁTIL, ELÉTRICA, INDUSTRIAL, DE 5/8", COM MANDRIL (LOCAÇÃO)</v>
          </cell>
          <cell r="F5619" t="str">
            <v>H</v>
          </cell>
          <cell r="G5619">
            <v>0.68</v>
          </cell>
          <cell r="H5619" t="str">
            <v>I-SINAPI</v>
          </cell>
          <cell r="I5619">
            <v>0.82</v>
          </cell>
        </row>
        <row r="5620">
          <cell r="D5620" t="str">
            <v>00003292</v>
          </cell>
          <cell r="E5620" t="str">
            <v>FUSÍVEL NH 20 A TAMANHO 00</v>
          </cell>
          <cell r="F5620" t="str">
            <v>UN</v>
          </cell>
          <cell r="G5620">
            <v>11.44</v>
          </cell>
          <cell r="H5620" t="str">
            <v>I-SINAPI</v>
          </cell>
          <cell r="I5620">
            <v>13.95</v>
          </cell>
        </row>
        <row r="5621">
          <cell r="D5621" t="str">
            <v>00012344</v>
          </cell>
          <cell r="E5621" t="str">
            <v>FUSIVEL DIAZED 20A</v>
          </cell>
          <cell r="F5621" t="str">
            <v>UN</v>
          </cell>
          <cell r="G5621">
            <v>1.0900000000000001</v>
          </cell>
          <cell r="H5621" t="str">
            <v>I-SINAPI</v>
          </cell>
          <cell r="I5621">
            <v>1.32</v>
          </cell>
        </row>
        <row r="5622">
          <cell r="D5622" t="str">
            <v>00012343</v>
          </cell>
          <cell r="E5622" t="str">
            <v>FUSIVEL DIAZED 35A</v>
          </cell>
          <cell r="F5622" t="str">
            <v>UN</v>
          </cell>
          <cell r="G5622">
            <v>1.39</v>
          </cell>
          <cell r="H5622" t="str">
            <v>I-SINAPI</v>
          </cell>
          <cell r="I5622">
            <v>1.69</v>
          </cell>
        </row>
        <row r="5623">
          <cell r="D5623" t="str">
            <v>00012345</v>
          </cell>
          <cell r="E5623" t="str">
            <v>FUSIVEL DIAZED 80A</v>
          </cell>
          <cell r="F5623" t="str">
            <v>UN</v>
          </cell>
          <cell r="G5623">
            <v>1.94</v>
          </cell>
          <cell r="H5623" t="str">
            <v>I-SINAPI</v>
          </cell>
          <cell r="I5623">
            <v>2.36</v>
          </cell>
        </row>
        <row r="5624">
          <cell r="D5624" t="str">
            <v>00012346</v>
          </cell>
          <cell r="E5624" t="str">
            <v>FUSIVEL FACA 100A - 250V FIXO</v>
          </cell>
          <cell r="F5624" t="str">
            <v>UN</v>
          </cell>
          <cell r="G5624">
            <v>7.34</v>
          </cell>
          <cell r="H5624" t="str">
            <v>I-SINAPI</v>
          </cell>
          <cell r="I5624">
            <v>8.9499999999999993</v>
          </cell>
        </row>
        <row r="5625">
          <cell r="D5625" t="str">
            <v>00012348</v>
          </cell>
          <cell r="E5625" t="str">
            <v>FUSIVEL FACA 250 A 400A - 250V FIXO</v>
          </cell>
          <cell r="F5625" t="str">
            <v>UN</v>
          </cell>
          <cell r="G5625">
            <v>18.920000000000002</v>
          </cell>
          <cell r="H5625" t="str">
            <v>I-SINAPI</v>
          </cell>
          <cell r="I5625">
            <v>23.08</v>
          </cell>
        </row>
        <row r="5626">
          <cell r="D5626" t="str">
            <v>00003302</v>
          </cell>
          <cell r="E5626" t="str">
            <v>FUSIVEL NH 100A TAM. 00</v>
          </cell>
          <cell r="F5626" t="str">
            <v>UN</v>
          </cell>
          <cell r="G5626">
            <v>10.68</v>
          </cell>
          <cell r="H5626" t="str">
            <v>I-SINAPI</v>
          </cell>
          <cell r="I5626">
            <v>13.02</v>
          </cell>
        </row>
        <row r="5627">
          <cell r="D5627" t="str">
            <v>00003297</v>
          </cell>
          <cell r="E5627" t="str">
            <v>FUSIVEL NH 125A TAM. 00</v>
          </cell>
          <cell r="F5627" t="str">
            <v>UN</v>
          </cell>
          <cell r="G5627">
            <v>11</v>
          </cell>
          <cell r="H5627" t="str">
            <v>I-SINAPI</v>
          </cell>
          <cell r="I5627">
            <v>13.42</v>
          </cell>
        </row>
        <row r="5628">
          <cell r="D5628" t="str">
            <v>00003294</v>
          </cell>
          <cell r="E5628" t="str">
            <v>FUSIVEL NH 160A TAM. 00</v>
          </cell>
          <cell r="F5628" t="str">
            <v>UN</v>
          </cell>
          <cell r="G5628">
            <v>10.66</v>
          </cell>
          <cell r="H5628" t="str">
            <v>I-SINAPI</v>
          </cell>
          <cell r="I5628">
            <v>13</v>
          </cell>
        </row>
        <row r="5629">
          <cell r="D5629" t="str">
            <v>00003298</v>
          </cell>
          <cell r="E5629" t="str">
            <v>FUSIVEL NH 200A TAM. 01</v>
          </cell>
          <cell r="F5629" t="str">
            <v>UN</v>
          </cell>
          <cell r="G5629">
            <v>16.78</v>
          </cell>
          <cell r="H5629" t="str">
            <v>I-SINAPI</v>
          </cell>
          <cell r="I5629">
            <v>20.47</v>
          </cell>
        </row>
        <row r="5630">
          <cell r="D5630" t="str">
            <v>00003300</v>
          </cell>
          <cell r="E5630" t="str">
            <v>FUSIVEL NH 250A TAM. 00</v>
          </cell>
          <cell r="F5630" t="str">
            <v>UN</v>
          </cell>
          <cell r="G5630">
            <v>13.03</v>
          </cell>
          <cell r="H5630" t="str">
            <v>I-SINAPI</v>
          </cell>
          <cell r="I5630">
            <v>15.89</v>
          </cell>
        </row>
        <row r="5631">
          <cell r="D5631" t="str">
            <v>00003301</v>
          </cell>
          <cell r="E5631" t="str">
            <v>FUSIVEL NH 250A TAM. 01</v>
          </cell>
          <cell r="F5631" t="str">
            <v>UN</v>
          </cell>
          <cell r="G5631">
            <v>18.52</v>
          </cell>
          <cell r="H5631" t="str">
            <v>I-SINAPI</v>
          </cell>
          <cell r="I5631">
            <v>22.59</v>
          </cell>
        </row>
        <row r="5632">
          <cell r="D5632" t="str">
            <v>00003293</v>
          </cell>
          <cell r="E5632" t="str">
            <v>FUSIVEL NH 36A TAM. 00</v>
          </cell>
          <cell r="F5632" t="str">
            <v>UN</v>
          </cell>
          <cell r="G5632">
            <v>11.11</v>
          </cell>
          <cell r="H5632" t="str">
            <v>I-SINAPI</v>
          </cell>
          <cell r="I5632">
            <v>13.55</v>
          </cell>
        </row>
        <row r="5633">
          <cell r="D5633" t="str">
            <v>00003295</v>
          </cell>
          <cell r="E5633" t="str">
            <v>FUSIVEL NH 50A TAM. 00</v>
          </cell>
          <cell r="F5633" t="str">
            <v>UN</v>
          </cell>
          <cell r="G5633">
            <v>10.9</v>
          </cell>
          <cell r="H5633" t="str">
            <v>I-SINAPI</v>
          </cell>
          <cell r="I5633">
            <v>13.29</v>
          </cell>
        </row>
        <row r="5634">
          <cell r="D5634" t="str">
            <v>00003299</v>
          </cell>
          <cell r="E5634" t="str">
            <v>FUSIVEL NH 63A TAM. 00</v>
          </cell>
          <cell r="F5634" t="str">
            <v>UN</v>
          </cell>
          <cell r="G5634">
            <v>10.9</v>
          </cell>
          <cell r="H5634" t="str">
            <v>I-SINAPI</v>
          </cell>
          <cell r="I5634">
            <v>13.29</v>
          </cell>
        </row>
        <row r="5635">
          <cell r="D5635" t="str">
            <v>00003296</v>
          </cell>
          <cell r="E5635" t="str">
            <v>FUSIVEL NH 80A TAM. 00</v>
          </cell>
          <cell r="F5635" t="str">
            <v>UN</v>
          </cell>
          <cell r="G5635">
            <v>9.9600000000000009</v>
          </cell>
          <cell r="H5635" t="str">
            <v>I-SINAPI</v>
          </cell>
          <cell r="I5635">
            <v>12.15</v>
          </cell>
        </row>
        <row r="5636">
          <cell r="D5636" t="str">
            <v>00012353</v>
          </cell>
          <cell r="E5636" t="str">
            <v>FUSIVEL ROSCA 15A - 250V FIXO</v>
          </cell>
          <cell r="F5636" t="str">
            <v>UN</v>
          </cell>
          <cell r="G5636">
            <v>1.74</v>
          </cell>
          <cell r="H5636" t="str">
            <v>I-SINAPI</v>
          </cell>
          <cell r="I5636">
            <v>2.12</v>
          </cell>
        </row>
        <row r="5637">
          <cell r="D5637" t="str">
            <v>00003304</v>
          </cell>
          <cell r="E5637" t="str">
            <v>FUSIVEL TIPO CARTUCHO 100A - 250V</v>
          </cell>
          <cell r="F5637" t="str">
            <v>UN</v>
          </cell>
          <cell r="G5637">
            <v>7.59</v>
          </cell>
          <cell r="H5637" t="str">
            <v>I-SINAPI</v>
          </cell>
          <cell r="I5637">
            <v>9.25</v>
          </cell>
        </row>
        <row r="5638">
          <cell r="D5638" t="str">
            <v>00013372</v>
          </cell>
          <cell r="E5638" t="str">
            <v>FUSIVEL TIPO CARTUCHO 100A - 600V</v>
          </cell>
          <cell r="F5638" t="str">
            <v>UN</v>
          </cell>
          <cell r="G5638">
            <v>12.41</v>
          </cell>
          <cell r="H5638" t="str">
            <v>I-SINAPI</v>
          </cell>
          <cell r="I5638">
            <v>15.14</v>
          </cell>
        </row>
        <row r="5639">
          <cell r="D5639" t="str">
            <v>00003303</v>
          </cell>
          <cell r="E5639" t="str">
            <v>FUSIVEL TIPO CARTUCHO 30A - 250V</v>
          </cell>
          <cell r="F5639" t="str">
            <v>UN</v>
          </cell>
          <cell r="G5639">
            <v>1.1000000000000001</v>
          </cell>
          <cell r="H5639" t="str">
            <v>I-SINAPI</v>
          </cell>
          <cell r="I5639">
            <v>1.34</v>
          </cell>
        </row>
        <row r="5640">
          <cell r="D5640" t="str">
            <v>00003306</v>
          </cell>
          <cell r="E5640" t="str">
            <v>FUSIVEL TIPO CARTUCHO 50A - 250V</v>
          </cell>
          <cell r="F5640" t="str">
            <v>UN</v>
          </cell>
          <cell r="G5640">
            <v>2.11</v>
          </cell>
          <cell r="H5640" t="str">
            <v>I-SINAPI</v>
          </cell>
          <cell r="I5640">
            <v>2.57</v>
          </cell>
        </row>
        <row r="5641">
          <cell r="D5641" t="str">
            <v>00003305</v>
          </cell>
          <cell r="E5641" t="str">
            <v>FUSIVEL TIPO CARTUCHO 60A - 250V</v>
          </cell>
          <cell r="F5641" t="str">
            <v>UN</v>
          </cell>
          <cell r="G5641">
            <v>1.98</v>
          </cell>
          <cell r="H5641" t="str">
            <v>I-SINAPI</v>
          </cell>
          <cell r="I5641">
            <v>2.41</v>
          </cell>
        </row>
        <row r="5642">
          <cell r="D5642" t="str">
            <v>00013371</v>
          </cell>
          <cell r="E5642" t="str">
            <v>FUSIVEL TIPO CARTUCHO 60A - 600V</v>
          </cell>
          <cell r="F5642" t="str">
            <v>UN</v>
          </cell>
          <cell r="G5642">
            <v>5.79</v>
          </cell>
          <cell r="H5642" t="str">
            <v>I-SINAPI</v>
          </cell>
          <cell r="I5642">
            <v>7.06</v>
          </cell>
        </row>
        <row r="5643">
          <cell r="D5643" t="str">
            <v>00003309</v>
          </cell>
          <cell r="E5643" t="str">
            <v>GABIAO CAIXA MALHA HEXAG 8 X 10CM   FIO GALV/ZINC 2,7MM    H=0,50M</v>
          </cell>
          <cell r="F5643" t="str">
            <v>M3</v>
          </cell>
          <cell r="G5643">
            <v>140.4</v>
          </cell>
          <cell r="H5643" t="str">
            <v>I-SINAPI</v>
          </cell>
          <cell r="I5643">
            <v>171.28</v>
          </cell>
        </row>
        <row r="5644">
          <cell r="D5644" t="str">
            <v>00011596</v>
          </cell>
          <cell r="E5644" t="str">
            <v>GABIAO CAIXA MALHA HEXAG 8 X 10CM FIO GALV/ZINC 2,7MM - 2,0 X 1,0 X 0,5M</v>
          </cell>
          <cell r="F5644" t="str">
            <v>UN</v>
          </cell>
          <cell r="G5644">
            <v>140.4</v>
          </cell>
          <cell r="H5644" t="str">
            <v>I-SINAPI</v>
          </cell>
          <cell r="I5644">
            <v>171.28</v>
          </cell>
        </row>
        <row r="5645">
          <cell r="D5645" t="str">
            <v>00011597</v>
          </cell>
          <cell r="E5645" t="str">
            <v>GABIAO CAIXA MALHA HEXAG 8 X 10CM FIO GALV/ZINC 2,7MM - 2,0 X 1,0 X 1,0M</v>
          </cell>
          <cell r="F5645" t="str">
            <v>UN</v>
          </cell>
          <cell r="G5645">
            <v>201.8</v>
          </cell>
          <cell r="H5645" t="str">
            <v>I-SINAPI</v>
          </cell>
          <cell r="I5645">
            <v>246.19</v>
          </cell>
        </row>
        <row r="5646">
          <cell r="D5646" t="str">
            <v>00011592</v>
          </cell>
          <cell r="E5646" t="str">
            <v>GABIAO CAIXA MALHA HEXAG 8 X 10CM FIO 2,7MM REVESTIDO C/ PVC - 2,0 X 1,0 X 0,5M</v>
          </cell>
          <cell r="F5646" t="str">
            <v>UN</v>
          </cell>
          <cell r="G5646">
            <v>167.61</v>
          </cell>
          <cell r="H5646" t="str">
            <v>I-SINAPI</v>
          </cell>
          <cell r="I5646">
            <v>204.48</v>
          </cell>
        </row>
        <row r="5647">
          <cell r="D5647" t="str">
            <v>00011593</v>
          </cell>
          <cell r="E5647" t="str">
            <v>GABIAO CAIXA MALHA HEXAG 8 X 10CM FIO 2,7MM REVESTIDO C/ PVC - 2,0 X 1,0 X 1,0M</v>
          </cell>
          <cell r="F5647" t="str">
            <v>UN</v>
          </cell>
          <cell r="G5647">
            <v>236.86</v>
          </cell>
          <cell r="H5647" t="str">
            <v>I-SINAPI</v>
          </cell>
          <cell r="I5647">
            <v>288.95999999999998</v>
          </cell>
        </row>
        <row r="5648">
          <cell r="D5648" t="str">
            <v>00003314</v>
          </cell>
          <cell r="E5648" t="str">
            <v>GABIAO CAIXA MALHA HEXAG 8 X 10CM FIO 2,7MM REVESTIDO C/ PVC H=0,50M</v>
          </cell>
          <cell r="F5648" t="str">
            <v>M3</v>
          </cell>
          <cell r="G5648">
            <v>116.22</v>
          </cell>
          <cell r="H5648" t="str">
            <v>I-SINAPI</v>
          </cell>
          <cell r="I5648">
            <v>141.78</v>
          </cell>
        </row>
        <row r="5649">
          <cell r="D5649" t="str">
            <v>00003310</v>
          </cell>
          <cell r="E5649" t="str">
            <v>GABIAO MANTA (COLCHAO) MALHA HEXAG 8 X 10CM FIO GALV/ZINC 2,2 A 2,4MM - 4,0 X 2,0 X 0,3M</v>
          </cell>
          <cell r="F5649" t="str">
            <v>M3</v>
          </cell>
          <cell r="G5649">
            <v>169.74</v>
          </cell>
          <cell r="H5649" t="str">
            <v>I-SINAPI</v>
          </cell>
          <cell r="I5649">
            <v>207.08</v>
          </cell>
        </row>
        <row r="5650">
          <cell r="D5650" t="str">
            <v>00011590</v>
          </cell>
          <cell r="E5650" t="str">
            <v>GABIAO MANTA (COLCHAO) MALHA HEXAG 8 X 10CM FIO GALV/ZINC 2,2 A 2,4MM - 4,0 X 2,0 X 0,3M</v>
          </cell>
          <cell r="F5650" t="str">
            <v>UN</v>
          </cell>
          <cell r="G5650">
            <v>444.38</v>
          </cell>
          <cell r="H5650" t="str">
            <v>I-SINAPI</v>
          </cell>
          <cell r="I5650">
            <v>542.14</v>
          </cell>
        </row>
        <row r="5651">
          <cell r="D5651" t="str">
            <v>00011591</v>
          </cell>
          <cell r="E5651" t="str">
            <v>GABIAO MANTA/COLCHAO 6 X 8CM FIO GALV/ZINCADO 2,2MM 4 X 2 X 0,23M</v>
          </cell>
          <cell r="F5651" t="str">
            <v>UN</v>
          </cell>
          <cell r="G5651">
            <v>596.49</v>
          </cell>
          <cell r="H5651" t="str">
            <v>I-SINAPI</v>
          </cell>
          <cell r="I5651">
            <v>727.71</v>
          </cell>
        </row>
        <row r="5652">
          <cell r="D5652" t="str">
            <v>00011588</v>
          </cell>
          <cell r="E5652" t="str">
            <v>GABIAO MANTA/COLCHAO 6 X 8CM FIO 2MM REVESTIDO C/ PVC 4 X 2 X 0,23M</v>
          </cell>
          <cell r="F5652" t="str">
            <v>UN</v>
          </cell>
          <cell r="G5652">
            <v>423</v>
          </cell>
          <cell r="H5652" t="str">
            <v>I-SINAPI</v>
          </cell>
          <cell r="I5652">
            <v>516.05999999999995</v>
          </cell>
        </row>
        <row r="5653">
          <cell r="D5653" t="str">
            <v>00011599</v>
          </cell>
          <cell r="E5653" t="str">
            <v>GABIAO SACO MALHA 8 X 10CM FIO GALV/ZINCADO 2,7MM 4 X 0,65M</v>
          </cell>
          <cell r="F5653" t="str">
            <v>UN</v>
          </cell>
          <cell r="G5653">
            <v>161.19</v>
          </cell>
          <cell r="H5653" t="str">
            <v>I-SINAPI</v>
          </cell>
          <cell r="I5653">
            <v>196.65</v>
          </cell>
        </row>
        <row r="5654">
          <cell r="D5654" t="str">
            <v>00003311</v>
          </cell>
          <cell r="E5654" t="str">
            <v>GABIAO SACO MALHA 8 X 10CM FIO TELA 2,7MM</v>
          </cell>
          <cell r="F5654" t="str">
            <v>M3</v>
          </cell>
          <cell r="G5654">
            <v>115.15</v>
          </cell>
          <cell r="H5654" t="str">
            <v>I-SINAPI</v>
          </cell>
          <cell r="I5654">
            <v>140.47999999999999</v>
          </cell>
        </row>
        <row r="5655">
          <cell r="D5655" t="str">
            <v>00011594</v>
          </cell>
          <cell r="E5655" t="str">
            <v>GABIAO SACO MALHA 8 X 10CM FIO 2,4MM REVESTIDO PVC 3 X 0,65M</v>
          </cell>
          <cell r="F5655" t="str">
            <v>UN</v>
          </cell>
          <cell r="G5655">
            <v>126.96</v>
          </cell>
          <cell r="H5655" t="str">
            <v>I-SINAPI</v>
          </cell>
          <cell r="I5655">
            <v>154.88999999999999</v>
          </cell>
        </row>
        <row r="5656">
          <cell r="D5656" t="str">
            <v>00004315</v>
          </cell>
          <cell r="E5656" t="str">
            <v>GANCHO CHATO EM FG L=110MM P/ RECOBRIMENTO=100MM SECAO 1/8X1/2" (3MMX12MM) P/ FIXAR TELHA</v>
          </cell>
          <cell r="F5656" t="str">
            <v>UN</v>
          </cell>
          <cell r="G5656">
            <v>1.87</v>
          </cell>
          <cell r="H5656" t="str">
            <v>I-SINAPI</v>
          </cell>
          <cell r="I5656">
            <v>2.2799999999999998</v>
          </cell>
        </row>
        <row r="5657">
          <cell r="D5657" t="str">
            <v>00000402</v>
          </cell>
          <cell r="E5657" t="str">
            <v>GANCHO SUSPENSAO OLHAL EM ACO GALV, ESPESSURA 16MM, ABERTURA 21MM</v>
          </cell>
          <cell r="F5657" t="str">
            <v>UN</v>
          </cell>
          <cell r="G5657">
            <v>6.49</v>
          </cell>
          <cell r="H5657" t="str">
            <v>I-SINAPI</v>
          </cell>
          <cell r="I5657">
            <v>7.91</v>
          </cell>
        </row>
        <row r="5658">
          <cell r="D5658" t="str">
            <v>00012362</v>
          </cell>
          <cell r="E5658" t="str">
            <v>GANCHO SUSPENSAO PORCA-OLHAL EM ACO GALV ESPESSURA 16MM, ABERTURA 21MM</v>
          </cell>
          <cell r="F5658" t="str">
            <v>UN</v>
          </cell>
          <cell r="G5658">
            <v>3.51</v>
          </cell>
          <cell r="H5658" t="str">
            <v>I-SINAPI</v>
          </cell>
          <cell r="I5658">
            <v>4.28</v>
          </cell>
        </row>
        <row r="5659">
          <cell r="D5659" t="str">
            <v>00002715</v>
          </cell>
          <cell r="E5659" t="str">
            <v>GARFO OU CADINHO CURVO, FORCADO, SEM CABO</v>
          </cell>
          <cell r="F5659" t="str">
            <v>UN</v>
          </cell>
          <cell r="G5659">
            <v>6.1</v>
          </cell>
          <cell r="H5659" t="str">
            <v>I-SINAPI</v>
          </cell>
          <cell r="I5659">
            <v>7.44</v>
          </cell>
        </row>
        <row r="5660">
          <cell r="D5660" t="str">
            <v>00004226</v>
          </cell>
          <cell r="E5660" t="str">
            <v>GAS DE COZINHA - GLP</v>
          </cell>
          <cell r="F5660" t="str">
            <v>KG</v>
          </cell>
          <cell r="G5660">
            <v>3.25</v>
          </cell>
          <cell r="H5660" t="str">
            <v>I-SINAPI</v>
          </cell>
          <cell r="I5660">
            <v>3.96</v>
          </cell>
        </row>
        <row r="5661">
          <cell r="D5661" t="str">
            <v>00004222</v>
          </cell>
          <cell r="E5661" t="str">
            <v>GASOLINA COMUM</v>
          </cell>
          <cell r="F5661" t="str">
            <v>L</v>
          </cell>
          <cell r="G5661">
            <v>3.52</v>
          </cell>
          <cell r="H5661" t="str">
            <v>I-SINAPI</v>
          </cell>
          <cell r="I5661">
            <v>4.29</v>
          </cell>
        </row>
        <row r="5662">
          <cell r="D5662" t="str">
            <v>00004013</v>
          </cell>
          <cell r="E5662" t="str">
            <v>GEOTEXTIL NAO TECIDO AGULHADO DE FILAMENTOS CONTINUOS 100% POLIESTER   RT 09 P/ DRENAGEM TIPO</v>
          </cell>
          <cell r="F5662" t="str">
            <v>M2</v>
          </cell>
          <cell r="G5662">
            <v>3.62</v>
          </cell>
          <cell r="H5662" t="str">
            <v>I-SINAPI</v>
          </cell>
          <cell r="I5662">
            <v>4.41</v>
          </cell>
        </row>
        <row r="5663">
          <cell r="D5663" t="str">
            <v>00004011</v>
          </cell>
          <cell r="E5663" t="str">
            <v>GEOTEXTIL NAO TECIDO AGULHADO DE FILAMENTOS CONTINUOS 100% POLIESTER   RT 10 TIPO BIDIM OU EQUIV</v>
          </cell>
          <cell r="F5663" t="str">
            <v>M2</v>
          </cell>
          <cell r="G5663">
            <v>4.79</v>
          </cell>
          <cell r="H5663" t="str">
            <v>I-SINAPI</v>
          </cell>
          <cell r="I5663">
            <v>5.84</v>
          </cell>
        </row>
        <row r="5664">
          <cell r="D5664" t="str">
            <v>00004021</v>
          </cell>
          <cell r="E5664" t="str">
            <v>GEOTEXTIL NAO TECIDO AGULHADO DE FILAMENTOS CONTINUOS 100% POLIESTER   RT 14 P/ DRENAGEM TIPO</v>
          </cell>
          <cell r="F5664" t="str">
            <v>M2</v>
          </cell>
          <cell r="G5664">
            <v>5.2</v>
          </cell>
          <cell r="H5664" t="str">
            <v>I-SINAPI</v>
          </cell>
          <cell r="I5664">
            <v>6.34</v>
          </cell>
        </row>
        <row r="5665">
          <cell r="D5665" t="str">
            <v>00004019</v>
          </cell>
          <cell r="E5665" t="str">
            <v>GEOTEXTIL NAO TECIDO AGULHADO DE FILAMENTOS CONTINUOS 100% POLIESTER   RT 16 TIPO BIDIM OU EQUIV</v>
          </cell>
          <cell r="F5665" t="str">
            <v>M2</v>
          </cell>
          <cell r="G5665">
            <v>7.3</v>
          </cell>
          <cell r="H5665" t="str">
            <v>I-SINAPI</v>
          </cell>
          <cell r="I5665">
            <v>8.9</v>
          </cell>
        </row>
        <row r="5666">
          <cell r="D5666" t="str">
            <v>00004012</v>
          </cell>
          <cell r="E5666" t="str">
            <v>GEOTEXTIL NAO TECIDO AGULHADO DE FILAMENTOS CONTINUOS 100% POLIESTER   RT 21 TIPO BIDIM OU EQUIV</v>
          </cell>
          <cell r="F5666" t="str">
            <v>M2</v>
          </cell>
          <cell r="G5666">
            <v>8.94</v>
          </cell>
          <cell r="H5666" t="str">
            <v>I-SINAPI</v>
          </cell>
          <cell r="I5666">
            <v>10.9</v>
          </cell>
        </row>
        <row r="5667">
          <cell r="D5667" t="str">
            <v>00004020</v>
          </cell>
          <cell r="E5667" t="str">
            <v>GEOTEXTIL NAO TECIDO AGULHADO DE FILAMENTOS CONTINUOS 100% POLIESTER   RT 26 TIPO BIDIM OU EQUIV</v>
          </cell>
          <cell r="F5667" t="str">
            <v>M2</v>
          </cell>
          <cell r="G5667">
            <v>11.37</v>
          </cell>
          <cell r="H5667" t="str">
            <v>I-SINAPI</v>
          </cell>
          <cell r="I5667">
            <v>13.87</v>
          </cell>
        </row>
        <row r="5668">
          <cell r="D5668" t="str">
            <v>00004018</v>
          </cell>
          <cell r="E5668" t="str">
            <v>GEOTEXTIL NAO TECIDO AGULHADO DE FILAMENTOS CONTINUOS 100% POLIESTER   RT 31 TIPO BIDIM OU EQUIV</v>
          </cell>
          <cell r="F5668" t="str">
            <v>M2</v>
          </cell>
          <cell r="G5668">
            <v>13.89</v>
          </cell>
          <cell r="H5668" t="str">
            <v>I-SINAPI</v>
          </cell>
          <cell r="I5668">
            <v>16.940000000000001</v>
          </cell>
        </row>
        <row r="5669">
          <cell r="D5669" t="str">
            <v>00011360</v>
          </cell>
          <cell r="E5669" t="str">
            <v>GERADOR MARCA TRAMONTINI OU SIMILAR , 4KVA A GASOLINA 8HP PORTATIL</v>
          </cell>
          <cell r="F5669" t="str">
            <v>UN</v>
          </cell>
          <cell r="G5669">
            <v>4255</v>
          </cell>
          <cell r="H5669" t="str">
            <v>I-SINAPI</v>
          </cell>
          <cell r="I5669">
            <v>5191.1000000000004</v>
          </cell>
        </row>
        <row r="5670">
          <cell r="D5670" t="str">
            <v>00012872</v>
          </cell>
          <cell r="E5670" t="str">
            <v>GESSEIRO</v>
          </cell>
          <cell r="F5670" t="str">
            <v>H</v>
          </cell>
          <cell r="G5670">
            <v>9.5500000000000007</v>
          </cell>
          <cell r="H5670" t="str">
            <v>I-SINAPI</v>
          </cell>
          <cell r="I5670">
            <v>11.65</v>
          </cell>
        </row>
        <row r="5671">
          <cell r="D5671" t="str">
            <v>00003315</v>
          </cell>
          <cell r="E5671" t="str">
            <v>GESSO</v>
          </cell>
          <cell r="F5671" t="str">
            <v>KG</v>
          </cell>
          <cell r="G5671">
            <v>0.42</v>
          </cell>
          <cell r="H5671" t="str">
            <v>I-SINAPI</v>
          </cell>
          <cell r="I5671">
            <v>0.51</v>
          </cell>
        </row>
        <row r="5672">
          <cell r="D5672" t="str">
            <v>00012297</v>
          </cell>
          <cell r="E5672" t="str">
            <v>GLOBO ESFERICO DE PLASTICO TAMANHO MEDIO</v>
          </cell>
          <cell r="F5672" t="str">
            <v>UN</v>
          </cell>
          <cell r="G5672">
            <v>6.83</v>
          </cell>
          <cell r="H5672" t="str">
            <v>I-SINAPI</v>
          </cell>
          <cell r="I5672">
            <v>8.33</v>
          </cell>
        </row>
        <row r="5673">
          <cell r="D5673" t="str">
            <v>00012299</v>
          </cell>
          <cell r="E5673" t="str">
            <v>GLOBO ESFERICO DE VIDRO LISO TAMANHO GRANDE</v>
          </cell>
          <cell r="F5673" t="str">
            <v>UN</v>
          </cell>
          <cell r="G5673">
            <v>18.96</v>
          </cell>
          <cell r="H5673" t="str">
            <v>I-SINAPI</v>
          </cell>
          <cell r="I5673">
            <v>23.13</v>
          </cell>
        </row>
        <row r="5674">
          <cell r="D5674" t="str">
            <v>00012298</v>
          </cell>
          <cell r="E5674" t="str">
            <v>GLOBO ESFERICO DE VIDRO LISO TAMANHO MEDIO</v>
          </cell>
          <cell r="F5674" t="str">
            <v>UN</v>
          </cell>
          <cell r="G5674">
            <v>7.23</v>
          </cell>
          <cell r="H5674" t="str">
            <v>I-SINAPI</v>
          </cell>
          <cell r="I5674">
            <v>8.82</v>
          </cell>
        </row>
        <row r="5675">
          <cell r="D5675" t="str">
            <v>00010474</v>
          </cell>
          <cell r="E5675" t="str">
            <v>GOMALACA</v>
          </cell>
          <cell r="F5675" t="str">
            <v>KG</v>
          </cell>
          <cell r="G5675">
            <v>12.45</v>
          </cell>
          <cell r="H5675" t="str">
            <v>I-SINAPI</v>
          </cell>
          <cell r="I5675">
            <v>15.18</v>
          </cell>
        </row>
        <row r="5676">
          <cell r="D5676" t="str">
            <v>00005092</v>
          </cell>
          <cell r="E5676" t="str">
            <v>GONZO FERRO CROMADO EMBUTIR 1/2" P/ JANELA PIVOTANTE (CAPELINHA)</v>
          </cell>
          <cell r="F5676" t="str">
            <v>PAR</v>
          </cell>
          <cell r="G5676">
            <v>23.23</v>
          </cell>
          <cell r="H5676" t="str">
            <v>I-SINAPI</v>
          </cell>
          <cell r="I5676">
            <v>28.34</v>
          </cell>
        </row>
        <row r="5677">
          <cell r="D5677" t="str">
            <v>00011462</v>
          </cell>
          <cell r="E5677" t="str">
            <v>GONZO SOBREPOR LATAO P/ JANELA PIVOTANTE (CAPELINHA)</v>
          </cell>
          <cell r="F5677" t="str">
            <v>PAR</v>
          </cell>
          <cell r="G5677">
            <v>13.5</v>
          </cell>
          <cell r="H5677" t="str">
            <v>I-SINAPI</v>
          </cell>
          <cell r="I5677">
            <v>16.47</v>
          </cell>
        </row>
        <row r="5678">
          <cell r="D5678" t="str">
            <v>00010701</v>
          </cell>
          <cell r="E5678" t="str">
            <v>GRADE DE DISCO   MARCA MARCHESAN (TATU) MOD. GA - 20X24" C/ 20 DISCOS, DIAM. 24"</v>
          </cell>
          <cell r="F5678" t="str">
            <v>UN</v>
          </cell>
          <cell r="G5678">
            <v>20837.96</v>
          </cell>
          <cell r="H5678" t="str">
            <v>I-SINAPI</v>
          </cell>
          <cell r="I5678">
            <v>25422.31</v>
          </cell>
        </row>
        <row r="5679">
          <cell r="D5679" t="str">
            <v>00003318</v>
          </cell>
          <cell r="E5679" t="str">
            <v>GRADE DE DISCO MECANICA MARCA MARCHESAN (TATU), MOD. 0102020128, GAM   20X24" C/ 20 DISCOS DE DIAM.</v>
          </cell>
          <cell r="F5679" t="str">
            <v>UN</v>
          </cell>
          <cell r="G5679">
            <v>22000</v>
          </cell>
          <cell r="H5679" t="str">
            <v>I-SINAPI</v>
          </cell>
          <cell r="I5679">
            <v>26840</v>
          </cell>
        </row>
        <row r="5680">
          <cell r="D5680" t="str">
            <v>00010702</v>
          </cell>
          <cell r="E5680" t="str">
            <v>GRADE DE DISCO MECANICA MARCA MARCHESAN (TATU), MOD.GAM 24X24", REBOCAVELL, C/ 24 DISCOS DIAM 2</v>
          </cell>
          <cell r="F5680" t="str">
            <v>UN</v>
          </cell>
          <cell r="G5680">
            <v>25922.14</v>
          </cell>
          <cell r="H5680" t="str">
            <v>I-SINAPI</v>
          </cell>
          <cell r="I5680">
            <v>31625.01</v>
          </cell>
        </row>
        <row r="5681">
          <cell r="D5681" t="str">
            <v>00010798</v>
          </cell>
          <cell r="E5681" t="str">
            <v>GRADE DE DISCO 20 X 24"</v>
          </cell>
          <cell r="F5681" t="str">
            <v>H</v>
          </cell>
          <cell r="G5681">
            <v>13.05</v>
          </cell>
          <cell r="H5681" t="str">
            <v>I-SINAPI</v>
          </cell>
          <cell r="I5681">
            <v>15.92</v>
          </cell>
        </row>
        <row r="5682">
          <cell r="D5682" t="str">
            <v>00000614</v>
          </cell>
          <cell r="E5682" t="str">
            <v>GRADE DE PROTECAO FERRO CHATO (20 KG/M2)</v>
          </cell>
          <cell r="F5682" t="str">
            <v>M2</v>
          </cell>
          <cell r="G5682">
            <v>87</v>
          </cell>
          <cell r="H5682" t="str">
            <v>I-SINAPI</v>
          </cell>
          <cell r="I5682">
            <v>106.14</v>
          </cell>
        </row>
        <row r="5683">
          <cell r="D5683" t="str">
            <v>00000613</v>
          </cell>
          <cell r="E5683" t="str">
            <v>GRADE DE PROTECAO FERRO REDONDO (22 KG/M2)</v>
          </cell>
          <cell r="F5683" t="str">
            <v>M2</v>
          </cell>
          <cell r="G5683">
            <v>101.5</v>
          </cell>
          <cell r="H5683" t="str">
            <v>I-SINAPI</v>
          </cell>
          <cell r="I5683">
            <v>123.83</v>
          </cell>
        </row>
        <row r="5684">
          <cell r="D5684" t="str">
            <v>00000612</v>
          </cell>
          <cell r="E5684" t="str">
            <v>GRADE FERRO CHATO 1/4" X 1" L=25 CM (21 KG/M)</v>
          </cell>
          <cell r="F5684" t="str">
            <v>M</v>
          </cell>
          <cell r="G5684">
            <v>152.69</v>
          </cell>
          <cell r="H5684" t="str">
            <v>I-SINAPI</v>
          </cell>
          <cell r="I5684">
            <v>186.28</v>
          </cell>
        </row>
        <row r="5685">
          <cell r="D5685" t="str">
            <v>00000611</v>
          </cell>
          <cell r="E5685" t="str">
            <v>GRADE FERRO CHATO 1/4" X 5/8" L=25 CM (15 KG/M)</v>
          </cell>
          <cell r="F5685" t="str">
            <v>M</v>
          </cell>
          <cell r="G5685">
            <v>123.25</v>
          </cell>
          <cell r="H5685" t="str">
            <v>I-SINAPI</v>
          </cell>
          <cell r="I5685">
            <v>150.36000000000001</v>
          </cell>
        </row>
        <row r="5686">
          <cell r="D5686" t="str">
            <v>00003324</v>
          </cell>
          <cell r="E5686" t="str">
            <v>GRAMA BATATAIS EM PLACAS (NAO INCLUI PLANTIO)</v>
          </cell>
          <cell r="F5686" t="str">
            <v>M2</v>
          </cell>
          <cell r="G5686">
            <v>8.02</v>
          </cell>
          <cell r="H5686" t="str">
            <v>I-SINAPI</v>
          </cell>
          <cell r="I5686">
            <v>9.7799999999999994</v>
          </cell>
        </row>
        <row r="5687">
          <cell r="D5687" t="str">
            <v>00003322</v>
          </cell>
          <cell r="E5687" t="str">
            <v>GRAMA EM MUDAS OU LEIVAS (REGIONAL) EXCLUSIVE PLANTIO</v>
          </cell>
          <cell r="F5687" t="str">
            <v>M2</v>
          </cell>
          <cell r="G5687">
            <v>8.5</v>
          </cell>
          <cell r="H5687" t="str">
            <v>I-SINAPI</v>
          </cell>
          <cell r="I5687">
            <v>10.37</v>
          </cell>
        </row>
        <row r="5688">
          <cell r="D5688" t="str">
            <v>00003329</v>
          </cell>
          <cell r="E5688" t="str">
            <v>GRAMA ESMERALDA EM ROLO</v>
          </cell>
          <cell r="F5688" t="str">
            <v>M2</v>
          </cell>
          <cell r="G5688">
            <v>12.83</v>
          </cell>
          <cell r="H5688" t="str">
            <v>I-SINAPI</v>
          </cell>
          <cell r="I5688">
            <v>15.65</v>
          </cell>
        </row>
        <row r="5689">
          <cell r="D5689" t="str">
            <v>00003325</v>
          </cell>
          <cell r="E5689" t="str">
            <v>GRAMA FINA, JAPONESA, COREANA, ZOYSIA OU LOYSIA</v>
          </cell>
          <cell r="F5689" t="str">
            <v>M2</v>
          </cell>
          <cell r="G5689">
            <v>28.87</v>
          </cell>
          <cell r="H5689" t="str">
            <v>I-SINAPI</v>
          </cell>
          <cell r="I5689">
            <v>35.22</v>
          </cell>
        </row>
        <row r="5690">
          <cell r="D5690" t="str">
            <v>00003319</v>
          </cell>
          <cell r="E5690" t="str">
            <v>GRAMA INGLESA OU SANTO AGOSTINHO</v>
          </cell>
          <cell r="F5690" t="str">
            <v>M2</v>
          </cell>
          <cell r="G5690">
            <v>14.43</v>
          </cell>
          <cell r="H5690" t="str">
            <v>I-SINAPI</v>
          </cell>
          <cell r="I5690">
            <v>17.600000000000001</v>
          </cell>
        </row>
        <row r="5691">
          <cell r="D5691" t="str">
            <v>00003323</v>
          </cell>
          <cell r="E5691" t="str">
            <v>GRAMA SAO CARLOS OU CURITIBANA</v>
          </cell>
          <cell r="F5691" t="str">
            <v>M2</v>
          </cell>
          <cell r="G5691">
            <v>10.17</v>
          </cell>
          <cell r="H5691" t="str">
            <v>I-SINAPI</v>
          </cell>
          <cell r="I5691">
            <v>12.4</v>
          </cell>
        </row>
        <row r="5692">
          <cell r="D5692" t="str">
            <v>00005076</v>
          </cell>
          <cell r="E5692" t="str">
            <v>GRAMPO DE ACO P/ FIXACAO CERCA DE ARAME FARPADO</v>
          </cell>
          <cell r="F5692" t="str">
            <v>KG</v>
          </cell>
          <cell r="G5692">
            <v>8.32</v>
          </cell>
          <cell r="H5692" t="str">
            <v>I-SINAPI</v>
          </cell>
          <cell r="I5692">
            <v>10.15</v>
          </cell>
        </row>
        <row r="5693">
          <cell r="D5693" t="str">
            <v>00005077</v>
          </cell>
          <cell r="E5693" t="str">
            <v>GRAMPO DE ACO P/ FIXACAO CERCA DE ARAME GALVANIZADO</v>
          </cell>
          <cell r="F5693" t="str">
            <v>KG</v>
          </cell>
          <cell r="G5693">
            <v>7.76</v>
          </cell>
          <cell r="H5693" t="str">
            <v>I-SINAPI</v>
          </cell>
          <cell r="I5693">
            <v>9.4600000000000009</v>
          </cell>
        </row>
        <row r="5694">
          <cell r="D5694" t="str">
            <v>00000422</v>
          </cell>
          <cell r="E5694" t="str">
            <v>GRAMPO DE 15MM P/ CINTA DE FIXACAO DE CAIXA DE MEDICAO</v>
          </cell>
          <cell r="F5694" t="str">
            <v>UN</v>
          </cell>
          <cell r="G5694">
            <v>7.97</v>
          </cell>
          <cell r="H5694" t="str">
            <v>I-SINAPI</v>
          </cell>
          <cell r="I5694">
            <v>9.7200000000000006</v>
          </cell>
        </row>
        <row r="5695">
          <cell r="D5695" t="str">
            <v>00011837</v>
          </cell>
          <cell r="E5695" t="str">
            <v>GRAMPO LINHA VIVA, DE ALUMINIO CABO PRINCIPAL ( 10 - 120MM2) DERIVACAO (10 - 70MM2)</v>
          </cell>
          <cell r="F5695" t="str">
            <v>UN</v>
          </cell>
          <cell r="G5695">
            <v>22.74</v>
          </cell>
          <cell r="H5695" t="str">
            <v>I-SINAPI</v>
          </cell>
          <cell r="I5695">
            <v>27.74</v>
          </cell>
        </row>
        <row r="5696">
          <cell r="D5696" t="str">
            <v>00000426</v>
          </cell>
          <cell r="E5696" t="str">
            <v>GRAMPO P/ HASTE DE ATERRAMENTO ATE 19MM CABO DE 10 A 25MM2</v>
          </cell>
          <cell r="F5696" t="str">
            <v>UN</v>
          </cell>
          <cell r="G5696">
            <v>1.62</v>
          </cell>
          <cell r="H5696" t="str">
            <v>I-SINAPI</v>
          </cell>
          <cell r="I5696">
            <v>1.97</v>
          </cell>
        </row>
        <row r="5697">
          <cell r="D5697" t="str">
            <v>00000415</v>
          </cell>
          <cell r="E5697" t="str">
            <v>GRAMPO P/ HASTE DE ATERRAMENTO DE 1'', CABO 6 A 50MM2</v>
          </cell>
          <cell r="F5697" t="str">
            <v>UN</v>
          </cell>
          <cell r="G5697">
            <v>4.3600000000000003</v>
          </cell>
          <cell r="H5697" t="str">
            <v>I-SINAPI</v>
          </cell>
          <cell r="I5697">
            <v>5.31</v>
          </cell>
        </row>
        <row r="5698">
          <cell r="D5698" t="str">
            <v>00000416</v>
          </cell>
          <cell r="E5698" t="str">
            <v>GRAMPO P/ HASTE DE ATERRAMENTO DE 3/4", CABO 6 A 50MM2</v>
          </cell>
          <cell r="F5698" t="str">
            <v>UN</v>
          </cell>
          <cell r="G5698">
            <v>2.7</v>
          </cell>
          <cell r="H5698" t="str">
            <v>I-SINAPI</v>
          </cell>
          <cell r="I5698">
            <v>3.29</v>
          </cell>
        </row>
        <row r="5699">
          <cell r="D5699" t="str">
            <v>00000425</v>
          </cell>
          <cell r="E5699" t="str">
            <v>GRAMPO P/ HASTE DE ATERRAMENTO DE 5/8", CABO 6 A 50MM2</v>
          </cell>
          <cell r="F5699" t="str">
            <v>UN</v>
          </cell>
          <cell r="G5699">
            <v>2.4500000000000002</v>
          </cell>
          <cell r="H5699" t="str">
            <v>I-SINAPI</v>
          </cell>
          <cell r="I5699">
            <v>2.98</v>
          </cell>
        </row>
        <row r="5700">
          <cell r="D5700" t="str">
            <v>00001568</v>
          </cell>
          <cell r="E5700" t="str">
            <v>GRAMPO PARALELO BIMETALICO P/ CABO 10MM2 C/ 1 PARAF</v>
          </cell>
          <cell r="F5700" t="str">
            <v>UN</v>
          </cell>
          <cell r="G5700">
            <v>6.97</v>
          </cell>
          <cell r="H5700" t="str">
            <v>I-SINAPI</v>
          </cell>
          <cell r="I5700">
            <v>8.5</v>
          </cell>
        </row>
        <row r="5701">
          <cell r="D5701" t="str">
            <v>00001564</v>
          </cell>
          <cell r="E5701" t="str">
            <v>GRAMPO PARALELO BIMETALICO P/ CABO 6 A 50MM2 C/ 2 PARAF</v>
          </cell>
          <cell r="F5701" t="str">
            <v>UN</v>
          </cell>
          <cell r="G5701">
            <v>3.27</v>
          </cell>
          <cell r="H5701" t="str">
            <v>I-SINAPI</v>
          </cell>
          <cell r="I5701">
            <v>3.98</v>
          </cell>
        </row>
        <row r="5702">
          <cell r="D5702" t="str">
            <v>00001567</v>
          </cell>
          <cell r="E5702" t="str">
            <v>GRAMPO PARALELO BIMETALICO P/ CABO 6MM2 C/ 1 PARAF</v>
          </cell>
          <cell r="F5702" t="str">
            <v>UN</v>
          </cell>
          <cell r="G5702">
            <v>5.12</v>
          </cell>
          <cell r="H5702" t="str">
            <v>I-SINAPI</v>
          </cell>
          <cell r="I5702">
            <v>6.24</v>
          </cell>
        </row>
        <row r="5703">
          <cell r="D5703" t="str">
            <v>00011840</v>
          </cell>
          <cell r="E5703" t="str">
            <v>GRAMPO PARALELO DE BRONZE PARA CABO 25MM2</v>
          </cell>
          <cell r="F5703" t="str">
            <v>UN</v>
          </cell>
          <cell r="G5703">
            <v>7.28</v>
          </cell>
          <cell r="H5703" t="str">
            <v>I-SINAPI</v>
          </cell>
          <cell r="I5703">
            <v>8.8800000000000008</v>
          </cell>
        </row>
        <row r="5704">
          <cell r="D5704" t="str">
            <v>00011032</v>
          </cell>
          <cell r="E5704" t="str">
            <v>GRAMPO U DE 5/8" N8 EM FG"</v>
          </cell>
          <cell r="F5704" t="str">
            <v>UN</v>
          </cell>
          <cell r="G5704">
            <v>7.35</v>
          </cell>
          <cell r="H5704" t="str">
            <v>I-SINAPI</v>
          </cell>
          <cell r="I5704">
            <v>8.9600000000000009</v>
          </cell>
        </row>
        <row r="5705">
          <cell r="D5705" t="str">
            <v>00004824</v>
          </cell>
          <cell r="E5705" t="str">
            <v>GRANA DE MARMORE</v>
          </cell>
          <cell r="F5705" t="str">
            <v>KG</v>
          </cell>
          <cell r="G5705">
            <v>0.44</v>
          </cell>
          <cell r="H5705" t="str">
            <v>I-SINAPI</v>
          </cell>
          <cell r="I5705">
            <v>0.53</v>
          </cell>
        </row>
        <row r="5706">
          <cell r="D5706" t="str">
            <v>00025930</v>
          </cell>
          <cell r="E5706" t="str">
            <v>GRANALHA DE AÇO SELECIONADA, ANGULAR OU ESFÉRICA, PARA JATEAMENTO - ESP=1MM</v>
          </cell>
          <cell r="F5706" t="str">
            <v>SC25KG</v>
          </cell>
          <cell r="G5706">
            <v>98</v>
          </cell>
          <cell r="H5706" t="str">
            <v>I-SINAPI</v>
          </cell>
          <cell r="I5706">
            <v>119.56</v>
          </cell>
        </row>
        <row r="5707">
          <cell r="D5707" t="str">
            <v>00004787</v>
          </cell>
          <cell r="E5707" t="str">
            <v>GRANILHA DE MARMORE BRANCO</v>
          </cell>
          <cell r="F5707" t="str">
            <v>KG</v>
          </cell>
          <cell r="G5707">
            <v>0.4</v>
          </cell>
          <cell r="H5707" t="str">
            <v>I-SINAPI</v>
          </cell>
          <cell r="I5707">
            <v>0.48</v>
          </cell>
        </row>
        <row r="5708">
          <cell r="D5708" t="str">
            <v>00010840</v>
          </cell>
          <cell r="E5708" t="str">
            <v>GRANITO AMENDOA   E = 2 CM ,POLIDO E LUSTRADO, PARA PISO</v>
          </cell>
          <cell r="F5708" t="str">
            <v>M2</v>
          </cell>
          <cell r="G5708">
            <v>174</v>
          </cell>
          <cell r="H5708" t="str">
            <v>I-SINAPI</v>
          </cell>
          <cell r="I5708">
            <v>212.28</v>
          </cell>
        </row>
        <row r="5709">
          <cell r="D5709" t="str">
            <v>00011794</v>
          </cell>
          <cell r="E5709" t="str">
            <v>GRANITO AMENDOA POLIDO PARA BANCADA ESP = 2 CM</v>
          </cell>
          <cell r="F5709" t="str">
            <v>M2</v>
          </cell>
          <cell r="G5709">
            <v>231.04</v>
          </cell>
          <cell r="H5709" t="str">
            <v>I-SINAPI</v>
          </cell>
          <cell r="I5709">
            <v>281.86</v>
          </cell>
        </row>
        <row r="5710">
          <cell r="D5710" t="str">
            <v>00011795</v>
          </cell>
          <cell r="E5710" t="str">
            <v>GRANITO CINZA POLIDO P/BANCADA E=2,5 CM</v>
          </cell>
          <cell r="F5710" t="str">
            <v>M2</v>
          </cell>
          <cell r="G5710">
            <v>186.28</v>
          </cell>
          <cell r="H5710" t="str">
            <v>I-SINAPI</v>
          </cell>
          <cell r="I5710">
            <v>227.26</v>
          </cell>
        </row>
        <row r="5711">
          <cell r="D5711" t="str">
            <v>00010841</v>
          </cell>
          <cell r="E5711" t="str">
            <v>GRANITO CINZA POLIDO PARA PISO E = 2 CM</v>
          </cell>
          <cell r="F5711" t="str">
            <v>M2</v>
          </cell>
          <cell r="G5711">
            <v>142.47999999999999</v>
          </cell>
          <cell r="H5711" t="str">
            <v>I-SINAPI</v>
          </cell>
          <cell r="I5711">
            <v>173.82</v>
          </cell>
        </row>
        <row r="5712">
          <cell r="D5712" t="str">
            <v>00010842</v>
          </cell>
          <cell r="E5712" t="str">
            <v>GRANITO PRETO TIJUCA E = 2 CM PARA PISO</v>
          </cell>
          <cell r="F5712" t="str">
            <v>M2</v>
          </cell>
          <cell r="G5712">
            <v>199.59</v>
          </cell>
          <cell r="H5712" t="str">
            <v>I-SINAPI</v>
          </cell>
          <cell r="I5712">
            <v>243.49</v>
          </cell>
        </row>
        <row r="5713">
          <cell r="D5713" t="str">
            <v>00011796</v>
          </cell>
          <cell r="E5713" t="str">
            <v>GRANITO PRETO TIJUCA POLIDO PARA BANCADA ESP = 2 CM</v>
          </cell>
          <cell r="F5713" t="str">
            <v>M2</v>
          </cell>
          <cell r="G5713">
            <v>281.47000000000003</v>
          </cell>
          <cell r="H5713" t="str">
            <v>I-SINAPI</v>
          </cell>
          <cell r="I5713">
            <v>343.39</v>
          </cell>
        </row>
        <row r="5714">
          <cell r="D5714" t="str">
            <v>00004229</v>
          </cell>
          <cell r="E5714" t="str">
            <v>GRAXA</v>
          </cell>
          <cell r="F5714" t="str">
            <v>KG</v>
          </cell>
          <cell r="G5714">
            <v>8.98</v>
          </cell>
          <cell r="H5714" t="str">
            <v>I-SINAPI</v>
          </cell>
          <cell r="I5714">
            <v>10.95</v>
          </cell>
        </row>
        <row r="5715">
          <cell r="D5715" t="str">
            <v>00013818</v>
          </cell>
          <cell r="E5715" t="str">
            <v>GRAXA DMA - 2EP</v>
          </cell>
          <cell r="F5715" t="str">
            <v>KG</v>
          </cell>
          <cell r="G5715">
            <v>15.08</v>
          </cell>
          <cell r="H5715" t="str">
            <v>I-SINAPI</v>
          </cell>
          <cell r="I5715">
            <v>18.39</v>
          </cell>
        </row>
        <row r="5716">
          <cell r="D5716" t="str">
            <v>00011284</v>
          </cell>
          <cell r="E5716" t="str">
            <v>GRELHA BOCA DE LOBO FOFO 95KG C/REQUADRO ARTICULADA 290 X 870MM P/CAIXA RALO CARGA MAXIMA</v>
          </cell>
          <cell r="F5716" t="str">
            <v>UN</v>
          </cell>
          <cell r="G5716">
            <v>156</v>
          </cell>
          <cell r="H5716" t="str">
            <v>I-SINAPI</v>
          </cell>
          <cell r="I5716">
            <v>190.32</v>
          </cell>
        </row>
        <row r="5717">
          <cell r="D5717" t="str">
            <v>00011244</v>
          </cell>
          <cell r="E5717" t="str">
            <v>GRELHA FOFO ARTICULADA C/ REQUADRO P/ CAIXA RALO 290 X 870MM 135KG CARGA MAX 1.000KG P/ CAPTACAO</v>
          </cell>
          <cell r="F5717" t="str">
            <v>UN</v>
          </cell>
          <cell r="G5717">
            <v>196.44</v>
          </cell>
          <cell r="H5717" t="str">
            <v>I-SINAPI</v>
          </cell>
          <cell r="I5717">
            <v>239.65</v>
          </cell>
        </row>
        <row r="5718">
          <cell r="D5718" t="str">
            <v>00011245</v>
          </cell>
          <cell r="E5718" t="str">
            <v>GRELHA FOFO C/ REQUADRO P/ CAIXA RALO 290 X 870MM 135KG CARGA MAX 10.000KG P/ CAPTACAO AGUA</v>
          </cell>
          <cell r="F5718" t="str">
            <v>UN</v>
          </cell>
          <cell r="G5718">
            <v>181.42</v>
          </cell>
          <cell r="H5718" t="str">
            <v>I-SINAPI</v>
          </cell>
          <cell r="I5718">
            <v>221.33</v>
          </cell>
        </row>
        <row r="5719">
          <cell r="D5719" t="str">
            <v>00021048</v>
          </cell>
          <cell r="E5719" t="str">
            <v>GRELHA FOFO P/ CANALETA 10 X 100 X 1000MM P/ GARAGEM E ESTACIONAMENTO</v>
          </cell>
          <cell r="F5719" t="str">
            <v>UN</v>
          </cell>
          <cell r="G5719">
            <v>18.72</v>
          </cell>
          <cell r="H5719" t="str">
            <v>I-SINAPI</v>
          </cell>
          <cell r="I5719">
            <v>22.83</v>
          </cell>
        </row>
        <row r="5720">
          <cell r="D5720" t="str">
            <v>00011235</v>
          </cell>
          <cell r="E5720" t="str">
            <v>GRELHA FOFO P/ CANALETA 15 X 150 X 1000MM P/ GARAGEM E ESTACIONAMENTO</v>
          </cell>
          <cell r="F5720" t="str">
            <v>UN</v>
          </cell>
          <cell r="G5720">
            <v>26.58</v>
          </cell>
          <cell r="H5720" t="str">
            <v>I-SINAPI</v>
          </cell>
          <cell r="I5720">
            <v>32.42</v>
          </cell>
        </row>
        <row r="5721">
          <cell r="D5721" t="str">
            <v>00011236</v>
          </cell>
          <cell r="E5721" t="str">
            <v>GRELHA FOFO P/ CANALETA 15 X 200 X 1000MM P/ GARAGEM E ESTACIONAMENTO</v>
          </cell>
          <cell r="F5721" t="str">
            <v>UN</v>
          </cell>
          <cell r="G5721">
            <v>34.67</v>
          </cell>
          <cell r="H5721" t="str">
            <v>I-SINAPI</v>
          </cell>
          <cell r="I5721">
            <v>42.29</v>
          </cell>
        </row>
        <row r="5722">
          <cell r="D5722" t="str">
            <v>00021049</v>
          </cell>
          <cell r="E5722" t="str">
            <v>GRELHA FOFO P/ CANALETA 15 X 250 X 1000MM P/ GARAGEM E ESTACIONAMENTO</v>
          </cell>
          <cell r="F5722" t="str">
            <v>UN</v>
          </cell>
          <cell r="G5722">
            <v>52</v>
          </cell>
          <cell r="H5722" t="str">
            <v>I-SINAPI</v>
          </cell>
          <cell r="I5722">
            <v>63.44</v>
          </cell>
        </row>
        <row r="5723">
          <cell r="D5723" t="str">
            <v>00021050</v>
          </cell>
          <cell r="E5723" t="str">
            <v>GRELHA FOFO P/ CANALETA 18 X 100 X 1000MM P/ GARAGEM E ESTACIONAMENTO</v>
          </cell>
          <cell r="F5723" t="str">
            <v>UN</v>
          </cell>
          <cell r="G5723">
            <v>79.73</v>
          </cell>
          <cell r="H5723" t="str">
            <v>I-SINAPI</v>
          </cell>
          <cell r="I5723">
            <v>97.27</v>
          </cell>
        </row>
        <row r="5724">
          <cell r="D5724" t="str">
            <v>00021051</v>
          </cell>
          <cell r="E5724" t="str">
            <v>GRELHA FOFO P/ CANALETA 18 X 300 X 1000MM P/ GARAGEM E ESTACIONAMENTO</v>
          </cell>
          <cell r="F5724" t="str">
            <v>UN</v>
          </cell>
          <cell r="G5724">
            <v>69.33</v>
          </cell>
          <cell r="H5724" t="str">
            <v>I-SINAPI</v>
          </cell>
          <cell r="I5724">
            <v>84.58</v>
          </cell>
        </row>
        <row r="5725">
          <cell r="D5725" t="str">
            <v>00021052</v>
          </cell>
          <cell r="E5725" t="str">
            <v>GRELHA FOFO P/ CANALETA 25 X 300 X 1000MM P/ GARAGEM E ESTACIONAMENTO</v>
          </cell>
          <cell r="F5725" t="str">
            <v>UN</v>
          </cell>
          <cell r="G5725">
            <v>87.82</v>
          </cell>
          <cell r="H5725" t="str">
            <v>I-SINAPI</v>
          </cell>
          <cell r="I5725">
            <v>107.14</v>
          </cell>
        </row>
        <row r="5726">
          <cell r="D5726" t="str">
            <v>00021053</v>
          </cell>
          <cell r="E5726" t="str">
            <v>GRELHA FOFO P/ CANALETA 25 X 400 X 1000MM P/ GARAGEM E ESTACIONAMENTO</v>
          </cell>
          <cell r="F5726" t="str">
            <v>UN</v>
          </cell>
          <cell r="G5726">
            <v>88.75</v>
          </cell>
          <cell r="H5726" t="str">
            <v>I-SINAPI</v>
          </cell>
          <cell r="I5726">
            <v>108.27</v>
          </cell>
        </row>
        <row r="5727">
          <cell r="D5727" t="str">
            <v>00021054</v>
          </cell>
          <cell r="E5727" t="str">
            <v>GRELHA FOFO P/ CANALETA 40 X 300 X 1000MM P/ GARAGEM E ESTACIONAMENTO</v>
          </cell>
          <cell r="F5727" t="str">
            <v>UN</v>
          </cell>
          <cell r="G5727">
            <v>81.349999999999994</v>
          </cell>
          <cell r="H5727" t="str">
            <v>I-SINAPI</v>
          </cell>
          <cell r="I5727">
            <v>99.24</v>
          </cell>
        </row>
        <row r="5728">
          <cell r="D5728" t="str">
            <v>00021055</v>
          </cell>
          <cell r="E5728" t="str">
            <v>GRELHA FOFO P/ CANALETA 40 X 400 X 1000MM P/ GARAGEM E ESTACIONAMENTO</v>
          </cell>
          <cell r="F5728" t="str">
            <v>UN</v>
          </cell>
          <cell r="G5728">
            <v>94.53</v>
          </cell>
          <cell r="H5728" t="str">
            <v>I-SINAPI</v>
          </cell>
          <cell r="I5728">
            <v>115.32</v>
          </cell>
        </row>
        <row r="5729">
          <cell r="D5729" t="str">
            <v>00021056</v>
          </cell>
          <cell r="E5729" t="str">
            <v>GRELHA FOFO P/ CANALETA 40 X 500 X 1000MM P/ GARAGEM E ESTACIONAMENTO</v>
          </cell>
          <cell r="F5729" t="str">
            <v>UN</v>
          </cell>
          <cell r="G5729">
            <v>114.4</v>
          </cell>
          <cell r="H5729" t="str">
            <v>I-SINAPI</v>
          </cell>
          <cell r="I5729">
            <v>139.56</v>
          </cell>
        </row>
        <row r="5730">
          <cell r="D5730" t="str">
            <v>00021057</v>
          </cell>
          <cell r="E5730" t="str">
            <v>GRELHA FOFO P/ CANALETA 50 X 550 X 1000MM P/ GARAGEM E ESTACIONAMENTO</v>
          </cell>
          <cell r="F5730" t="str">
            <v>UN</v>
          </cell>
          <cell r="G5730">
            <v>102.96</v>
          </cell>
          <cell r="H5730" t="str">
            <v>I-SINAPI</v>
          </cell>
          <cell r="I5730">
            <v>125.61</v>
          </cell>
        </row>
        <row r="5731">
          <cell r="D5731" t="str">
            <v>00011731</v>
          </cell>
          <cell r="E5731" t="str">
            <v>GRELHA PVC BRANCA QUADRADA 150X150MM</v>
          </cell>
          <cell r="F5731" t="str">
            <v>UN</v>
          </cell>
          <cell r="G5731">
            <v>3.32</v>
          </cell>
          <cell r="H5731" t="str">
            <v>I-SINAPI</v>
          </cell>
          <cell r="I5731">
            <v>4.05</v>
          </cell>
        </row>
        <row r="5732">
          <cell r="D5732" t="str">
            <v>00011732</v>
          </cell>
          <cell r="E5732" t="str">
            <v>GRELHA PVC CROMADA REDONDA 150MM</v>
          </cell>
          <cell r="F5732" t="str">
            <v>UN</v>
          </cell>
          <cell r="G5732">
            <v>9.07</v>
          </cell>
          <cell r="H5732" t="str">
            <v>I-SINAPI</v>
          </cell>
          <cell r="I5732">
            <v>11.06</v>
          </cell>
        </row>
        <row r="5733">
          <cell r="D5733" t="str">
            <v>00013533</v>
          </cell>
          <cell r="E5733" t="str">
            <v>GRUPO DE SOLDAGEM C/ GERADOR A DIESEL 18 HP, P/ SOLDA ELETRICA, SOBRE DUAS RODAS, BAMBOZZI</v>
          </cell>
          <cell r="F5733" t="str">
            <v>UN</v>
          </cell>
          <cell r="G5733">
            <v>41940.61</v>
          </cell>
          <cell r="H5733" t="str">
            <v>I-SINAPI</v>
          </cell>
          <cell r="I5733">
            <v>51167.54</v>
          </cell>
        </row>
        <row r="5734">
          <cell r="D5734" t="str">
            <v>00013333</v>
          </cell>
          <cell r="E5734" t="str">
            <v>GRUPO DE SOLDAGEM C/ GERADOR A DIESEL 33HP P/ SOLDA ELETRICA, SOBRE 04 RODAS, BAMBOZZI, MOD.TN8</v>
          </cell>
          <cell r="F5734" t="str">
            <v>UN</v>
          </cell>
          <cell r="G5734">
            <v>47666.04</v>
          </cell>
          <cell r="H5734" t="str">
            <v>I-SINAPI</v>
          </cell>
          <cell r="I5734">
            <v>58152.56</v>
          </cell>
        </row>
        <row r="5735">
          <cell r="D5735" t="str">
            <v>00003331</v>
          </cell>
          <cell r="E5735" t="str">
            <v>GRUPO DE SOLDAGEN C/ GERADOR A DIESEL 33HP P/ SOLDA ELETRICA, SOBRE RODAS, TIPO BAMBOZZI MOD. 0-</v>
          </cell>
          <cell r="F5735" t="str">
            <v>H</v>
          </cell>
          <cell r="G5735">
            <v>7.73</v>
          </cell>
          <cell r="H5735" t="str">
            <v>I-SINAPI</v>
          </cell>
          <cell r="I5735">
            <v>9.43</v>
          </cell>
        </row>
        <row r="5736">
          <cell r="D5736" t="str">
            <v>00003348</v>
          </cell>
          <cell r="E5736" t="str">
            <v>GRUPO GERADOR ACIMA DE * 125 ATE 180 KVA * DIESEL, REBOCAVEL, ACIONAMENTO MANUAL</v>
          </cell>
          <cell r="F5736" t="str">
            <v>H</v>
          </cell>
          <cell r="G5736">
            <v>16.25</v>
          </cell>
          <cell r="H5736" t="str">
            <v>I-SINAPI</v>
          </cell>
          <cell r="I5736">
            <v>19.82</v>
          </cell>
        </row>
        <row r="5737">
          <cell r="D5737" t="str">
            <v>00003345</v>
          </cell>
          <cell r="E5737" t="str">
            <v>GRUPO GERADOR ACIMA DE * 20 ATE 80KVA * DIESEL, REBOCAVEL, ACIONAMENTO MANUAL</v>
          </cell>
          <cell r="F5737" t="str">
            <v>H</v>
          </cell>
          <cell r="G5737">
            <v>10.97</v>
          </cell>
          <cell r="H5737" t="str">
            <v>I-SINAPI</v>
          </cell>
          <cell r="I5737">
            <v>13.38</v>
          </cell>
        </row>
        <row r="5738">
          <cell r="D5738" t="str">
            <v>00003339</v>
          </cell>
          <cell r="E5738" t="str">
            <v>GRUPO GERADOR ACIMA DE * 5 ATE 20KVA*, DIESEL, REBOCAVEL, ACIONAMENTO MANUAL</v>
          </cell>
          <cell r="F5738" t="str">
            <v>H</v>
          </cell>
          <cell r="G5738">
            <v>4.45</v>
          </cell>
          <cell r="H5738" t="str">
            <v>I-SINAPI</v>
          </cell>
          <cell r="I5738">
            <v>5.42</v>
          </cell>
        </row>
        <row r="5739">
          <cell r="D5739" t="str">
            <v>00003346</v>
          </cell>
          <cell r="E5739" t="str">
            <v>GRUPO GERADOR ACIMA DE * 80 ATE 125KVA * DIESEL, REBOCAVEL, ACIONAMENTO MANUAL</v>
          </cell>
          <cell r="F5739" t="str">
            <v>H</v>
          </cell>
          <cell r="G5739">
            <v>14.22</v>
          </cell>
          <cell r="H5739" t="str">
            <v>I-SINAPI</v>
          </cell>
          <cell r="I5739">
            <v>17.34</v>
          </cell>
        </row>
        <row r="5740">
          <cell r="D5740" t="str">
            <v>00013758</v>
          </cell>
          <cell r="E5740" t="str">
            <v>GRUPO GERADOR ACIMA DE 180 ATE 220 KVA, DIESEL REBOCAVEL, ACIONAMENTO MANUAL</v>
          </cell>
          <cell r="F5740" t="str">
            <v>MES</v>
          </cell>
          <cell r="G5740">
            <v>3761.04</v>
          </cell>
          <cell r="H5740" t="str">
            <v>I-SINAPI</v>
          </cell>
          <cell r="I5740">
            <v>4588.46</v>
          </cell>
        </row>
        <row r="5741">
          <cell r="D5741" t="str">
            <v>00013757</v>
          </cell>
          <cell r="E5741" t="str">
            <v>GRUPO GERADOR ACIMA DE 220 ATE 330 KVA, DIESEL REBOCAVEL, ACIONAMENTO MANUAL</v>
          </cell>
          <cell r="F5741" t="str">
            <v>MES</v>
          </cell>
          <cell r="G5741">
            <v>4875.43</v>
          </cell>
          <cell r="H5741" t="str">
            <v>I-SINAPI</v>
          </cell>
          <cell r="I5741">
            <v>5948.02</v>
          </cell>
        </row>
        <row r="5742">
          <cell r="D5742" t="str">
            <v>00013910</v>
          </cell>
          <cell r="E5742" t="str">
            <v>GRUPO GERADOR C/ MOTOR DIESEL * 85 CV *, REBOCAVEL * 60 A 66 KVA</v>
          </cell>
          <cell r="F5742" t="str">
            <v>UN</v>
          </cell>
          <cell r="G5742">
            <v>45323.34</v>
          </cell>
          <cell r="H5742" t="str">
            <v>I-SINAPI</v>
          </cell>
          <cell r="I5742">
            <v>55294.47</v>
          </cell>
        </row>
        <row r="5743">
          <cell r="D5743" t="str">
            <v>00025986</v>
          </cell>
          <cell r="E5743" t="str">
            <v>GRUPO GERADOR COM SILENCIADOR, MOTOR A DIESEL DE 180 KVA (144 KW), CONSUMO 31,68 L/H</v>
          </cell>
          <cell r="F5743" t="str">
            <v>UN</v>
          </cell>
          <cell r="G5743">
            <v>72267.44</v>
          </cell>
          <cell r="H5743" t="str">
            <v>I-SINAPI</v>
          </cell>
          <cell r="I5743">
            <v>88166.27</v>
          </cell>
        </row>
        <row r="5744">
          <cell r="D5744" t="str">
            <v>00025987</v>
          </cell>
          <cell r="E5744" t="str">
            <v>GRUPO GERADOR COM SILENCIADOR, MOTOR A DIESEL DE 40/44 KVA (32/35 KW), CONSUMO 7,04 L/H</v>
          </cell>
          <cell r="F5744" t="str">
            <v>UN</v>
          </cell>
          <cell r="G5744">
            <v>38999.94</v>
          </cell>
          <cell r="H5744" t="str">
            <v>I-SINAPI</v>
          </cell>
          <cell r="I5744">
            <v>47579.92</v>
          </cell>
        </row>
        <row r="5745">
          <cell r="D5745" t="str">
            <v>00003352</v>
          </cell>
          <cell r="E5745" t="str">
            <v>GRUPO GERADOR PORTATIL ATE * 5 KVA * C/ MOTOR A DIESEL OU GASOLINA</v>
          </cell>
          <cell r="F5745" t="str">
            <v>H</v>
          </cell>
          <cell r="G5745">
            <v>3.02</v>
          </cell>
          <cell r="H5745" t="str">
            <v>I-SINAPI</v>
          </cell>
          <cell r="I5745">
            <v>3.68</v>
          </cell>
        </row>
        <row r="5746">
          <cell r="D5746" t="str">
            <v>00013909</v>
          </cell>
          <cell r="E5746" t="str">
            <v>GRUPO GERADOR 1450W 110V CAP = 12V 3.44HP GASOL.</v>
          </cell>
          <cell r="F5746" t="str">
            <v>UN</v>
          </cell>
          <cell r="G5746">
            <v>2580.9</v>
          </cell>
          <cell r="H5746" t="str">
            <v>I-SINAPI</v>
          </cell>
          <cell r="I5746">
            <v>3148.69</v>
          </cell>
        </row>
        <row r="5747">
          <cell r="D5747" t="str">
            <v>00013911</v>
          </cell>
          <cell r="E5747" t="str">
            <v>GRUPO GERADOR, 125/145 KVA, MOTOR A DIESEL 165 CV, 1800 RPM, ESTACIONÁRIO</v>
          </cell>
          <cell r="F5747" t="str">
            <v>UN</v>
          </cell>
          <cell r="G5747">
            <v>67248.88</v>
          </cell>
          <cell r="H5747" t="str">
            <v>I-SINAPI</v>
          </cell>
          <cell r="I5747">
            <v>82043.63</v>
          </cell>
        </row>
        <row r="5748">
          <cell r="D5748" t="str">
            <v>00025019</v>
          </cell>
          <cell r="E5748" t="str">
            <v>GRUPO GERADOR, 150/170 KVA, MOTOR A DIESEL 210 CV, ESTACIONÁRIO</v>
          </cell>
          <cell r="F5748" t="str">
            <v>UN</v>
          </cell>
          <cell r="G5748">
            <v>72699.850000000006</v>
          </cell>
          <cell r="H5748" t="str">
            <v>I-SINAPI</v>
          </cell>
          <cell r="I5748">
            <v>88693.81</v>
          </cell>
        </row>
        <row r="5749">
          <cell r="D5749" t="str">
            <v>00014254</v>
          </cell>
          <cell r="E5749" t="str">
            <v>GRUPO GERADOR, 76/84 KVA, MOTOR DIESEL DE 85 HP, ACIONAMENTO MANUAL, ESTACIONÁRIO</v>
          </cell>
          <cell r="F5749" t="str">
            <v>UN</v>
          </cell>
          <cell r="G5749">
            <v>48280</v>
          </cell>
          <cell r="H5749" t="str">
            <v>I-SINAPI</v>
          </cell>
          <cell r="I5749">
            <v>58901.599999999999</v>
          </cell>
        </row>
        <row r="5750">
          <cell r="D5750" t="str">
            <v>00011559</v>
          </cell>
          <cell r="E5750" t="str">
            <v>GUIA LATAO CROMADO 3/4'' P/ PORTA/JAN CORRER</v>
          </cell>
          <cell r="F5750" t="str">
            <v>UN</v>
          </cell>
          <cell r="G5750">
            <v>7.34</v>
          </cell>
          <cell r="H5750" t="str">
            <v>I-SINAPI</v>
          </cell>
          <cell r="I5750">
            <v>8.9499999999999993</v>
          </cell>
        </row>
        <row r="5751">
          <cell r="D5751" t="str">
            <v>00010741</v>
          </cell>
          <cell r="E5751" t="str">
            <v>GUINCHO DE ARRASTE MANUAL TIRFOR TUL-30, CAP. 3T, C/ 20M DE CABO DE ACO**CAIXA**</v>
          </cell>
          <cell r="F5751" t="str">
            <v>UN</v>
          </cell>
          <cell r="G5751">
            <v>8376.23</v>
          </cell>
          <cell r="H5751" t="str">
            <v>I-SINAPI</v>
          </cell>
          <cell r="I5751">
            <v>10219</v>
          </cell>
        </row>
        <row r="5752">
          <cell r="D5752" t="str">
            <v>00010705</v>
          </cell>
          <cell r="E5752" t="str">
            <v>GUINCHO ELETRICO DE COLUNA * 2,5 HP * C/ EMBREAGEM, TRIFASICO * CAP . 300KG *, MARCA VELOX**CAIXA**</v>
          </cell>
          <cell r="F5752" t="str">
            <v>UN</v>
          </cell>
          <cell r="G5752">
            <v>4601.88</v>
          </cell>
          <cell r="H5752" t="str">
            <v>I-SINAPI</v>
          </cell>
          <cell r="I5752">
            <v>5614.29</v>
          </cell>
        </row>
        <row r="5753">
          <cell r="D5753" t="str">
            <v>00007373</v>
          </cell>
          <cell r="E5753" t="str">
            <v>GUINCHO MANUAL DE ARRASTE CAP. * 3T * C/ 20M DE CABO DE ACO, TIPO TIRFOR OU EQUIV</v>
          </cell>
          <cell r="F5753" t="str">
            <v>H</v>
          </cell>
          <cell r="G5753">
            <v>1.21</v>
          </cell>
          <cell r="H5753" t="str">
            <v>I-SINAPI</v>
          </cell>
          <cell r="I5753">
            <v>1.47</v>
          </cell>
        </row>
        <row r="5754">
          <cell r="D5754" t="str">
            <v>00007370</v>
          </cell>
          <cell r="E5754" t="str">
            <v>GUINCHO MANUAL DE ARRASTE CAPACIDADE DE   2 T COM 20 M DE CABO DE AÇO - (LOCAÇÃO)</v>
          </cell>
          <cell r="F5754" t="str">
            <v>H</v>
          </cell>
          <cell r="G5754">
            <v>1.1299999999999999</v>
          </cell>
          <cell r="H5754" t="str">
            <v>I-SINAPI</v>
          </cell>
          <cell r="I5754">
            <v>1.37</v>
          </cell>
        </row>
        <row r="5755">
          <cell r="D5755" t="str">
            <v>00003366</v>
          </cell>
          <cell r="E5755" t="str">
            <v>GUINCHO TIPO MUNCK CAP * 5T * MONTADO EM CAMINHAO CARROCERIA ,OU EQUIV</v>
          </cell>
          <cell r="F5755" t="str">
            <v>H</v>
          </cell>
          <cell r="G5755">
            <v>108.59</v>
          </cell>
          <cell r="H5755" t="str">
            <v>I-SINAPI</v>
          </cell>
          <cell r="I5755">
            <v>132.47</v>
          </cell>
        </row>
        <row r="5756">
          <cell r="D5756" t="str">
            <v>00003356</v>
          </cell>
          <cell r="E5756" t="str">
            <v>GUINCHO TIPO MUNCK CAP * 6T * MONTADO EM CAMINHAO CARROCERIA, OU EQUIV</v>
          </cell>
          <cell r="F5756" t="str">
            <v>H</v>
          </cell>
          <cell r="G5756">
            <v>108.59</v>
          </cell>
          <cell r="H5756" t="str">
            <v>I-SINAPI</v>
          </cell>
          <cell r="I5756">
            <v>132.47</v>
          </cell>
        </row>
        <row r="5757">
          <cell r="D5757" t="str">
            <v>00003372</v>
          </cell>
          <cell r="E5757" t="str">
            <v>GUINDASTE AUTO-PROPELIDO, SOBRE PNEUS, C/ LANCA TELESCOPICA CAP * 10 T * TIPO HISTER, MADAL OU</v>
          </cell>
          <cell r="F5757" t="str">
            <v>H</v>
          </cell>
          <cell r="G5757">
            <v>113.4</v>
          </cell>
          <cell r="H5757" t="str">
            <v>I-SINAPI</v>
          </cell>
          <cell r="I5757">
            <v>138.34</v>
          </cell>
        </row>
        <row r="5758">
          <cell r="D5758" t="str">
            <v>00003367</v>
          </cell>
          <cell r="E5758" t="str">
            <v>GUINDASTE AUTO-PROPELIDO, SOBRE PNEUS, C/ LANCA TELESCOPICA CAP * 15T * (INCL</v>
          </cell>
          <cell r="F5758" t="str">
            <v>H</v>
          </cell>
          <cell r="G5758">
            <v>139.62</v>
          </cell>
          <cell r="H5758" t="str">
            <v>I-SINAPI</v>
          </cell>
          <cell r="I5758">
            <v>170.33</v>
          </cell>
        </row>
        <row r="5759">
          <cell r="D5759" t="str">
            <v>00010807</v>
          </cell>
          <cell r="E5759" t="str">
            <v>GUINDASTE AUTO-PROPELIDO, SOBRE PNEUS, C/ LANCA TELESCOPICA CAP * 35T * (INCL</v>
          </cell>
          <cell r="F5759" t="str">
            <v>H</v>
          </cell>
          <cell r="G5759">
            <v>212.63</v>
          </cell>
          <cell r="H5759" t="str">
            <v>I-SINAPI</v>
          </cell>
          <cell r="I5759">
            <v>259.39999999999998</v>
          </cell>
        </row>
        <row r="5760">
          <cell r="D5760" t="str">
            <v>00013870</v>
          </cell>
          <cell r="E5760" t="str">
            <v>GUINDASTE DE TORRE OU GRUA ASCENCIONAL CAP. 2,2T A 30M, LIEBHERR MOD 55.3HC, 55,5HP**CAIXA**</v>
          </cell>
          <cell r="F5760" t="str">
            <v>UN</v>
          </cell>
          <cell r="G5760">
            <v>464217.82</v>
          </cell>
          <cell r="H5760" t="str">
            <v>I-SINAPI</v>
          </cell>
          <cell r="I5760">
            <v>566345.74</v>
          </cell>
        </row>
        <row r="5761">
          <cell r="D5761" t="str">
            <v>00013871</v>
          </cell>
          <cell r="E5761" t="str">
            <v>GUINDASTE DE TORRE OU GRUA ESTACIONARIO S/ SAPATAS H = 30M CAP. 1,2T A 30M, FM GRUAS MOD MI-</v>
          </cell>
          <cell r="F5761" t="str">
            <v>UN</v>
          </cell>
          <cell r="G5761">
            <v>346000</v>
          </cell>
          <cell r="H5761" t="str">
            <v>I-SINAPI</v>
          </cell>
          <cell r="I5761">
            <v>422120</v>
          </cell>
        </row>
        <row r="5762">
          <cell r="D5762" t="str">
            <v>00013872</v>
          </cell>
          <cell r="E5762" t="str">
            <v>GUINDASTE DE TORRE OU GRUA MOVEL, SOBRE TRILHOS H = 30M CAP. 1T A 30M, LIEBHERR MOD 30.3HC,</v>
          </cell>
          <cell r="F5762" t="str">
            <v>UN</v>
          </cell>
          <cell r="G5762">
            <v>354937.18</v>
          </cell>
          <cell r="H5762" t="str">
            <v>I-SINAPI</v>
          </cell>
          <cell r="I5762">
            <v>433023.35</v>
          </cell>
        </row>
        <row r="5763">
          <cell r="D5763" t="str">
            <v>00003365</v>
          </cell>
          <cell r="E5763" t="str">
            <v>GUINDASTE HIDRÁULICO VEICULAR, C/LANÇA TELESCÓPICA DE ACIONAMENTO HIDRÁULICO E LANÇAS MANUAIS</v>
          </cell>
          <cell r="F5763" t="str">
            <v>UN</v>
          </cell>
          <cell r="G5763">
            <v>291550</v>
          </cell>
          <cell r="H5763" t="str">
            <v>I-SINAPI</v>
          </cell>
          <cell r="I5763">
            <v>355691</v>
          </cell>
        </row>
        <row r="5764">
          <cell r="D5764" t="str">
            <v>00025952</v>
          </cell>
          <cell r="E5764" t="str">
            <v>GUINDASTE HIDRAULICO AUTOPROPELIDO ROUGH TERRAIN CRENE, TEREX RT 230, COM LANÇA TELESCOPICA</v>
          </cell>
          <cell r="F5764" t="str">
            <v>UN</v>
          </cell>
          <cell r="G5764">
            <v>647608.56000000006</v>
          </cell>
          <cell r="H5764" t="str">
            <v>I-SINAPI</v>
          </cell>
          <cell r="I5764">
            <v>790082.44</v>
          </cell>
        </row>
        <row r="5765">
          <cell r="D5765" t="str">
            <v>00025953</v>
          </cell>
          <cell r="E5765" t="str">
            <v>GUINDASTE HIDRAULICO AUTOPROPELIDO, SOBRE RODAS, CAP ATÉ 100 T - TEREX AC   100. ( IMPORTADO )</v>
          </cell>
          <cell r="F5765" t="str">
            <v>UN</v>
          </cell>
          <cell r="G5765">
            <v>2979005.95</v>
          </cell>
          <cell r="H5765" t="str">
            <v>I-SINAPI</v>
          </cell>
          <cell r="I5765">
            <v>3634387.25</v>
          </cell>
        </row>
        <row r="5766">
          <cell r="D5766" t="str">
            <v>00025954</v>
          </cell>
          <cell r="E5766" t="str">
            <v>GUINDASTE HIDRAULICO AUTOPROPELIDO, SOBRE RODAS, CAP ATÉ 55 T - TEREX   AC   55 CITY ( IMPORTADO )</v>
          </cell>
          <cell r="F5766" t="str">
            <v>UN</v>
          </cell>
          <cell r="G5766">
            <v>1613628.23</v>
          </cell>
          <cell r="H5766" t="str">
            <v>I-SINAPI</v>
          </cell>
          <cell r="I5766">
            <v>1968626.44</v>
          </cell>
        </row>
        <row r="5767">
          <cell r="D5767" t="str">
            <v>00013869</v>
          </cell>
          <cell r="E5767" t="str">
            <v>GUINDASTE HIDRAULICO TIPO TRUCK CRANE, C/LANÇA TELESCÓPICA DE ACIONAMENTO HIDRÁULICO,</v>
          </cell>
          <cell r="F5767" t="str">
            <v>UN</v>
          </cell>
          <cell r="G5767">
            <v>971186.72</v>
          </cell>
          <cell r="H5767" t="str">
            <v>I-SINAPI</v>
          </cell>
          <cell r="I5767">
            <v>1184847.79</v>
          </cell>
        </row>
        <row r="5768">
          <cell r="D5768" t="str">
            <v>00013225</v>
          </cell>
          <cell r="E5768" t="str">
            <v>GUINDASTE HIDRAULICO VEICULAR, C/LANÇA TELESCOPICA DE ACIONAMENTO HIDRÁULICO E LANÇAS MANUAIS</v>
          </cell>
          <cell r="F5768" t="str">
            <v>UN</v>
          </cell>
          <cell r="G5768">
            <v>305983.18</v>
          </cell>
          <cell r="H5768" t="str">
            <v>I-SINAPI</v>
          </cell>
          <cell r="I5768">
            <v>373299.47</v>
          </cell>
        </row>
        <row r="5769">
          <cell r="D5769" t="str">
            <v>00010713</v>
          </cell>
          <cell r="E5769" t="str">
            <v>GUINDASTE HIDRAULICO VEICULAR, C/LANÇA TELESCÓPICA DE ACIONAMENTO HIDRÁULICO E LANÇAS MANUAIS</v>
          </cell>
          <cell r="F5769" t="str">
            <v>UN</v>
          </cell>
          <cell r="G5769">
            <v>272305.78000000003</v>
          </cell>
          <cell r="H5769" t="str">
            <v>I-SINAPI</v>
          </cell>
          <cell r="I5769">
            <v>332213.05</v>
          </cell>
        </row>
        <row r="5770">
          <cell r="D5770" t="str">
            <v>00003357</v>
          </cell>
          <cell r="E5770" t="str">
            <v>GUINDASTE TIPO MUNCK CAP * 2T * MONTADO EM CAMINHAO CARROCERIA OU EQUIV</v>
          </cell>
          <cell r="F5770" t="str">
            <v>H</v>
          </cell>
          <cell r="G5770">
            <v>77.56</v>
          </cell>
          <cell r="H5770" t="str">
            <v>I-SINAPI</v>
          </cell>
          <cell r="I5770">
            <v>94.62</v>
          </cell>
        </row>
        <row r="5771">
          <cell r="D5771" t="str">
            <v>00003359</v>
          </cell>
          <cell r="E5771" t="str">
            <v>GUINDASTE TIPO MUNCK CAP * 8T * MONTADO EM CAMINHAO CARROCERIA OU EQUIV</v>
          </cell>
          <cell r="F5771" t="str">
            <v>H</v>
          </cell>
          <cell r="G5771">
            <v>124.1</v>
          </cell>
          <cell r="H5771" t="str">
            <v>I-SINAPI</v>
          </cell>
          <cell r="I5771">
            <v>151.4</v>
          </cell>
        </row>
        <row r="5772">
          <cell r="D5772" t="str">
            <v>00003362</v>
          </cell>
          <cell r="E5772" t="str">
            <v>GUINDASTE TORRE OU GRUA ESTACIONARIA S/ SAPATAS H = 29M, 1200KG A 30M TIPO SITI AM - 1230 OU EQUIV</v>
          </cell>
          <cell r="F5772" t="str">
            <v>H</v>
          </cell>
          <cell r="G5772">
            <v>31.5</v>
          </cell>
          <cell r="H5772" t="str">
            <v>I-SINAPI</v>
          </cell>
          <cell r="I5772">
            <v>38.43</v>
          </cell>
        </row>
        <row r="5773">
          <cell r="D5773" t="str">
            <v>00003363</v>
          </cell>
          <cell r="E5773" t="str">
            <v>GUINDAUTO HIDRAULICO MADAL MD-1501, CARGA MAX 5,75T (A 2M) E 2,3T ( A 5M), ALT URA MAX = 7,9M, P/</v>
          </cell>
          <cell r="F5773" t="str">
            <v>UN</v>
          </cell>
          <cell r="G5773">
            <v>54633</v>
          </cell>
          <cell r="H5773" t="str">
            <v>I-SINAPI</v>
          </cell>
          <cell r="I5773">
            <v>66652.259999999995</v>
          </cell>
        </row>
        <row r="5774">
          <cell r="D5774" t="str">
            <v>00011611</v>
          </cell>
          <cell r="E5774" t="str">
            <v>GUINDAUTO HIDRAULICO MADAL MD-15501, CARGA MAX 7,7 5,52M), ALTURA MAX = 8,64M, P/</v>
          </cell>
          <cell r="F5774" t="str">
            <v>UN</v>
          </cell>
          <cell r="G5774">
            <v>70286.990000000005</v>
          </cell>
          <cell r="H5774" t="str">
            <v>I-SINAPI</v>
          </cell>
          <cell r="I5774">
            <v>85750.12</v>
          </cell>
        </row>
        <row r="5775">
          <cell r="D5775" t="str">
            <v>00010712</v>
          </cell>
          <cell r="E5775" t="str">
            <v>GUINDAUTO HIDRAULICO MADAL MD-6501, CARGA MAX 3,25T (A 2M) E 1,62T (A 4M), ALTURA MAX = 6,6M, P/</v>
          </cell>
          <cell r="F5775" t="str">
            <v>UN</v>
          </cell>
          <cell r="G5775">
            <v>23547.37</v>
          </cell>
          <cell r="H5775" t="str">
            <v>I-SINAPI</v>
          </cell>
          <cell r="I5775">
            <v>28727.79</v>
          </cell>
        </row>
        <row r="5776">
          <cell r="D5776" t="str">
            <v>00007569</v>
          </cell>
          <cell r="E5776" t="str">
            <v>HASTE ANCORA DE 16MM X 2,35MM (5/8" X 8")</v>
          </cell>
          <cell r="F5776" t="str">
            <v>UN</v>
          </cell>
          <cell r="G5776">
            <v>19.920000000000002</v>
          </cell>
          <cell r="H5776" t="str">
            <v>I-SINAPI</v>
          </cell>
          <cell r="I5776">
            <v>24.3</v>
          </cell>
        </row>
        <row r="5777">
          <cell r="D5777" t="str">
            <v>00003383</v>
          </cell>
          <cell r="E5777" t="str">
            <v>HASTE ANCORAMENTO 2400MM X 16MM (5/8")</v>
          </cell>
          <cell r="F5777" t="str">
            <v>UN</v>
          </cell>
          <cell r="G5777">
            <v>21.61</v>
          </cell>
          <cell r="H5777" t="str">
            <v>I-SINAPI</v>
          </cell>
          <cell r="I5777">
            <v>26.36</v>
          </cell>
        </row>
        <row r="5778">
          <cell r="D5778" t="str">
            <v>00003380</v>
          </cell>
          <cell r="E5778" t="str">
            <v>HASTE DE ATERRAMENTO COM 3 M, DN = 5/8", EM AÇO REVESTIDA COM BAIXA CAMADA DE COBRE COM</v>
          </cell>
          <cell r="F5778" t="str">
            <v>UN</v>
          </cell>
          <cell r="G5778">
            <v>27.91</v>
          </cell>
          <cell r="H5778" t="str">
            <v>I-SINAPI</v>
          </cell>
          <cell r="I5778">
            <v>34.049999999999997</v>
          </cell>
        </row>
        <row r="5779">
          <cell r="D5779" t="str">
            <v>00003373</v>
          </cell>
          <cell r="E5779" t="str">
            <v>HASTE DE TERRA EM ACO REVESTIDO DE COBRE DN 1/2" X 3000MM</v>
          </cell>
          <cell r="F5779" t="str">
            <v>UN</v>
          </cell>
          <cell r="G5779">
            <v>25.89</v>
          </cell>
          <cell r="H5779" t="str">
            <v>I-SINAPI</v>
          </cell>
          <cell r="I5779">
            <v>31.58</v>
          </cell>
        </row>
        <row r="5780">
          <cell r="D5780">
            <v>3378</v>
          </cell>
          <cell r="E5780" t="str">
            <v>HASTE DE TERRA EM ACO REVESTIDO DE COBRE DN 3/4" X 3000MM</v>
          </cell>
          <cell r="F5780" t="str">
            <v>UN</v>
          </cell>
          <cell r="G5780">
            <v>38.97</v>
          </cell>
          <cell r="H5780" t="str">
            <v>I-SINAPI</v>
          </cell>
          <cell r="I5780">
            <v>47.54</v>
          </cell>
        </row>
        <row r="5781">
          <cell r="D5781">
            <v>3376</v>
          </cell>
          <cell r="E5781" t="str">
            <v>HASTE DE TERRA EM ACO REVESTIDO DE COBRE DN 3/4" X 3000MM C/ CONECTOR"</v>
          </cell>
          <cell r="F5781" t="str">
            <v>UN</v>
          </cell>
          <cell r="G5781">
            <v>41.09</v>
          </cell>
          <cell r="H5781" t="str">
            <v>I-SINAPI</v>
          </cell>
          <cell r="I5781">
            <v>50.12</v>
          </cell>
        </row>
        <row r="5782">
          <cell r="D5782" t="str">
            <v>00021145</v>
          </cell>
          <cell r="E5782" t="str">
            <v>HASTE DE TERRA EM ACO REVESTIDO DE COBRE DN 3/8'' X 3000MM</v>
          </cell>
          <cell r="F5782" t="str">
            <v>UN</v>
          </cell>
          <cell r="G5782">
            <v>23.41</v>
          </cell>
          <cell r="H5782" t="str">
            <v>I-SINAPI</v>
          </cell>
          <cell r="I5782">
            <v>28.56</v>
          </cell>
        </row>
        <row r="5783">
          <cell r="D5783" t="str">
            <v>00003379</v>
          </cell>
          <cell r="E5783" t="str">
            <v>HASTE DE TERRA EM ACO REVESTIDO DE COBRE DN 5/8" X 3000MM</v>
          </cell>
          <cell r="F5783" t="str">
            <v>UN</v>
          </cell>
          <cell r="G5783">
            <v>25.71</v>
          </cell>
          <cell r="H5783" t="str">
            <v>I-SINAPI</v>
          </cell>
          <cell r="I5783">
            <v>31.36</v>
          </cell>
        </row>
        <row r="5784">
          <cell r="D5784" t="str">
            <v>00011991</v>
          </cell>
          <cell r="E5784" t="str">
            <v>HASTE DE TERRA TIPO CANTONEIRA GALVANIZADA L=2,00M</v>
          </cell>
          <cell r="F5784" t="str">
            <v>UN</v>
          </cell>
          <cell r="G5784">
            <v>36.479999999999997</v>
          </cell>
          <cell r="H5784" t="str">
            <v>I-SINAPI</v>
          </cell>
          <cell r="I5784">
            <v>44.5</v>
          </cell>
        </row>
        <row r="5785">
          <cell r="D5785" t="str">
            <v>00011029</v>
          </cell>
          <cell r="E5785" t="str">
            <v>HASTE RETA P/ GANCHO FG C/ ROSCA - 1/4" X 30CM - P/ FIXACAO TELHA METALICA - INCL PORCA E ARRUELAS DE</v>
          </cell>
          <cell r="F5785" t="str">
            <v>CJ</v>
          </cell>
          <cell r="G5785">
            <v>0.57999999999999996</v>
          </cell>
          <cell r="H5785" t="str">
            <v>I-SINAPI</v>
          </cell>
          <cell r="I5785">
            <v>0.7</v>
          </cell>
        </row>
        <row r="5786">
          <cell r="D5786" t="str">
            <v>00004316</v>
          </cell>
          <cell r="E5786" t="str">
            <v>HASTE RETA P/ GANCHO FG C/ ROSCA - 1/4" X 40CM - P/ FIXACAO TELHA FIBROC INCL PORCA SEXT ZINCO</v>
          </cell>
          <cell r="F5786" t="str">
            <v>UN</v>
          </cell>
          <cell r="G5786">
            <v>1.1499999999999999</v>
          </cell>
          <cell r="H5786" t="str">
            <v>I-SINAPI</v>
          </cell>
          <cell r="I5786">
            <v>1.4</v>
          </cell>
        </row>
        <row r="5787">
          <cell r="D5787" t="str">
            <v>00004313</v>
          </cell>
          <cell r="E5787" t="str">
            <v>HASTE RETA P/ GANCHO FG C/ ROSCA - 5/16" X 35CM - P/ FIXACAO TELHA FIBROC - INCL PORCA E ARRUELAS DE</v>
          </cell>
          <cell r="F5787" t="str">
            <v>CJ</v>
          </cell>
          <cell r="G5787">
            <v>1.59</v>
          </cell>
          <cell r="H5787" t="str">
            <v>I-SINAPI</v>
          </cell>
          <cell r="I5787">
            <v>1.93</v>
          </cell>
        </row>
        <row r="5788">
          <cell r="D5788" t="str">
            <v>00004317</v>
          </cell>
          <cell r="E5788" t="str">
            <v>HASTE RETA P/ GANCHO FG C/ ROSCA - 5/16" X 40CM - P/ FIXACAO TELHA FIBROC - INCL PORCA SEXT ZINCO</v>
          </cell>
          <cell r="F5788" t="str">
            <v>UN</v>
          </cell>
          <cell r="G5788">
            <v>1.1499999999999999</v>
          </cell>
          <cell r="H5788" t="str">
            <v>I-SINAPI</v>
          </cell>
          <cell r="I5788">
            <v>1.4</v>
          </cell>
        </row>
        <row r="5789">
          <cell r="D5789" t="str">
            <v>00004314</v>
          </cell>
          <cell r="E5789" t="str">
            <v>HASTE RETA P/ GANCHO FG C/ ROSCA - 5/16" X 45CM - P/ FIXACAO TELHA FIBROC - INCL PORCA E ARRUELAS DE</v>
          </cell>
          <cell r="F5789" t="str">
            <v>CJ</v>
          </cell>
          <cell r="G5789">
            <v>1.38</v>
          </cell>
          <cell r="H5789" t="str">
            <v>I-SINAPI</v>
          </cell>
          <cell r="I5789">
            <v>1.68</v>
          </cell>
        </row>
        <row r="5790">
          <cell r="D5790" t="str">
            <v>00020062</v>
          </cell>
          <cell r="E5790" t="str">
            <v>HASTE ZINCADA MR AQUAPLUV D = 125MM</v>
          </cell>
          <cell r="F5790" t="str">
            <v>UN</v>
          </cell>
          <cell r="G5790">
            <v>1.42</v>
          </cell>
          <cell r="H5790" t="str">
            <v>I-SINAPI</v>
          </cell>
          <cell r="I5790">
            <v>1.73</v>
          </cell>
        </row>
        <row r="5791">
          <cell r="D5791" t="str">
            <v>00010815</v>
          </cell>
          <cell r="E5791" t="str">
            <v>HERBICIDA ROUND UP</v>
          </cell>
          <cell r="F5791" t="str">
            <v>L</v>
          </cell>
          <cell r="G5791">
            <v>20.53</v>
          </cell>
          <cell r="H5791" t="str">
            <v>I-SINAPI</v>
          </cell>
          <cell r="I5791">
            <v>25.04</v>
          </cell>
        </row>
        <row r="5792">
          <cell r="D5792" t="str">
            <v>00010816</v>
          </cell>
          <cell r="E5792" t="str">
            <v>HERBICIDA SELETIVO TORDON 2,4D DOWAGROSCIENCES</v>
          </cell>
          <cell r="F5792" t="str">
            <v>L</v>
          </cell>
          <cell r="G5792">
            <v>42</v>
          </cell>
          <cell r="H5792" t="str">
            <v>I-SINAPI</v>
          </cell>
          <cell r="I5792">
            <v>51.24</v>
          </cell>
        </row>
        <row r="5793">
          <cell r="D5793" t="str">
            <v>00010561</v>
          </cell>
          <cell r="E5793" t="str">
            <v>HEXAMETAFOSFATO DE SODIO</v>
          </cell>
          <cell r="F5793" t="str">
            <v>KG</v>
          </cell>
          <cell r="G5793">
            <v>2.77</v>
          </cell>
          <cell r="H5793" t="str">
            <v>I-SINAPI</v>
          </cell>
          <cell r="I5793">
            <v>3.37</v>
          </cell>
        </row>
        <row r="5794">
          <cell r="D5794" t="str">
            <v>00010922</v>
          </cell>
          <cell r="E5794" t="str">
            <v>HIDRANTE COLUNA FOFO COMPLETO DN   80 C/REGISTRO CUNHA DE BORRACHA /    CURVA / EXTREMIDADE /</v>
          </cell>
          <cell r="F5794" t="str">
            <v>UN</v>
          </cell>
          <cell r="G5794">
            <v>2476.0100000000002</v>
          </cell>
          <cell r="H5794" t="str">
            <v>I-SINAPI</v>
          </cell>
          <cell r="I5794">
            <v>3020.73</v>
          </cell>
        </row>
        <row r="5795">
          <cell r="D5795" t="str">
            <v>00010921</v>
          </cell>
          <cell r="E5795" t="str">
            <v>HIDRANTE COLUNA FOFO COMPLETO DN 100 C/REGISTRO CUNHA DE BORRACHA / CURVA / EXTREMIDADE /</v>
          </cell>
          <cell r="F5795" t="str">
            <v>UN</v>
          </cell>
          <cell r="G5795">
            <v>2783.5</v>
          </cell>
          <cell r="H5795" t="str">
            <v>I-SINAPI</v>
          </cell>
          <cell r="I5795">
            <v>3395.87</v>
          </cell>
        </row>
        <row r="5796">
          <cell r="D5796" t="str">
            <v>00010923</v>
          </cell>
          <cell r="E5796" t="str">
            <v>HIDRANTE SUBTERRANEO FERRO FUNDIDO C/ CURVA CURTA E CAIXA DN 75 MM</v>
          </cell>
          <cell r="F5796" t="str">
            <v>UN</v>
          </cell>
          <cell r="G5796">
            <v>2389.83</v>
          </cell>
          <cell r="H5796" t="str">
            <v>I-SINAPI</v>
          </cell>
          <cell r="I5796">
            <v>2915.59</v>
          </cell>
        </row>
        <row r="5797">
          <cell r="D5797" t="str">
            <v>00010924</v>
          </cell>
          <cell r="E5797" t="str">
            <v>HIDRANTE SUBTERRANEO FERRO FUNDIDO C/ CURVA LONGA E CAIXA DN 75 MM</v>
          </cell>
          <cell r="F5797" t="str">
            <v>UN</v>
          </cell>
          <cell r="G5797">
            <v>2569.37</v>
          </cell>
          <cell r="H5797" t="str">
            <v>I-SINAPI</v>
          </cell>
          <cell r="I5797">
            <v>3134.63</v>
          </cell>
        </row>
        <row r="5798">
          <cell r="D5798" t="str">
            <v>00010652</v>
          </cell>
          <cell r="E5798" t="str">
            <v>HIDRO-JATEADORA CONSMAQ MOD JT P/ DESOBSTRUCAO GALERIAS AGUAS PLUVIAIS C/ TANQUE 7M3, MONTAD</v>
          </cell>
          <cell r="F5798" t="str">
            <v>UN</v>
          </cell>
          <cell r="G5798">
            <v>574670.48</v>
          </cell>
          <cell r="H5798" t="str">
            <v>I-SINAPI</v>
          </cell>
          <cell r="I5798">
            <v>701097.98</v>
          </cell>
        </row>
        <row r="5799">
          <cell r="D5799" t="str">
            <v>00007316</v>
          </cell>
          <cell r="E5799" t="str">
            <v>HIDROFUGANTE INCOLOR P/ FACHADAS TP ACQUELLA OTTO BAUMGART OU MARCA EQUIVALENTE</v>
          </cell>
          <cell r="F5799" t="str">
            <v>L</v>
          </cell>
          <cell r="G5799">
            <v>11.5</v>
          </cell>
          <cell r="H5799" t="str">
            <v>I-SINAPI</v>
          </cell>
          <cell r="I5799">
            <v>14.03</v>
          </cell>
        </row>
        <row r="5800">
          <cell r="D5800" t="str">
            <v>00012776</v>
          </cell>
          <cell r="E5800" t="str">
            <v>HIDROMETRO W 12,5 L/S=45 M3/H</v>
          </cell>
          <cell r="F5800" t="str">
            <v>UN</v>
          </cell>
          <cell r="G5800">
            <v>1428.11</v>
          </cell>
          <cell r="H5800" t="str">
            <v>I-SINAPI</v>
          </cell>
          <cell r="I5800">
            <v>1742.29</v>
          </cell>
        </row>
        <row r="5801">
          <cell r="D5801" t="str">
            <v>00012777</v>
          </cell>
          <cell r="E5801" t="str">
            <v>HIDROMETRO W 20,8 L/S=75 M3/H</v>
          </cell>
          <cell r="F5801" t="str">
            <v>UN</v>
          </cell>
          <cell r="G5801">
            <v>1874.17</v>
          </cell>
          <cell r="H5801" t="str">
            <v>I-SINAPI</v>
          </cell>
          <cell r="I5801">
            <v>2286.48</v>
          </cell>
        </row>
        <row r="5802">
          <cell r="D5802" t="str">
            <v>00012778</v>
          </cell>
          <cell r="E5802" t="str">
            <v>HIDROMETRO W 3,3 L/S=12 M3/H</v>
          </cell>
          <cell r="F5802" t="str">
            <v>UN</v>
          </cell>
          <cell r="G5802">
            <v>1256.33</v>
          </cell>
          <cell r="H5802" t="str">
            <v>I-SINAPI</v>
          </cell>
          <cell r="I5802">
            <v>1532.72</v>
          </cell>
        </row>
        <row r="5803">
          <cell r="D5803" t="str">
            <v>00012769</v>
          </cell>
          <cell r="E5803" t="str">
            <v>HIDROMETRO 1,5 M3/H</v>
          </cell>
          <cell r="F5803" t="str">
            <v>UN</v>
          </cell>
          <cell r="G5803">
            <v>75.94</v>
          </cell>
          <cell r="H5803" t="str">
            <v>I-SINAPI</v>
          </cell>
          <cell r="I5803">
            <v>92.64</v>
          </cell>
        </row>
        <row r="5804">
          <cell r="D5804" t="str">
            <v>00012770</v>
          </cell>
          <cell r="E5804" t="str">
            <v>HIDROMETRO 10,0 M3/H DN 1"</v>
          </cell>
          <cell r="F5804" t="str">
            <v>UN</v>
          </cell>
          <cell r="G5804">
            <v>324.39999999999998</v>
          </cell>
          <cell r="H5804" t="str">
            <v>I-SINAPI</v>
          </cell>
          <cell r="I5804">
            <v>395.76</v>
          </cell>
        </row>
        <row r="5805">
          <cell r="D5805" t="str">
            <v>00012771</v>
          </cell>
          <cell r="E5805" t="str">
            <v>HIDROMETRO 2,0 M3/H</v>
          </cell>
          <cell r="F5805" t="str">
            <v>UN</v>
          </cell>
          <cell r="G5805">
            <v>94.37</v>
          </cell>
          <cell r="H5805" t="str">
            <v>I-SINAPI</v>
          </cell>
          <cell r="I5805">
            <v>115.13</v>
          </cell>
        </row>
        <row r="5806">
          <cell r="D5806" t="str">
            <v>00012772</v>
          </cell>
          <cell r="E5806" t="str">
            <v>HIDROMETRO 20,0 M3/H DN 1 1/2"</v>
          </cell>
          <cell r="F5806" t="str">
            <v>UN</v>
          </cell>
          <cell r="G5806">
            <v>492.21</v>
          </cell>
          <cell r="H5806" t="str">
            <v>I-SINAPI</v>
          </cell>
          <cell r="I5806">
            <v>600.49</v>
          </cell>
        </row>
        <row r="5807">
          <cell r="D5807" t="str">
            <v>00012773</v>
          </cell>
          <cell r="E5807" t="str">
            <v>HIDROMETRO 3,0 M3/H DN 1/2" MONOJATO</v>
          </cell>
          <cell r="F5807" t="str">
            <v>UN</v>
          </cell>
          <cell r="G5807">
            <v>79.63</v>
          </cell>
          <cell r="H5807" t="str">
            <v>I-SINAPI</v>
          </cell>
          <cell r="I5807">
            <v>97.14</v>
          </cell>
        </row>
        <row r="5808">
          <cell r="D5808" t="str">
            <v>00012774</v>
          </cell>
          <cell r="E5808" t="str">
            <v>HIDROMETRO 5 M3/H DN 3/4"</v>
          </cell>
          <cell r="F5808" t="str">
            <v>UN</v>
          </cell>
          <cell r="G5808">
            <v>105.81</v>
          </cell>
          <cell r="H5808" t="str">
            <v>I-SINAPI</v>
          </cell>
          <cell r="I5808">
            <v>129.08000000000001</v>
          </cell>
        </row>
        <row r="5809">
          <cell r="D5809" t="str">
            <v>00012775</v>
          </cell>
          <cell r="E5809" t="str">
            <v>HIDROMETRO 7,0 M3</v>
          </cell>
          <cell r="F5809" t="str">
            <v>UN</v>
          </cell>
          <cell r="G5809">
            <v>291.43</v>
          </cell>
          <cell r="H5809" t="str">
            <v>I-SINAPI</v>
          </cell>
          <cell r="I5809">
            <v>355.54</v>
          </cell>
        </row>
        <row r="5810">
          <cell r="D5810" t="str">
            <v>00013005</v>
          </cell>
          <cell r="E5810" t="str">
            <v>HIPOCLORITO DE SODIO</v>
          </cell>
          <cell r="F5810" t="str">
            <v>KG</v>
          </cell>
          <cell r="G5810">
            <v>0.74</v>
          </cell>
          <cell r="H5810" t="str">
            <v>I-SINAPI</v>
          </cell>
          <cell r="I5810">
            <v>0.9</v>
          </cell>
        </row>
        <row r="5811">
          <cell r="D5811" t="str">
            <v>00003391</v>
          </cell>
          <cell r="E5811" t="str">
            <v>IGNITOR P/ LAMPADA VAPOR DE SODIO / VAPOR METALICO ATE 2000W T . PARTIDA 600 A 750V</v>
          </cell>
          <cell r="F5811" t="str">
            <v>UN</v>
          </cell>
          <cell r="G5811">
            <v>28.17</v>
          </cell>
          <cell r="H5811" t="str">
            <v>I-SINAPI</v>
          </cell>
          <cell r="I5811">
            <v>34.36</v>
          </cell>
        </row>
        <row r="5812">
          <cell r="D5812" t="str">
            <v>00003389</v>
          </cell>
          <cell r="E5812" t="str">
            <v>IGNITOR P/ LAMPADA VAPOR DE SODIO / VAPOR METALICO ATE 400W T . PARTIDA 3000 A 4500V</v>
          </cell>
          <cell r="F5812" t="str">
            <v>UN</v>
          </cell>
          <cell r="G5812">
            <v>22</v>
          </cell>
          <cell r="H5812" t="str">
            <v>I-SINAPI</v>
          </cell>
          <cell r="I5812">
            <v>26.84</v>
          </cell>
        </row>
        <row r="5813">
          <cell r="D5813" t="str">
            <v>00003390</v>
          </cell>
          <cell r="E5813" t="str">
            <v>IGNITOR P/ LAMPADA VAPOR DE SODIO / VAPOR METALICO ATE 400W T . PARTIDA 580 A 750V</v>
          </cell>
          <cell r="F5813" t="str">
            <v>UN</v>
          </cell>
          <cell r="G5813">
            <v>22.45</v>
          </cell>
          <cell r="H5813" t="str">
            <v>I-SINAPI</v>
          </cell>
          <cell r="I5813">
            <v>27.38</v>
          </cell>
        </row>
        <row r="5814">
          <cell r="D5814" t="str">
            <v>00012873</v>
          </cell>
          <cell r="E5814" t="str">
            <v>IMPERMEABILIZADOR</v>
          </cell>
          <cell r="F5814" t="str">
            <v>H</v>
          </cell>
          <cell r="G5814">
            <v>9.5500000000000007</v>
          </cell>
          <cell r="H5814" t="str">
            <v>I-SINAPI</v>
          </cell>
          <cell r="I5814">
            <v>11.65</v>
          </cell>
        </row>
        <row r="5815">
          <cell r="D5815" t="str">
            <v>00000126</v>
          </cell>
          <cell r="E5815" t="str">
            <v>IMPERMEABILIZANTE ACELERADOR DE PEGA PARA ARGAMASSA</v>
          </cell>
          <cell r="F5815" t="str">
            <v>L</v>
          </cell>
          <cell r="G5815">
            <v>5.24</v>
          </cell>
          <cell r="H5815" t="str">
            <v>I-SINAPI</v>
          </cell>
          <cell r="I5815">
            <v>6.39</v>
          </cell>
        </row>
        <row r="5816">
          <cell r="D5816" t="str">
            <v>00011608</v>
          </cell>
          <cell r="E5816" t="str">
            <v>IMPERMEABILIZANTE ELASTICO BASE RESINA TERMOPLASTICA DENVER LP54 OU EQUIV</v>
          </cell>
          <cell r="F5816" t="str">
            <v>KG</v>
          </cell>
          <cell r="G5816">
            <v>10.74</v>
          </cell>
          <cell r="H5816" t="str">
            <v>I-SINAPI</v>
          </cell>
          <cell r="I5816">
            <v>13.1</v>
          </cell>
        </row>
        <row r="5817">
          <cell r="D5817" t="str">
            <v>00000141</v>
          </cell>
          <cell r="E5817" t="str">
            <v>IMPERMEABILIZANTE FLEXÍVEL A BASE DE ELASTÔMERO IGOLFLEX PRETO SIKA OU EQUIVALENTE</v>
          </cell>
          <cell r="F5817" t="str">
            <v>KG</v>
          </cell>
          <cell r="G5817">
            <v>7.96</v>
          </cell>
          <cell r="H5817" t="str">
            <v>I-SINAPI</v>
          </cell>
          <cell r="I5817">
            <v>9.7100000000000009</v>
          </cell>
        </row>
        <row r="5818">
          <cell r="D5818" t="str">
            <v>00000140</v>
          </cell>
          <cell r="E5818" t="str">
            <v>IMPERMEABILIZANTE FLEXIVEL DE BASE ACRILICA PARA COBERTURA EM GERAL IGOLFLEX BRANCO SIKA OU</v>
          </cell>
          <cell r="F5818" t="str">
            <v>KG</v>
          </cell>
          <cell r="G5818">
            <v>15.21</v>
          </cell>
          <cell r="H5818" t="str">
            <v>I-SINAPI</v>
          </cell>
          <cell r="I5818">
            <v>18.55</v>
          </cell>
        </row>
        <row r="5819">
          <cell r="D5819" t="str">
            <v>00000151</v>
          </cell>
          <cell r="E5819" t="str">
            <v>IMPERMEABILIZANTE INCOLOR PARA TRATAMENTO SUPERFICIAL DE FACHADAS COM SILICONE SUPER</v>
          </cell>
          <cell r="F5819" t="str">
            <v>L</v>
          </cell>
          <cell r="G5819">
            <v>13.86</v>
          </cell>
          <cell r="H5819" t="str">
            <v>I-SINAPI</v>
          </cell>
          <cell r="I5819">
            <v>16.899999999999999</v>
          </cell>
        </row>
        <row r="5820">
          <cell r="D5820">
            <v>7325</v>
          </cell>
          <cell r="E5820" t="str">
            <v>IMPERMEABILIZANTE P/ CONCRETO E ARGAMASSA TP VEDACIT OTTO BAUMGART OU MARCA EQUIVALENTE</v>
          </cell>
          <cell r="F5820" t="str">
            <v>KG</v>
          </cell>
          <cell r="G5820">
            <v>4.8</v>
          </cell>
          <cell r="H5820" t="str">
            <v>I-SINAPI</v>
          </cell>
          <cell r="I5820">
            <v>5.85</v>
          </cell>
        </row>
        <row r="5821">
          <cell r="D5821" t="str">
            <v>00007341</v>
          </cell>
          <cell r="E5821" t="str">
            <v>IMUNIZANTE INCOLOR PARA MADEIRAS APARELHADAS PENETROL OTTO BAUMGART OU EQUIVALENTE</v>
          </cell>
          <cell r="F5821" t="str">
            <v>L</v>
          </cell>
          <cell r="G5821">
            <v>14.85</v>
          </cell>
          <cell r="H5821" t="str">
            <v>I-SINAPI</v>
          </cell>
          <cell r="I5821">
            <v>18.11</v>
          </cell>
        </row>
        <row r="5822">
          <cell r="D5822" t="str">
            <v>00007340</v>
          </cell>
          <cell r="E5822" t="str">
            <v>IMUNIZANTE P/MADEIRA TIPO PENTOX SUPER INCOLOR DA MONTANA OU MARCA EQUIVALENTE</v>
          </cell>
          <cell r="F5822" t="str">
            <v>L</v>
          </cell>
          <cell r="G5822">
            <v>17.670000000000002</v>
          </cell>
          <cell r="H5822" t="str">
            <v>I-SINAPI</v>
          </cell>
          <cell r="I5822">
            <v>21.55</v>
          </cell>
        </row>
        <row r="5823">
          <cell r="D5823" t="str">
            <v>00000158</v>
          </cell>
          <cell r="E5823" t="str">
            <v>IMUNIZANTE PARA MADEIRAS BRUTAS TIPO CARBOLINEUM OU EQUIVALENTE</v>
          </cell>
          <cell r="F5823" t="str">
            <v>L</v>
          </cell>
          <cell r="G5823">
            <v>15.18</v>
          </cell>
          <cell r="H5823" t="str">
            <v>I-SINAPI</v>
          </cell>
          <cell r="I5823">
            <v>18.510000000000002</v>
          </cell>
        </row>
        <row r="5824">
          <cell r="D5824" t="str">
            <v>00000133</v>
          </cell>
          <cell r="E5824" t="str">
            <v>INCORPORADOR DE AR PARA CONCRETOS E ARGAMASSAS SIKA AER OU EQUIVALENTE</v>
          </cell>
          <cell r="F5824" t="str">
            <v>KG</v>
          </cell>
          <cell r="G5824">
            <v>2.29</v>
          </cell>
          <cell r="H5824" t="str">
            <v>I-SINAPI</v>
          </cell>
          <cell r="I5824">
            <v>2.79</v>
          </cell>
        </row>
        <row r="5825">
          <cell r="D5825" t="str">
            <v>00010817</v>
          </cell>
          <cell r="E5825" t="str">
            <v>INSETICIDA RESIDUAL DIMECRON 500 DA CIBA</v>
          </cell>
          <cell r="F5825" t="str">
            <v>L</v>
          </cell>
          <cell r="G5825">
            <v>17.73</v>
          </cell>
          <cell r="H5825" t="str">
            <v>I-SINAPI</v>
          </cell>
          <cell r="I5825">
            <v>21.63</v>
          </cell>
        </row>
        <row r="5826">
          <cell r="D5826" t="str">
            <v>00012122</v>
          </cell>
          <cell r="E5826" t="str">
            <v>INTERRUPTOR BIPOLAR (TECLA DUPLA) EMBUTIR 20A/250V C/ PLACA, TIPO SILENTOQUE PIAL OU EQUIV</v>
          </cell>
          <cell r="F5826" t="str">
            <v>UN</v>
          </cell>
          <cell r="G5826">
            <v>14.3</v>
          </cell>
          <cell r="H5826" t="str">
            <v>I-SINAPI</v>
          </cell>
          <cell r="I5826">
            <v>17.440000000000001</v>
          </cell>
        </row>
        <row r="5827">
          <cell r="D5827" t="str">
            <v>00007546</v>
          </cell>
          <cell r="E5827" t="str">
            <v>INTERRUPTOR EMBUTIR 4 POLOS USO INDUSTRIAL</v>
          </cell>
          <cell r="F5827" t="str">
            <v>UN</v>
          </cell>
          <cell r="G5827">
            <v>350.64</v>
          </cell>
          <cell r="H5827" t="str">
            <v>I-SINAPI</v>
          </cell>
          <cell r="I5827">
            <v>427.78</v>
          </cell>
        </row>
        <row r="5828">
          <cell r="D5828" t="str">
            <v>00012127</v>
          </cell>
          <cell r="E5828" t="str">
            <v>INTERRUPTOR INTERMEDIARIO (TECLA DUPLA) EMBUTIR 10A/250V C/ PLACA, TIPO SILENTOQUE PIAL OU EQUIV</v>
          </cell>
          <cell r="F5828" t="str">
            <v>UN</v>
          </cell>
          <cell r="G5828">
            <v>13.31</v>
          </cell>
          <cell r="H5828" t="str">
            <v>I-SINAPI</v>
          </cell>
          <cell r="I5828">
            <v>16.23</v>
          </cell>
        </row>
        <row r="5829">
          <cell r="D5829" t="str">
            <v>00007557</v>
          </cell>
          <cell r="E5829" t="str">
            <v>INTERRUPTOR PARALELO EMBUTIR 10A/250V C/ PLACA, TIPO SILENTOQUE PIAL OU EQUIV</v>
          </cell>
          <cell r="F5829" t="str">
            <v>UN</v>
          </cell>
          <cell r="G5829">
            <v>5.32</v>
          </cell>
          <cell r="H5829" t="str">
            <v>I-SINAPI</v>
          </cell>
          <cell r="I5829">
            <v>6.49</v>
          </cell>
        </row>
        <row r="5830">
          <cell r="D5830" t="str">
            <v>00007563</v>
          </cell>
          <cell r="E5830" t="str">
            <v>INTERRUPTOR PARALELO EMBUTIR 10A/250V S/ PLACA, TIPO SILENTOQUE PIAL OU EQUIV</v>
          </cell>
          <cell r="F5830" t="str">
            <v>UN</v>
          </cell>
          <cell r="G5830">
            <v>4.0599999999999996</v>
          </cell>
          <cell r="H5830" t="str">
            <v>I-SINAPI</v>
          </cell>
          <cell r="I5830">
            <v>4.95</v>
          </cell>
        </row>
        <row r="5831">
          <cell r="D5831" t="str">
            <v>00012113</v>
          </cell>
          <cell r="E5831" t="str">
            <v>INTERRUPTOR PULSADOR P/ CAMPAINHA EMBUTIR 2A/250V C/ PLACA, TIPO SILENTOQUE PIAL OU EQUIV</v>
          </cell>
          <cell r="F5831" t="str">
            <v>UN</v>
          </cell>
          <cell r="G5831">
            <v>4.6100000000000003</v>
          </cell>
          <cell r="H5831" t="str">
            <v>I-SINAPI</v>
          </cell>
          <cell r="I5831">
            <v>5.62</v>
          </cell>
        </row>
        <row r="5832">
          <cell r="D5832">
            <v>7555</v>
          </cell>
          <cell r="E5832" t="str">
            <v>INTERRUPTOR SIMPLES EMBUTIR 10A/250V C/PLACA, TIPO SILENTOQUE PIAL OU EQUIV</v>
          </cell>
          <cell r="F5832" t="str">
            <v>UN</v>
          </cell>
          <cell r="G5832">
            <v>4.04</v>
          </cell>
          <cell r="H5832" t="str">
            <v>I-SINAPI</v>
          </cell>
          <cell r="I5832">
            <v>4.92</v>
          </cell>
        </row>
        <row r="5833">
          <cell r="D5833" t="str">
            <v>00007564</v>
          </cell>
          <cell r="E5833" t="str">
            <v>INTERRUPTOR SIMPLES EMBUTIR 10A/250V S/PLACA, TIPO SILENTOQUE PIAL OU EQUIV</v>
          </cell>
          <cell r="F5833" t="str">
            <v>UN</v>
          </cell>
          <cell r="G5833">
            <v>2.77</v>
          </cell>
          <cell r="H5833" t="str">
            <v>I-SINAPI</v>
          </cell>
          <cell r="I5833">
            <v>3.37</v>
          </cell>
        </row>
        <row r="5834">
          <cell r="D5834" t="str">
            <v>00012128</v>
          </cell>
          <cell r="E5834" t="str">
            <v>INTERRUPTOR SOBREPOR 1 TECLA SIMPLES, TIPO SILENTOQUE PIAL OU EQUIV</v>
          </cell>
          <cell r="F5834" t="str">
            <v>UN</v>
          </cell>
          <cell r="G5834">
            <v>2.93</v>
          </cell>
          <cell r="H5834" t="str">
            <v>I-SINAPI</v>
          </cell>
          <cell r="I5834">
            <v>3.57</v>
          </cell>
        </row>
        <row r="5835">
          <cell r="D5835" t="str">
            <v>00012129</v>
          </cell>
          <cell r="E5835" t="str">
            <v>INTERRUPTOR SOBREPOR 2 TECLAS SIMPLES, TIPO SILENTOQUE PIAL OU EQUIV</v>
          </cell>
          <cell r="F5835" t="str">
            <v>UN</v>
          </cell>
          <cell r="G5835">
            <v>5.26</v>
          </cell>
          <cell r="H5835" t="str">
            <v>I-SINAPI</v>
          </cell>
          <cell r="I5835">
            <v>6.41</v>
          </cell>
        </row>
        <row r="5836">
          <cell r="D5836" t="str">
            <v>00003395</v>
          </cell>
          <cell r="E5836" t="str">
            <v>ISOLADOR DE PINO DE PORCELANA VIDRADA 34,5KV</v>
          </cell>
          <cell r="F5836" t="str">
            <v>UN</v>
          </cell>
          <cell r="G5836">
            <v>91.92</v>
          </cell>
          <cell r="H5836" t="str">
            <v>I-SINAPI</v>
          </cell>
          <cell r="I5836">
            <v>112.14</v>
          </cell>
        </row>
        <row r="5837">
          <cell r="D5837" t="str">
            <v>00003394</v>
          </cell>
          <cell r="E5837" t="str">
            <v>ISOLADOR DE PORCELANA P/ SISTEMA 13,8KV</v>
          </cell>
          <cell r="F5837" t="str">
            <v>UN</v>
          </cell>
          <cell r="G5837">
            <v>24.26</v>
          </cell>
          <cell r="H5837" t="str">
            <v>I-SINAPI</v>
          </cell>
          <cell r="I5837">
            <v>29.59</v>
          </cell>
        </row>
        <row r="5838">
          <cell r="D5838" t="str">
            <v>00003393</v>
          </cell>
          <cell r="E5838" t="str">
            <v>ISOLADOR DE PORCELANA P/ SISTEMA 34,5KV</v>
          </cell>
          <cell r="F5838" t="str">
            <v>UN</v>
          </cell>
          <cell r="G5838">
            <v>124.95</v>
          </cell>
          <cell r="H5838" t="str">
            <v>I-SINAPI</v>
          </cell>
          <cell r="I5838">
            <v>152.43</v>
          </cell>
        </row>
        <row r="5839">
          <cell r="D5839" t="str">
            <v>00003406</v>
          </cell>
          <cell r="E5839" t="str">
            <v>ISOLADOR DE PORCELANA, TIPO PINO, DE 15 KV</v>
          </cell>
          <cell r="F5839" t="str">
            <v>UN</v>
          </cell>
          <cell r="G5839">
            <v>14.5</v>
          </cell>
          <cell r="H5839" t="str">
            <v>I-SINAPI</v>
          </cell>
          <cell r="I5839">
            <v>17.690000000000001</v>
          </cell>
        </row>
        <row r="5840">
          <cell r="D5840" t="str">
            <v>00003398</v>
          </cell>
          <cell r="E5840" t="str">
            <v>ISOLADOR ROLDANA DE PORCELANA VIDRADA PIBT72X72</v>
          </cell>
          <cell r="F5840" t="str">
            <v>UN</v>
          </cell>
          <cell r="G5840">
            <v>4.4800000000000004</v>
          </cell>
          <cell r="H5840" t="str">
            <v>I-SINAPI</v>
          </cell>
          <cell r="I5840">
            <v>5.46</v>
          </cell>
        </row>
        <row r="5841">
          <cell r="D5841" t="str">
            <v>00003405</v>
          </cell>
          <cell r="E5841" t="str">
            <v>ISOLADOR SUSPENSO TIPO DISCO (GARFO OLHAL) PORCELANA VIDRADA 152MM</v>
          </cell>
          <cell r="F5841" t="str">
            <v>UN</v>
          </cell>
          <cell r="G5841">
            <v>93.98</v>
          </cell>
          <cell r="H5841" t="str">
            <v>I-SINAPI</v>
          </cell>
          <cell r="I5841">
            <v>114.65</v>
          </cell>
        </row>
        <row r="5842">
          <cell r="D5842" t="str">
            <v>00012364</v>
          </cell>
          <cell r="E5842" t="str">
            <v>ISOLADOR TENSAO P/ 15KV - 6" DISCO CAVILHA</v>
          </cell>
          <cell r="F5842" t="str">
            <v>UN</v>
          </cell>
          <cell r="G5842">
            <v>58.18</v>
          </cell>
          <cell r="H5842" t="str">
            <v>I-SINAPI</v>
          </cell>
          <cell r="I5842">
            <v>70.97</v>
          </cell>
        </row>
        <row r="5843">
          <cell r="D5843" t="str">
            <v>00012365</v>
          </cell>
          <cell r="E5843" t="str">
            <v>ISOLADOR TIPO CARRETILHA - MARROM 72 X 72 MM</v>
          </cell>
          <cell r="F5843" t="str">
            <v>UN</v>
          </cell>
          <cell r="G5843">
            <v>4.6500000000000004</v>
          </cell>
          <cell r="H5843" t="str">
            <v>I-SINAPI</v>
          </cell>
          <cell r="I5843">
            <v>5.67</v>
          </cell>
        </row>
        <row r="5844">
          <cell r="D5844" t="str">
            <v>00013346</v>
          </cell>
          <cell r="E5844" t="str">
            <v>ISOLADOR 76MM X 79MM ROLDANA-PORCELANA VITRIFICADA</v>
          </cell>
          <cell r="F5844" t="str">
            <v>UN</v>
          </cell>
          <cell r="G5844">
            <v>4.88</v>
          </cell>
          <cell r="H5844" t="str">
            <v>I-SINAPI</v>
          </cell>
          <cell r="I5844">
            <v>5.95</v>
          </cell>
        </row>
        <row r="5845">
          <cell r="D5845" t="str">
            <v>00011615</v>
          </cell>
          <cell r="E5845" t="str">
            <v>ISOPOR E = 1CM - PLACA 100X50CM P/ JUNTA DILATACAO</v>
          </cell>
          <cell r="F5845" t="str">
            <v>M2</v>
          </cell>
          <cell r="G5845">
            <v>2.2200000000000002</v>
          </cell>
          <cell r="H5845" t="str">
            <v>I-SINAPI</v>
          </cell>
          <cell r="I5845">
            <v>2.7</v>
          </cell>
        </row>
        <row r="5846">
          <cell r="D5846" t="str">
            <v>00003409</v>
          </cell>
          <cell r="E5846" t="str">
            <v>ISOPOR E = 5CM</v>
          </cell>
          <cell r="F5846" t="str">
            <v>M2</v>
          </cell>
          <cell r="G5846">
            <v>10.81</v>
          </cell>
          <cell r="H5846" t="str">
            <v>I-SINAPI</v>
          </cell>
          <cell r="I5846">
            <v>13.18</v>
          </cell>
        </row>
        <row r="5847">
          <cell r="D5847" t="str">
            <v>00000594</v>
          </cell>
          <cell r="E5847" t="str">
            <v>JANELA ALUMINIO CORRER SERIE 25 FLS P/ VIDRO C/ BANDEIRA VENEZIANA 160 X 110CM</v>
          </cell>
          <cell r="F5847" t="str">
            <v>M2</v>
          </cell>
          <cell r="G5847">
            <v>359.66</v>
          </cell>
          <cell r="H5847" t="str">
            <v>I-SINAPI</v>
          </cell>
          <cell r="I5847">
            <v>438.78</v>
          </cell>
        </row>
        <row r="5848">
          <cell r="D5848" t="str">
            <v>00000598</v>
          </cell>
          <cell r="E5848" t="str">
            <v>JANELA ALUMINIO CORRER SERIE 25 FLS P/ VIDRO C/ BANDEIRA VIDRO 160 X 110CM</v>
          </cell>
          <cell r="F5848" t="str">
            <v>M2</v>
          </cell>
          <cell r="G5848">
            <v>314.61</v>
          </cell>
          <cell r="H5848" t="str">
            <v>I-SINAPI</v>
          </cell>
          <cell r="I5848">
            <v>383.82</v>
          </cell>
        </row>
        <row r="5849">
          <cell r="D5849" t="str">
            <v>00000596</v>
          </cell>
          <cell r="E5849" t="str">
            <v>JANELA ALUMINIO CORRER SERIE 25 VENEZIANA C/ BANDEIRA 160 X 110CM</v>
          </cell>
          <cell r="F5849" t="str">
            <v>M2</v>
          </cell>
          <cell r="G5849">
            <v>411.14</v>
          </cell>
          <cell r="H5849" t="str">
            <v>I-SINAPI</v>
          </cell>
          <cell r="I5849">
            <v>501.59</v>
          </cell>
        </row>
        <row r="5850">
          <cell r="D5850" t="str">
            <v>00000595</v>
          </cell>
          <cell r="E5850" t="str">
            <v>JANELA ALUMINIO CORRER SERIE 25 VENEZIANA S/ BANDEIRA 160 X 110CM</v>
          </cell>
          <cell r="F5850" t="str">
            <v>M2</v>
          </cell>
          <cell r="G5850">
            <v>313.72000000000003</v>
          </cell>
          <cell r="H5850" t="str">
            <v>I-SINAPI</v>
          </cell>
          <cell r="I5850">
            <v>382.73</v>
          </cell>
        </row>
        <row r="5851">
          <cell r="D5851" t="str">
            <v>00000601</v>
          </cell>
          <cell r="E5851" t="str">
            <v>JANELA ALUMINIO SERIE 25 TP MAXIM AIR 90 X 110CM</v>
          </cell>
          <cell r="F5851" t="str">
            <v>M2</v>
          </cell>
          <cell r="G5851">
            <v>324.41000000000003</v>
          </cell>
          <cell r="H5851" t="str">
            <v>I-SINAPI</v>
          </cell>
          <cell r="I5851">
            <v>395.78</v>
          </cell>
        </row>
        <row r="5852">
          <cell r="D5852" t="str">
            <v>00000607</v>
          </cell>
          <cell r="E5852" t="str">
            <v>JANELA CANTONEIRA DE FERRO 5/8" X 1/8" CORRER 2 FLS P/ VIDR O 120 X 120CM</v>
          </cell>
          <cell r="F5852" t="str">
            <v>M2</v>
          </cell>
          <cell r="G5852">
            <v>136.25</v>
          </cell>
          <cell r="H5852" t="str">
            <v>I-SINAPI</v>
          </cell>
          <cell r="I5852">
            <v>166.22</v>
          </cell>
        </row>
        <row r="5853">
          <cell r="D5853" t="str">
            <v>00000605</v>
          </cell>
          <cell r="E5853" t="str">
            <v>JANELA CANTONEIRA DE FERRO 5/8" X 1/8" CORRER 2 FLS TP GRADE 100 X 120CM</v>
          </cell>
          <cell r="F5853" t="str">
            <v>M2</v>
          </cell>
          <cell r="G5853">
            <v>174</v>
          </cell>
          <cell r="H5853" t="str">
            <v>I-SINAPI</v>
          </cell>
          <cell r="I5853">
            <v>212.28</v>
          </cell>
        </row>
        <row r="5854">
          <cell r="D5854" t="str">
            <v>00011194</v>
          </cell>
          <cell r="E5854" t="str">
            <v>JANELA CHAPA DOBRADA ACO C/ ADICAO DE COBRE PRE-ZINCADO CORRER FOLHAS 1/2 VIDRO/VENEZIANA 150 X</v>
          </cell>
          <cell r="F5854" t="str">
            <v>M2</v>
          </cell>
          <cell r="G5854">
            <v>130.76</v>
          </cell>
          <cell r="H5854" t="str">
            <v>I-SINAPI</v>
          </cell>
          <cell r="I5854">
            <v>159.52000000000001</v>
          </cell>
        </row>
        <row r="5855">
          <cell r="D5855" t="str">
            <v>00011193</v>
          </cell>
          <cell r="E5855" t="str">
            <v>JANELA CHAPA DOBRADA ACO C/ ADICAO DE COBRE PRE-ZINCADO CORRER VENEZIANA 150 X 120CM</v>
          </cell>
          <cell r="F5855" t="str">
            <v>M2</v>
          </cell>
          <cell r="G5855">
            <v>152.43</v>
          </cell>
          <cell r="H5855" t="str">
            <v>I-SINAPI</v>
          </cell>
          <cell r="I5855">
            <v>185.96</v>
          </cell>
        </row>
        <row r="5856">
          <cell r="D5856" t="str">
            <v>00000622</v>
          </cell>
          <cell r="E5856" t="str">
            <v>JANELA CHAPA DOBRADA ACO C/ ADICAO DE COBRE PRE-ZINCADO CORRER 100 X 120CM</v>
          </cell>
          <cell r="F5856" t="str">
            <v>UN</v>
          </cell>
          <cell r="G5856">
            <v>168.03</v>
          </cell>
          <cell r="H5856" t="str">
            <v>I-SINAPI</v>
          </cell>
          <cell r="I5856">
            <v>204.99</v>
          </cell>
        </row>
        <row r="5857">
          <cell r="D5857" t="str">
            <v>00000606</v>
          </cell>
          <cell r="E5857" t="str">
            <v>JANELA CHAPA DOBRADA ACO C/ ADICAO DE COBRE PRE-ZINCADO CORRER 2 FLS P/ VIDRO 150 X 120CM</v>
          </cell>
          <cell r="F5857" t="str">
            <v>M2</v>
          </cell>
          <cell r="G5857">
            <v>140.68</v>
          </cell>
          <cell r="H5857" t="str">
            <v>I-SINAPI</v>
          </cell>
          <cell r="I5857">
            <v>171.62</v>
          </cell>
        </row>
        <row r="5858">
          <cell r="D5858" t="str">
            <v>00011197</v>
          </cell>
          <cell r="E5858" t="str">
            <v>JANELA CHAPA DOBRADA ACO C/ ADICAO DE COBRE PRE-ZINCADO CORRER 2 FLS P/ VIDRO 150 X 120CM</v>
          </cell>
          <cell r="F5858" t="str">
            <v>UN</v>
          </cell>
          <cell r="G5858">
            <v>253.22</v>
          </cell>
          <cell r="H5858" t="str">
            <v>I-SINAPI</v>
          </cell>
          <cell r="I5858">
            <v>308.92</v>
          </cell>
        </row>
        <row r="5859">
          <cell r="D5859" t="str">
            <v>00011199</v>
          </cell>
          <cell r="E5859" t="str">
            <v>JANELA CHAPA DOBRADA ACO C/ ADICAO DE COBRE PRE-ZINCADO CORRER 4 FLS COM DIVISAO HORIZONTAL P/</v>
          </cell>
          <cell r="F5859" t="str">
            <v>UN</v>
          </cell>
          <cell r="G5859">
            <v>346.8</v>
          </cell>
          <cell r="H5859" t="str">
            <v>I-SINAPI</v>
          </cell>
          <cell r="I5859">
            <v>423.09</v>
          </cell>
        </row>
        <row r="5860">
          <cell r="D5860" t="str">
            <v>00011226</v>
          </cell>
          <cell r="E5860" t="str">
            <v>JANELA CHAPA DOBRADA ACO C/ ADICAO DE COBRE PRE-ZINCADO CORRER 4 FLS SEM DIVISAO HORIZONTAL P/</v>
          </cell>
          <cell r="F5860" t="str">
            <v>UN</v>
          </cell>
          <cell r="G5860">
            <v>331.34</v>
          </cell>
          <cell r="H5860" t="str">
            <v>I-SINAPI</v>
          </cell>
          <cell r="I5860">
            <v>404.23</v>
          </cell>
        </row>
        <row r="5861">
          <cell r="D5861" t="str">
            <v>00011227</v>
          </cell>
          <cell r="E5861" t="str">
            <v>JANELA CHAPA DOBRADA ACO C/ ADICAO DE COBRE PRE-ZINCADO CORRER 4 FLS SEM DIVISAO HORIZONTAL P/</v>
          </cell>
          <cell r="F5861" t="str">
            <v>UN</v>
          </cell>
          <cell r="G5861">
            <v>425.29</v>
          </cell>
          <cell r="H5861" t="str">
            <v>I-SINAPI</v>
          </cell>
          <cell r="I5861">
            <v>518.85</v>
          </cell>
        </row>
        <row r="5862">
          <cell r="D5862" t="str">
            <v>00003428</v>
          </cell>
          <cell r="E5862" t="str">
            <v>JANELA DE ABRIR, TIPO VENEZIANA, EM MADEIRA DE 1A. QUALIDADE (SEM VIDRO)</v>
          </cell>
          <cell r="F5862" t="str">
            <v>M2</v>
          </cell>
          <cell r="G5862">
            <v>370</v>
          </cell>
          <cell r="H5862" t="str">
            <v>I-SINAPI</v>
          </cell>
          <cell r="I5862">
            <v>451.4</v>
          </cell>
        </row>
        <row r="5863">
          <cell r="D5863" t="str">
            <v>00000597</v>
          </cell>
          <cell r="E5863" t="str">
            <v>JANELA DE CORRER EM ALUMÍNIO (SÉRIE 25) SEM BANDEIRA, COM 4 FOLHAS PARA VIDRO, (DUAS FIXAS E DUAS</v>
          </cell>
          <cell r="F5863" t="str">
            <v>M2</v>
          </cell>
          <cell r="G5863">
            <v>297.63</v>
          </cell>
          <cell r="H5863" t="str">
            <v>I-SINAPI</v>
          </cell>
          <cell r="I5863">
            <v>363.1</v>
          </cell>
        </row>
        <row r="5864">
          <cell r="D5864" t="str">
            <v>00000608</v>
          </cell>
          <cell r="E5864" t="str">
            <v>JANELA FERRO CORRER 2 FLS TP VENEZIANA LINHA POPULAR 120 X 120CM</v>
          </cell>
          <cell r="F5864" t="str">
            <v>M2</v>
          </cell>
          <cell r="G5864">
            <v>176</v>
          </cell>
          <cell r="H5864" t="str">
            <v>I-SINAPI</v>
          </cell>
          <cell r="I5864">
            <v>214.72</v>
          </cell>
        </row>
        <row r="5865">
          <cell r="D5865" t="str">
            <v>00000623</v>
          </cell>
          <cell r="E5865" t="str">
            <v>JANELA FERRO TP MAXIM AIR</v>
          </cell>
          <cell r="F5865" t="str">
            <v>M2</v>
          </cell>
          <cell r="G5865">
            <v>157.32</v>
          </cell>
          <cell r="H5865" t="str">
            <v>I-SINAPI</v>
          </cell>
          <cell r="I5865">
            <v>191.93</v>
          </cell>
        </row>
        <row r="5866">
          <cell r="D5866" t="str">
            <v>00003430</v>
          </cell>
          <cell r="E5866" t="str">
            <v>JANELA MADEIRA REGIONAL 1A ABRIR TP ALMOFADA C/ GUARNICAO</v>
          </cell>
          <cell r="F5866" t="str">
            <v>M2</v>
          </cell>
          <cell r="G5866">
            <v>414.4</v>
          </cell>
          <cell r="H5866" t="str">
            <v>I-SINAPI</v>
          </cell>
          <cell r="I5866">
            <v>505.56</v>
          </cell>
        </row>
        <row r="5867">
          <cell r="D5867" t="str">
            <v>00003431</v>
          </cell>
          <cell r="E5867" t="str">
            <v>JANELA MADEIRA REGIONAL 1A ABRIR TP ALMOFADA C/ GUARNICAO 150 X 150CM</v>
          </cell>
          <cell r="F5867" t="str">
            <v>UN</v>
          </cell>
          <cell r="G5867">
            <v>840.64</v>
          </cell>
          <cell r="H5867" t="str">
            <v>I-SINAPI</v>
          </cell>
          <cell r="I5867">
            <v>1025.58</v>
          </cell>
        </row>
        <row r="5868">
          <cell r="D5868" t="str">
            <v>00003436</v>
          </cell>
          <cell r="E5868" t="str">
            <v>JANELA MADEIRA REGIONAL 1A ABRIR TP ALMOFADA C/ GUARNICAO 200 X 150CM</v>
          </cell>
          <cell r="F5868" t="str">
            <v>UN</v>
          </cell>
          <cell r="G5868">
            <v>1121.8399999999999</v>
          </cell>
          <cell r="H5868" t="str">
            <v>I-SINAPI</v>
          </cell>
          <cell r="I5868">
            <v>1368.64</v>
          </cell>
        </row>
        <row r="5869">
          <cell r="D5869" t="str">
            <v>00003432</v>
          </cell>
          <cell r="E5869" t="str">
            <v>JANELA MADEIRA REGIONAL 1A ABRIR TP ALMOFADA C/ GUARNICAO 240 X 150CM</v>
          </cell>
          <cell r="F5869" t="str">
            <v>UN</v>
          </cell>
          <cell r="G5869">
            <v>1346.8</v>
          </cell>
          <cell r="H5869" t="str">
            <v>I-SINAPI</v>
          </cell>
          <cell r="I5869">
            <v>1643.09</v>
          </cell>
        </row>
        <row r="5870">
          <cell r="D5870" t="str">
            <v>00003434</v>
          </cell>
          <cell r="E5870" t="str">
            <v>JANELA MADEIRA REGIONAL 1A ABRIR TP VENEZIANA / VIDRO</v>
          </cell>
          <cell r="F5870" t="str">
            <v>M2</v>
          </cell>
          <cell r="G5870">
            <v>532.79999999999995</v>
          </cell>
          <cell r="H5870" t="str">
            <v>I-SINAPI</v>
          </cell>
          <cell r="I5870">
            <v>650.01</v>
          </cell>
        </row>
        <row r="5871">
          <cell r="D5871" t="str">
            <v>00003419</v>
          </cell>
          <cell r="E5871" t="str">
            <v>JANELA MADEIRA REGIONAL 1A CORRER / FOLHA P/ VIDRO C/ GUANICAO BANDEIRA P/ VIDRO</v>
          </cell>
          <cell r="F5871" t="str">
            <v>M2</v>
          </cell>
          <cell r="G5871">
            <v>324.12</v>
          </cell>
          <cell r="H5871" t="str">
            <v>I-SINAPI</v>
          </cell>
          <cell r="I5871">
            <v>395.42</v>
          </cell>
        </row>
        <row r="5872">
          <cell r="D5872" t="str">
            <v>00003418</v>
          </cell>
          <cell r="E5872" t="str">
            <v>JANELA MADEIRA REGIONAL 1A CORRER / FOLHA P/ VIDRO C/ GUARNICAO / BANDEIRA VENEZIANA</v>
          </cell>
          <cell r="F5872" t="str">
            <v>M2</v>
          </cell>
          <cell r="G5872">
            <v>444</v>
          </cell>
          <cell r="H5872" t="str">
            <v>I-SINAPI</v>
          </cell>
          <cell r="I5872">
            <v>541.67999999999995</v>
          </cell>
        </row>
        <row r="5873">
          <cell r="D5873" t="str">
            <v>00003438</v>
          </cell>
          <cell r="E5873" t="str">
            <v>JANELA MADEIRA REGIONAL 1A CORRER / FOLHA P/ VIDRO C/ GUARNICAO S/ BANDEIRA</v>
          </cell>
          <cell r="F5873" t="str">
            <v>M2</v>
          </cell>
          <cell r="G5873">
            <v>325.60000000000002</v>
          </cell>
          <cell r="H5873" t="str">
            <v>I-SINAPI</v>
          </cell>
          <cell r="I5873">
            <v>397.23</v>
          </cell>
        </row>
        <row r="5874">
          <cell r="D5874" t="str">
            <v>00003424</v>
          </cell>
          <cell r="E5874" t="str">
            <v>JANELA MADEIRA REGIONAL 1A TP PIVOTANTE S/ VENEZIANA C/ GUARNICAO</v>
          </cell>
          <cell r="F5874" t="str">
            <v>M2</v>
          </cell>
          <cell r="G5874">
            <v>234.73</v>
          </cell>
          <cell r="H5874" t="str">
            <v>I-SINAPI</v>
          </cell>
          <cell r="I5874">
            <v>286.37</v>
          </cell>
        </row>
        <row r="5875">
          <cell r="D5875" t="str">
            <v>00003433</v>
          </cell>
          <cell r="E5875" t="str">
            <v>JANELA MADEIRA REGIONAL 2A ABRIR TP VENEZIANA / VIDRO</v>
          </cell>
          <cell r="F5875" t="str">
            <v>M2</v>
          </cell>
          <cell r="G5875">
            <v>384.8</v>
          </cell>
          <cell r="H5875" t="str">
            <v>I-SINAPI</v>
          </cell>
          <cell r="I5875">
            <v>469.45</v>
          </cell>
        </row>
        <row r="5876">
          <cell r="D5876" t="str">
            <v>00003421</v>
          </cell>
          <cell r="E5876" t="str">
            <v>JANELA MADEIRA REGIONAL 2A DUPLA C/ GUILHOTINA E ABRIR VENEZIANA 1,20 X 1,20M / GUARNICAO</v>
          </cell>
          <cell r="F5876" t="str">
            <v>M2</v>
          </cell>
          <cell r="G5876">
            <v>283.64999999999998</v>
          </cell>
          <cell r="H5876" t="str">
            <v>I-SINAPI</v>
          </cell>
          <cell r="I5876">
            <v>346.05</v>
          </cell>
        </row>
        <row r="5877">
          <cell r="D5877" t="str">
            <v>00003422</v>
          </cell>
          <cell r="E5877" t="str">
            <v>JANELA MADEIRA REGIONAL 2A TP GUILHOTINA C/ GUARNICAO</v>
          </cell>
          <cell r="F5877" t="str">
            <v>M2</v>
          </cell>
          <cell r="G5877">
            <v>441.04</v>
          </cell>
          <cell r="H5877" t="str">
            <v>I-SINAPI</v>
          </cell>
          <cell r="I5877">
            <v>538.05999999999995</v>
          </cell>
        </row>
        <row r="5878">
          <cell r="D5878" t="str">
            <v>00003429</v>
          </cell>
          <cell r="E5878" t="str">
            <v>JANELA MADEIRA REGIONAL 3A ABRIR TP VENEZIANA</v>
          </cell>
          <cell r="F5878" t="str">
            <v>M2</v>
          </cell>
          <cell r="G5878">
            <v>234.2</v>
          </cell>
          <cell r="H5878" t="str">
            <v>I-SINAPI</v>
          </cell>
          <cell r="I5878">
            <v>285.72000000000003</v>
          </cell>
        </row>
        <row r="5879">
          <cell r="D5879" t="str">
            <v>00003435</v>
          </cell>
          <cell r="E5879" t="str">
            <v>JANELA MADEIRA REGIONAL 3A ABRIR TP VENEZIANA / VIDRO</v>
          </cell>
          <cell r="F5879" t="str">
            <v>M2</v>
          </cell>
          <cell r="G5879">
            <v>506.16</v>
          </cell>
          <cell r="H5879" t="str">
            <v>I-SINAPI</v>
          </cell>
          <cell r="I5879">
            <v>617.51</v>
          </cell>
        </row>
        <row r="5880">
          <cell r="D5880" t="str">
            <v>00003420</v>
          </cell>
          <cell r="E5880" t="str">
            <v>JANELA MADEIRA REGIONAL 3A CORRER / FOLHA P/ VIDRO C/ VENEZIANA ABRIR/ GUARNICAO S/ BANDEIRA</v>
          </cell>
          <cell r="F5880" t="str">
            <v>M2</v>
          </cell>
          <cell r="G5880">
            <v>532.79999999999995</v>
          </cell>
          <cell r="H5880" t="str">
            <v>I-SINAPI</v>
          </cell>
          <cell r="I5880">
            <v>650.01</v>
          </cell>
        </row>
        <row r="5881">
          <cell r="D5881" t="str">
            <v>00003417</v>
          </cell>
          <cell r="E5881" t="str">
            <v>JANELA MADEIRA REGIONAL1A CORRER P/ VIDRO C/ GUARNICAO 120 X 150CM S/ BANDEIRA</v>
          </cell>
          <cell r="F5881" t="str">
            <v>UN</v>
          </cell>
          <cell r="G5881">
            <v>473.6</v>
          </cell>
          <cell r="H5881" t="str">
            <v>I-SINAPI</v>
          </cell>
          <cell r="I5881">
            <v>577.79</v>
          </cell>
        </row>
        <row r="5882">
          <cell r="D5882" t="str">
            <v>00003423</v>
          </cell>
          <cell r="E5882" t="str">
            <v>JANELA MADEIRA TP MAXIM AIR C/ GUARNICAO</v>
          </cell>
          <cell r="F5882" t="str">
            <v>M2</v>
          </cell>
          <cell r="G5882">
            <v>266.39999999999998</v>
          </cell>
          <cell r="H5882" t="str">
            <v>I-SINAPI</v>
          </cell>
          <cell r="I5882">
            <v>325</v>
          </cell>
        </row>
        <row r="5883">
          <cell r="D5883" t="str">
            <v>00000624</v>
          </cell>
          <cell r="E5883" t="str">
            <v>JANELA MAXIM AIR/ CHAPA DOBRADA ACO C/ ADICAO DE COBRE PRE-ZINCADO 60 X 80CM</v>
          </cell>
          <cell r="F5883" t="str">
            <v>M2</v>
          </cell>
          <cell r="G5883">
            <v>243.52</v>
          </cell>
          <cell r="H5883" t="str">
            <v>I-SINAPI</v>
          </cell>
          <cell r="I5883">
            <v>297.08999999999997</v>
          </cell>
        </row>
        <row r="5884">
          <cell r="D5884" t="str">
            <v>00025964</v>
          </cell>
          <cell r="E5884" t="str">
            <v>JARDINEIRO</v>
          </cell>
          <cell r="F5884" t="str">
            <v>H</v>
          </cell>
          <cell r="G5884">
            <v>9.1999999999999993</v>
          </cell>
          <cell r="H5884" t="str">
            <v>I-SINAPI</v>
          </cell>
          <cell r="I5884">
            <v>11.22</v>
          </cell>
        </row>
        <row r="5885">
          <cell r="D5885" t="str">
            <v>00025955</v>
          </cell>
          <cell r="E5885" t="str">
            <v>JATEADORA DE AREIA PNEUMATICO, PRESSAO MAX 100 LB/POL2, SOBRE CHASSIS COM RODAS</v>
          </cell>
          <cell r="F5885" t="str">
            <v>UN</v>
          </cell>
          <cell r="G5885">
            <v>9235.07</v>
          </cell>
          <cell r="H5885" t="str">
            <v>I-SINAPI</v>
          </cell>
          <cell r="I5885">
            <v>11266.78</v>
          </cell>
        </row>
        <row r="5886">
          <cell r="D5886" t="str">
            <v>00021118</v>
          </cell>
          <cell r="E5886" t="str">
            <v>JOELHO CPVC (AQUATHERM) 90 SOLDAVEL 15 MM</v>
          </cell>
          <cell r="F5886" t="str">
            <v>UN</v>
          </cell>
          <cell r="G5886">
            <v>1.35</v>
          </cell>
          <cell r="H5886" t="str">
            <v>I-SINAPI</v>
          </cell>
          <cell r="I5886">
            <v>1.64</v>
          </cell>
        </row>
        <row r="5887">
          <cell r="D5887" t="str">
            <v>00003446</v>
          </cell>
          <cell r="E5887" t="str">
            <v>JOELHO FERRO GALV45G ROSCA 1 1/2'</v>
          </cell>
          <cell r="F5887" t="str">
            <v>UN</v>
          </cell>
          <cell r="G5887">
            <v>14.84</v>
          </cell>
          <cell r="H5887" t="str">
            <v>I-SINAPI</v>
          </cell>
          <cell r="I5887">
            <v>18.100000000000001</v>
          </cell>
        </row>
        <row r="5888">
          <cell r="D5888" t="str">
            <v>00003445</v>
          </cell>
          <cell r="E5888" t="str">
            <v>JOELHO FERRO GALV45G ROSCA 1 1/4'</v>
          </cell>
          <cell r="F5888" t="str">
            <v>UN</v>
          </cell>
          <cell r="G5888">
            <v>12.3</v>
          </cell>
          <cell r="H5888" t="str">
            <v>I-SINAPI</v>
          </cell>
          <cell r="I5888">
            <v>15</v>
          </cell>
        </row>
        <row r="5889">
          <cell r="D5889" t="str">
            <v>00003441</v>
          </cell>
          <cell r="E5889" t="str">
            <v>JOELHO FERRO GALV45G ROSCA 1/2"</v>
          </cell>
          <cell r="F5889" t="str">
            <v>UN</v>
          </cell>
          <cell r="G5889">
            <v>3.54</v>
          </cell>
          <cell r="H5889" t="str">
            <v>I-SINAPI</v>
          </cell>
          <cell r="I5889">
            <v>4.3099999999999996</v>
          </cell>
        </row>
        <row r="5890">
          <cell r="D5890" t="str">
            <v>00003444</v>
          </cell>
          <cell r="E5890" t="str">
            <v>JOELHO FERRO GALV45G ROSCA 1"</v>
          </cell>
          <cell r="F5890" t="str">
            <v>UN</v>
          </cell>
          <cell r="G5890">
            <v>7.58</v>
          </cell>
          <cell r="H5890" t="str">
            <v>I-SINAPI</v>
          </cell>
          <cell r="I5890">
            <v>9.24</v>
          </cell>
        </row>
        <row r="5891">
          <cell r="D5891" t="str">
            <v>00012402</v>
          </cell>
          <cell r="E5891" t="str">
            <v>JOELHO FERRO GALV45G ROSCA 2.1/2"</v>
          </cell>
          <cell r="F5891" t="str">
            <v>UN</v>
          </cell>
          <cell r="G5891">
            <v>35.06</v>
          </cell>
          <cell r="H5891" t="str">
            <v>I-SINAPI</v>
          </cell>
          <cell r="I5891">
            <v>42.77</v>
          </cell>
        </row>
        <row r="5892">
          <cell r="D5892" t="str">
            <v>00003447</v>
          </cell>
          <cell r="E5892" t="str">
            <v>JOELHO FERRO GALV45G ROSCA 2"</v>
          </cell>
          <cell r="F5892" t="str">
            <v>UN</v>
          </cell>
          <cell r="G5892">
            <v>18.66</v>
          </cell>
          <cell r="H5892" t="str">
            <v>I-SINAPI</v>
          </cell>
          <cell r="I5892">
            <v>22.76</v>
          </cell>
        </row>
        <row r="5893">
          <cell r="D5893" t="str">
            <v>00003442</v>
          </cell>
          <cell r="E5893" t="str">
            <v>JOELHO FERRO GALV45G ROSCA 3/4"</v>
          </cell>
          <cell r="F5893" t="str">
            <v>UN</v>
          </cell>
          <cell r="G5893">
            <v>5.32</v>
          </cell>
          <cell r="H5893" t="str">
            <v>I-SINAPI</v>
          </cell>
          <cell r="I5893">
            <v>6.49</v>
          </cell>
        </row>
        <row r="5894">
          <cell r="D5894" t="str">
            <v>00003448</v>
          </cell>
          <cell r="E5894" t="str">
            <v>JOELHO FERRO GALV45G ROSCA 3"</v>
          </cell>
          <cell r="F5894" t="str">
            <v>UN</v>
          </cell>
          <cell r="G5894">
            <v>45.52</v>
          </cell>
          <cell r="H5894" t="str">
            <v>I-SINAPI</v>
          </cell>
          <cell r="I5894">
            <v>55.53</v>
          </cell>
        </row>
        <row r="5895">
          <cell r="D5895" t="str">
            <v>00003449</v>
          </cell>
          <cell r="E5895" t="str">
            <v>JOELHO FERRO GALV45G ROSCA 4"</v>
          </cell>
          <cell r="F5895" t="str">
            <v>UN</v>
          </cell>
          <cell r="G5895">
            <v>88.53</v>
          </cell>
          <cell r="H5895" t="str">
            <v>I-SINAPI</v>
          </cell>
          <cell r="I5895">
            <v>108</v>
          </cell>
        </row>
        <row r="5896">
          <cell r="D5896" t="str">
            <v>00012403</v>
          </cell>
          <cell r="E5896" t="str">
            <v>JOELHO FERRO GALV90G C/ REDUCAO ROSCA   1 1/4"X1"</v>
          </cell>
          <cell r="F5896" t="str">
            <v>UN</v>
          </cell>
          <cell r="G5896">
            <v>8.86</v>
          </cell>
          <cell r="H5896" t="str">
            <v>I-SINAPI</v>
          </cell>
          <cell r="I5896">
            <v>10.8</v>
          </cell>
        </row>
        <row r="5897">
          <cell r="D5897" t="str">
            <v>00003468</v>
          </cell>
          <cell r="E5897" t="str">
            <v>JOELHO FERRO GALV90G C/ REDUCAO ROSCA 1 1/2"X1"</v>
          </cell>
          <cell r="F5897" t="str">
            <v>UN</v>
          </cell>
          <cell r="G5897">
            <v>12.46</v>
          </cell>
          <cell r="H5897" t="str">
            <v>I-SINAPI</v>
          </cell>
          <cell r="I5897">
            <v>15.2</v>
          </cell>
        </row>
        <row r="5898">
          <cell r="D5898" t="str">
            <v>00003465</v>
          </cell>
          <cell r="E5898" t="str">
            <v>JOELHO FERRO GALV90G C/ REDUCAO ROSCA 1 1/2"X3/4"</v>
          </cell>
          <cell r="F5898" t="str">
            <v>UN</v>
          </cell>
          <cell r="G5898">
            <v>12.71</v>
          </cell>
          <cell r="H5898" t="str">
            <v>I-SINAPI</v>
          </cell>
          <cell r="I5898">
            <v>15.5</v>
          </cell>
        </row>
        <row r="5899">
          <cell r="D5899" t="str">
            <v>00003463</v>
          </cell>
          <cell r="E5899" t="str">
            <v>JOELHO FERRO GALV90G C/ REDUCAO ROSCA 1"X1/2"</v>
          </cell>
          <cell r="F5899" t="str">
            <v>UN</v>
          </cell>
          <cell r="G5899">
            <v>5.63</v>
          </cell>
          <cell r="H5899" t="str">
            <v>I-SINAPI</v>
          </cell>
          <cell r="I5899">
            <v>6.86</v>
          </cell>
        </row>
        <row r="5900">
          <cell r="D5900" t="str">
            <v>00003464</v>
          </cell>
          <cell r="E5900" t="str">
            <v>JOELHO FERRO GALV90G C/ REDUCAO ROSCA 1"X3/4"</v>
          </cell>
          <cell r="F5900" t="str">
            <v>UN</v>
          </cell>
          <cell r="G5900">
            <v>5.48</v>
          </cell>
          <cell r="H5900" t="str">
            <v>I-SINAPI</v>
          </cell>
          <cell r="I5900">
            <v>6.68</v>
          </cell>
        </row>
        <row r="5901">
          <cell r="D5901" t="str">
            <v>00003466</v>
          </cell>
          <cell r="E5901" t="str">
            <v>JOELHO FERRO GALV90G C/ REDUCAO ROSCA 2 1/2"X2"</v>
          </cell>
          <cell r="F5901" t="str">
            <v>UN</v>
          </cell>
          <cell r="G5901">
            <v>37.97</v>
          </cell>
          <cell r="H5901" t="str">
            <v>I-SINAPI</v>
          </cell>
          <cell r="I5901">
            <v>46.32</v>
          </cell>
        </row>
        <row r="5902">
          <cell r="D5902" t="str">
            <v>00003467</v>
          </cell>
          <cell r="E5902" t="str">
            <v>JOELHO FERRO GALV90G C/ REDUCAO ROSCA 2"X1 1/2"</v>
          </cell>
          <cell r="F5902" t="str">
            <v>UN</v>
          </cell>
          <cell r="G5902">
            <v>20.190000000000001</v>
          </cell>
          <cell r="H5902" t="str">
            <v>I-SINAPI</v>
          </cell>
          <cell r="I5902">
            <v>24.63</v>
          </cell>
        </row>
        <row r="5903">
          <cell r="D5903" t="str">
            <v>00003462</v>
          </cell>
          <cell r="E5903" t="str">
            <v>JOELHO FERRO GALV90G C/ REDUCAO ROSCA 3/4"X1/2"</v>
          </cell>
          <cell r="F5903" t="str">
            <v>UN</v>
          </cell>
          <cell r="G5903">
            <v>3.91</v>
          </cell>
          <cell r="H5903" t="str">
            <v>I-SINAPI</v>
          </cell>
          <cell r="I5903">
            <v>4.7699999999999996</v>
          </cell>
        </row>
        <row r="5904">
          <cell r="D5904" t="str">
            <v>00003443</v>
          </cell>
          <cell r="E5904" t="str">
            <v>JOELHO FERRO GALV90G ROSCA MACHO/FEMEA   1"</v>
          </cell>
          <cell r="F5904" t="str">
            <v>UN</v>
          </cell>
          <cell r="G5904">
            <v>9.08</v>
          </cell>
          <cell r="H5904" t="str">
            <v>I-SINAPI</v>
          </cell>
          <cell r="I5904">
            <v>11.07</v>
          </cell>
        </row>
        <row r="5905">
          <cell r="D5905" t="str">
            <v>00003473</v>
          </cell>
          <cell r="E5905" t="str">
            <v>JOELHO FERRO GALV90G ROSCA MACHO/FEMEA 1 1/2"</v>
          </cell>
          <cell r="F5905" t="str">
            <v>UN</v>
          </cell>
          <cell r="G5905">
            <v>15.15</v>
          </cell>
          <cell r="H5905" t="str">
            <v>I-SINAPI</v>
          </cell>
          <cell r="I5905">
            <v>18.48</v>
          </cell>
        </row>
        <row r="5906">
          <cell r="D5906" t="str">
            <v>00003474</v>
          </cell>
          <cell r="E5906" t="str">
            <v>JOELHO FERRO GALV90G ROSCA MACHO/FEMEA 1 1/4"</v>
          </cell>
          <cell r="F5906" t="str">
            <v>UN</v>
          </cell>
          <cell r="G5906">
            <v>13.71</v>
          </cell>
          <cell r="H5906" t="str">
            <v>I-SINAPI</v>
          </cell>
          <cell r="I5906">
            <v>16.72</v>
          </cell>
        </row>
        <row r="5907">
          <cell r="D5907" t="str">
            <v>00003450</v>
          </cell>
          <cell r="E5907" t="str">
            <v>JOELHO FERRO GALV90G ROSCA MACHO/FEMEA 1/2"</v>
          </cell>
          <cell r="F5907" t="str">
            <v>UN</v>
          </cell>
          <cell r="G5907">
            <v>4.66</v>
          </cell>
          <cell r="H5907" t="str">
            <v>I-SINAPI</v>
          </cell>
          <cell r="I5907">
            <v>5.68</v>
          </cell>
        </row>
        <row r="5908">
          <cell r="D5908" t="str">
            <v>00003453</v>
          </cell>
          <cell r="E5908" t="str">
            <v>JOELHO FERRO GALV90G ROSCA MACHO/FEMEA 2 1/2"</v>
          </cell>
          <cell r="F5908" t="str">
            <v>UN</v>
          </cell>
          <cell r="G5908">
            <v>38.03</v>
          </cell>
          <cell r="H5908" t="str">
            <v>I-SINAPI</v>
          </cell>
          <cell r="I5908">
            <v>46.39</v>
          </cell>
        </row>
        <row r="5909">
          <cell r="D5909" t="str">
            <v>00003452</v>
          </cell>
          <cell r="E5909" t="str">
            <v>JOELHO FERRO GALV90G ROSCA MACHO/FEMEA 2"</v>
          </cell>
          <cell r="F5909" t="str">
            <v>UN</v>
          </cell>
          <cell r="G5909">
            <v>22.82</v>
          </cell>
          <cell r="H5909" t="str">
            <v>I-SINAPI</v>
          </cell>
          <cell r="I5909">
            <v>27.84</v>
          </cell>
        </row>
        <row r="5910">
          <cell r="D5910" t="str">
            <v>00003451</v>
          </cell>
          <cell r="E5910" t="str">
            <v>JOELHO FERRO GALV90G ROSCA MACHO/FEMEA 3/4"</v>
          </cell>
          <cell r="F5910" t="str">
            <v>UN</v>
          </cell>
          <cell r="G5910">
            <v>5.95</v>
          </cell>
          <cell r="H5910" t="str">
            <v>I-SINAPI</v>
          </cell>
          <cell r="I5910">
            <v>7.25</v>
          </cell>
        </row>
        <row r="5911">
          <cell r="D5911" t="str">
            <v>00003454</v>
          </cell>
          <cell r="E5911" t="str">
            <v>JOELHO FERRO GALV90G ROSCA MACHO/FEMEA 3"</v>
          </cell>
          <cell r="F5911" t="str">
            <v>UN</v>
          </cell>
          <cell r="G5911">
            <v>48.83</v>
          </cell>
          <cell r="H5911" t="str">
            <v>I-SINAPI</v>
          </cell>
          <cell r="I5911">
            <v>59.57</v>
          </cell>
        </row>
        <row r="5912">
          <cell r="D5912" t="str">
            <v>00003458</v>
          </cell>
          <cell r="E5912" t="str">
            <v>JOELHO FERRO GALV90G ROSCA 1 1/2"</v>
          </cell>
          <cell r="F5912" t="str">
            <v>UN</v>
          </cell>
          <cell r="G5912">
            <v>13.24</v>
          </cell>
          <cell r="H5912" t="str">
            <v>I-SINAPI</v>
          </cell>
          <cell r="I5912">
            <v>16.149999999999999</v>
          </cell>
        </row>
        <row r="5913">
          <cell r="D5913" t="str">
            <v>00003457</v>
          </cell>
          <cell r="E5913" t="str">
            <v>JOELHO FERRO GALV90G ROSCA 1 1/4"</v>
          </cell>
          <cell r="F5913" t="str">
            <v>UN</v>
          </cell>
          <cell r="G5913">
            <v>9.27</v>
          </cell>
          <cell r="H5913" t="str">
            <v>I-SINAPI</v>
          </cell>
          <cell r="I5913">
            <v>11.3</v>
          </cell>
        </row>
        <row r="5914">
          <cell r="D5914" t="str">
            <v>00003455</v>
          </cell>
          <cell r="E5914" t="str">
            <v>JOELHO FERRO GALV90G ROSCA 1/2"</v>
          </cell>
          <cell r="F5914" t="str">
            <v>UN</v>
          </cell>
          <cell r="G5914">
            <v>2.5</v>
          </cell>
          <cell r="H5914" t="str">
            <v>I-SINAPI</v>
          </cell>
          <cell r="I5914">
            <v>3.05</v>
          </cell>
        </row>
        <row r="5915">
          <cell r="D5915" t="str">
            <v>00003472</v>
          </cell>
          <cell r="E5915" t="str">
            <v>JOELHO FERRO GALV90G ROSCA 1"</v>
          </cell>
          <cell r="F5915" t="str">
            <v>UN</v>
          </cell>
          <cell r="G5915">
            <v>6.04</v>
          </cell>
          <cell r="H5915" t="str">
            <v>I-SINAPI</v>
          </cell>
          <cell r="I5915">
            <v>7.36</v>
          </cell>
        </row>
        <row r="5916">
          <cell r="D5916" t="str">
            <v>00003470</v>
          </cell>
          <cell r="E5916" t="str">
            <v>JOELHO FERRO GALV90G ROSCA 2 1/2"</v>
          </cell>
          <cell r="F5916" t="str">
            <v>UN</v>
          </cell>
          <cell r="G5916">
            <v>39.07</v>
          </cell>
          <cell r="H5916" t="str">
            <v>I-SINAPI</v>
          </cell>
          <cell r="I5916">
            <v>47.66</v>
          </cell>
        </row>
        <row r="5917">
          <cell r="D5917" t="str">
            <v>00003471</v>
          </cell>
          <cell r="E5917" t="str">
            <v>JOELHO FERRO GALV90G ROSCA 2"</v>
          </cell>
          <cell r="F5917" t="str">
            <v>UN</v>
          </cell>
          <cell r="G5917">
            <v>20.29</v>
          </cell>
          <cell r="H5917" t="str">
            <v>I-SINAPI</v>
          </cell>
          <cell r="I5917">
            <v>24.75</v>
          </cell>
        </row>
        <row r="5918">
          <cell r="D5918" t="str">
            <v>00003456</v>
          </cell>
          <cell r="E5918" t="str">
            <v>JOELHO FERRO GALV90G ROSCA 3/4"</v>
          </cell>
          <cell r="F5918" t="str">
            <v>UN</v>
          </cell>
          <cell r="G5918">
            <v>4.45</v>
          </cell>
          <cell r="H5918" t="str">
            <v>I-SINAPI</v>
          </cell>
          <cell r="I5918">
            <v>5.42</v>
          </cell>
        </row>
        <row r="5919">
          <cell r="D5919" t="str">
            <v>00003459</v>
          </cell>
          <cell r="E5919" t="str">
            <v>JOELHO FERRO GALV90G ROSCA 3"</v>
          </cell>
          <cell r="F5919" t="str">
            <v>UN</v>
          </cell>
          <cell r="G5919">
            <v>53</v>
          </cell>
          <cell r="H5919" t="str">
            <v>I-SINAPI</v>
          </cell>
          <cell r="I5919">
            <v>64.66</v>
          </cell>
        </row>
        <row r="5920">
          <cell r="D5920" t="str">
            <v>00003469</v>
          </cell>
          <cell r="E5920" t="str">
            <v>JOELHO FERRO GALV90G ROSCA 4"</v>
          </cell>
          <cell r="F5920" t="str">
            <v>UN</v>
          </cell>
          <cell r="G5920">
            <v>93.22</v>
          </cell>
          <cell r="H5920" t="str">
            <v>I-SINAPI</v>
          </cell>
          <cell r="I5920">
            <v>113.72</v>
          </cell>
        </row>
        <row r="5921">
          <cell r="D5921" t="str">
            <v>00003460</v>
          </cell>
          <cell r="E5921" t="str">
            <v>JOELHO FERRO GALV90G ROSCA 5"</v>
          </cell>
          <cell r="F5921" t="str">
            <v>UN</v>
          </cell>
          <cell r="G5921">
            <v>235.06</v>
          </cell>
          <cell r="H5921" t="str">
            <v>I-SINAPI</v>
          </cell>
          <cell r="I5921">
            <v>286.77</v>
          </cell>
        </row>
        <row r="5922">
          <cell r="D5922" t="str">
            <v>00003461</v>
          </cell>
          <cell r="E5922" t="str">
            <v>JOELHO FERRO GALV90G ROSCA 6"</v>
          </cell>
          <cell r="F5922" t="str">
            <v>UN</v>
          </cell>
          <cell r="G5922">
            <v>292.95</v>
          </cell>
          <cell r="H5922" t="str">
            <v>I-SINAPI</v>
          </cell>
          <cell r="I5922">
            <v>357.39</v>
          </cell>
        </row>
        <row r="5923">
          <cell r="D5923" t="str">
            <v>00012628</v>
          </cell>
          <cell r="E5923" t="str">
            <v>JOELHO PVC AQUAPLUV 60G D = 88 MM</v>
          </cell>
          <cell r="F5923" t="str">
            <v>UN</v>
          </cell>
          <cell r="G5923">
            <v>2.48</v>
          </cell>
          <cell r="H5923" t="str">
            <v>I-SINAPI</v>
          </cell>
          <cell r="I5923">
            <v>3.02</v>
          </cell>
        </row>
        <row r="5924">
          <cell r="D5924" t="str">
            <v>00012629</v>
          </cell>
          <cell r="E5924" t="str">
            <v>JOELHO PVC AQUAPLUV 90G D = 88 MM</v>
          </cell>
          <cell r="F5924" t="str">
            <v>UN</v>
          </cell>
          <cell r="G5924">
            <v>2.91</v>
          </cell>
          <cell r="H5924" t="str">
            <v>I-SINAPI</v>
          </cell>
          <cell r="I5924">
            <v>3.55</v>
          </cell>
        </row>
        <row r="5925">
          <cell r="D5925" t="str">
            <v>00010835</v>
          </cell>
          <cell r="E5925" t="str">
            <v>JOELHO PVC C/ BOLSA E ANEL P/ ESG PREDIAL 90G DN 40MM X 1.1/2"</v>
          </cell>
          <cell r="F5925" t="str">
            <v>UN</v>
          </cell>
          <cell r="G5925">
            <v>1.75</v>
          </cell>
          <cell r="H5925" t="str">
            <v>I-SINAPI</v>
          </cell>
          <cell r="I5925">
            <v>2.13</v>
          </cell>
        </row>
        <row r="5926">
          <cell r="D5926" t="str">
            <v>00010836</v>
          </cell>
          <cell r="E5926" t="str">
            <v>JOELHO PVC C/ VISITA P/ ESG PREDIAL 90G DN 100 X 50MM</v>
          </cell>
          <cell r="F5926" t="str">
            <v>UN</v>
          </cell>
          <cell r="G5926">
            <v>9.34</v>
          </cell>
          <cell r="H5926" t="str">
            <v>I-SINAPI</v>
          </cell>
          <cell r="I5926">
            <v>11.39</v>
          </cell>
        </row>
        <row r="5927">
          <cell r="D5927" t="str">
            <v>00003475</v>
          </cell>
          <cell r="E5927" t="str">
            <v>JOELHO PVC C/ROSCA 45G   P/ AGUA FRIA PREDIAL 1/2"</v>
          </cell>
          <cell r="F5927" t="str">
            <v>UN</v>
          </cell>
          <cell r="G5927">
            <v>1.55</v>
          </cell>
          <cell r="H5927" t="str">
            <v>I-SINAPI</v>
          </cell>
          <cell r="I5927">
            <v>1.89</v>
          </cell>
        </row>
        <row r="5928">
          <cell r="D5928" t="str">
            <v>00003492</v>
          </cell>
          <cell r="E5928" t="str">
            <v>JOELHO PVC C/ROSCA 45G P/ AGUA FRIA PREDIAL 1 1/2"</v>
          </cell>
          <cell r="F5928" t="str">
            <v>UN</v>
          </cell>
          <cell r="G5928">
            <v>9.01</v>
          </cell>
          <cell r="H5928" t="str">
            <v>I-SINAPI</v>
          </cell>
          <cell r="I5928">
            <v>10.99</v>
          </cell>
        </row>
        <row r="5929">
          <cell r="D5929" t="str">
            <v>00003491</v>
          </cell>
          <cell r="E5929" t="str">
            <v>JOELHO PVC C/ROSCA 45G P/ AGUA FRIA PREDIAL 1 1/4"</v>
          </cell>
          <cell r="F5929" t="str">
            <v>UN</v>
          </cell>
          <cell r="G5929">
            <v>5.49</v>
          </cell>
          <cell r="H5929" t="str">
            <v>I-SINAPI</v>
          </cell>
          <cell r="I5929">
            <v>6.69</v>
          </cell>
        </row>
        <row r="5930">
          <cell r="D5930" t="str">
            <v>00003485</v>
          </cell>
          <cell r="E5930" t="str">
            <v>JOELHO PVC C/ROSCA 45G P/ AGUA FRIA PREDIAL 1"</v>
          </cell>
          <cell r="F5930" t="str">
            <v>UN</v>
          </cell>
          <cell r="G5930">
            <v>5.0199999999999996</v>
          </cell>
          <cell r="H5930" t="str">
            <v>I-SINAPI</v>
          </cell>
          <cell r="I5930">
            <v>6.12</v>
          </cell>
        </row>
        <row r="5931">
          <cell r="D5931" t="str">
            <v>00003493</v>
          </cell>
          <cell r="E5931" t="str">
            <v>JOELHO PVC C/ROSCA 45G P/ AGUA FRIA PREDIAL 2"</v>
          </cell>
          <cell r="F5931" t="str">
            <v>UN</v>
          </cell>
          <cell r="G5931">
            <v>13.19</v>
          </cell>
          <cell r="H5931" t="str">
            <v>I-SINAPI</v>
          </cell>
          <cell r="I5931">
            <v>16.09</v>
          </cell>
        </row>
        <row r="5932">
          <cell r="D5932" t="str">
            <v>00003534</v>
          </cell>
          <cell r="E5932" t="str">
            <v>JOELHO PVC C/ROSCA 45G P/AGUA FRIA PREDIAL 3/4"</v>
          </cell>
          <cell r="F5932" t="str">
            <v>UN</v>
          </cell>
          <cell r="G5932">
            <v>2</v>
          </cell>
          <cell r="H5932" t="str">
            <v>I-SINAPI</v>
          </cell>
          <cell r="I5932">
            <v>2.44</v>
          </cell>
        </row>
        <row r="5933">
          <cell r="D5933" t="str">
            <v>00003481</v>
          </cell>
          <cell r="E5933" t="str">
            <v>JOELHO PVC C/ROSCA 90G P/ AGUA FRIA PREDIAL 1 1/2"</v>
          </cell>
          <cell r="F5933" t="str">
            <v>UN</v>
          </cell>
          <cell r="G5933">
            <v>7.45</v>
          </cell>
          <cell r="H5933" t="str">
            <v>I-SINAPI</v>
          </cell>
          <cell r="I5933">
            <v>9.08</v>
          </cell>
        </row>
        <row r="5934">
          <cell r="D5934" t="str">
            <v>00003510</v>
          </cell>
          <cell r="E5934" t="str">
            <v>JOELHO PVC C/ROSCA 90G P/ AGUA FRIA PREDIAL 1 1/4"</v>
          </cell>
          <cell r="F5934" t="str">
            <v>UN</v>
          </cell>
          <cell r="G5934">
            <v>6.96</v>
          </cell>
          <cell r="H5934" t="str">
            <v>I-SINAPI</v>
          </cell>
          <cell r="I5934">
            <v>8.49</v>
          </cell>
        </row>
        <row r="5935">
          <cell r="D5935" t="str">
            <v>00003482</v>
          </cell>
          <cell r="E5935" t="str">
            <v>JOELHO PVC C/ROSCA 90G P/ AGUA FRIA PREDIAL 1"</v>
          </cell>
          <cell r="F5935" t="str">
            <v>UN</v>
          </cell>
          <cell r="G5935">
            <v>2.33</v>
          </cell>
          <cell r="H5935" t="str">
            <v>I-SINAPI</v>
          </cell>
          <cell r="I5935">
            <v>2.84</v>
          </cell>
        </row>
        <row r="5936">
          <cell r="D5936" t="str">
            <v>00003508</v>
          </cell>
          <cell r="E5936" t="str">
            <v>JOELHO PVC C/ROSCA 90G P/ AGUA FRIA PREDIAL 2"</v>
          </cell>
          <cell r="F5936" t="str">
            <v>UN</v>
          </cell>
          <cell r="G5936">
            <v>15.85</v>
          </cell>
          <cell r="H5936" t="str">
            <v>I-SINAPI</v>
          </cell>
          <cell r="I5936">
            <v>19.329999999999998</v>
          </cell>
        </row>
        <row r="5937">
          <cell r="D5937" t="str">
            <v>00003505</v>
          </cell>
          <cell r="E5937" t="str">
            <v>JOELHO PVC C/ROSCA 90G P/ AGUA FRIA PREDIAL 3/4"</v>
          </cell>
          <cell r="F5937" t="str">
            <v>UN</v>
          </cell>
          <cell r="G5937">
            <v>1.31</v>
          </cell>
          <cell r="H5937" t="str">
            <v>I-SINAPI</v>
          </cell>
          <cell r="I5937">
            <v>1.59</v>
          </cell>
        </row>
        <row r="5938">
          <cell r="D5938" t="str">
            <v>00003543</v>
          </cell>
          <cell r="E5938" t="str">
            <v>JOELHO PVC C/ROSCA 90G P/AGUA FRIA PREDIAL 1/2"</v>
          </cell>
          <cell r="F5938" t="str">
            <v>UN</v>
          </cell>
          <cell r="G5938">
            <v>0.94</v>
          </cell>
          <cell r="H5938" t="str">
            <v>I-SINAPI</v>
          </cell>
          <cell r="I5938">
            <v>1.1399999999999999</v>
          </cell>
        </row>
        <row r="5939">
          <cell r="D5939" t="str">
            <v>00020127</v>
          </cell>
          <cell r="E5939" t="str">
            <v>JOELHO PVC LEVE 45G DN 125MM</v>
          </cell>
          <cell r="F5939" t="str">
            <v>UN</v>
          </cell>
          <cell r="G5939">
            <v>36.51</v>
          </cell>
          <cell r="H5939" t="str">
            <v>I-SINAPI</v>
          </cell>
          <cell r="I5939">
            <v>44.54</v>
          </cell>
        </row>
        <row r="5940">
          <cell r="D5940" t="str">
            <v>00020128</v>
          </cell>
          <cell r="E5940" t="str">
            <v>JOELHO PVC LEVE 45G DN 150MM</v>
          </cell>
          <cell r="F5940" t="str">
            <v>UN</v>
          </cell>
          <cell r="G5940">
            <v>43.28</v>
          </cell>
          <cell r="H5940" t="str">
            <v>I-SINAPI</v>
          </cell>
          <cell r="I5940">
            <v>52.8</v>
          </cell>
        </row>
        <row r="5941">
          <cell r="D5941" t="str">
            <v>00020129</v>
          </cell>
          <cell r="E5941" t="str">
            <v>JOELHO PVC LEVE 45G DN 200MM</v>
          </cell>
          <cell r="F5941" t="str">
            <v>UN</v>
          </cell>
          <cell r="G5941">
            <v>79.09</v>
          </cell>
          <cell r="H5941" t="str">
            <v>I-SINAPI</v>
          </cell>
          <cell r="I5941">
            <v>96.48</v>
          </cell>
        </row>
        <row r="5942">
          <cell r="D5942" t="str">
            <v>00020130</v>
          </cell>
          <cell r="E5942" t="str">
            <v>JOELHO PVC LEVE 90G DN 125MM</v>
          </cell>
          <cell r="F5942" t="str">
            <v>UN</v>
          </cell>
          <cell r="G5942">
            <v>40.14</v>
          </cell>
          <cell r="H5942" t="str">
            <v>I-SINAPI</v>
          </cell>
          <cell r="I5942">
            <v>48.97</v>
          </cell>
        </row>
        <row r="5943">
          <cell r="D5943" t="str">
            <v>00020131</v>
          </cell>
          <cell r="E5943" t="str">
            <v>JOELHO PVC LEVE 90G DN 150MM</v>
          </cell>
          <cell r="F5943" t="str">
            <v>UN</v>
          </cell>
          <cell r="G5943">
            <v>45.4</v>
          </cell>
          <cell r="H5943" t="str">
            <v>I-SINAPI</v>
          </cell>
          <cell r="I5943">
            <v>55.38</v>
          </cell>
        </row>
        <row r="5944">
          <cell r="D5944" t="str">
            <v>00020132</v>
          </cell>
          <cell r="E5944" t="str">
            <v>JOELHO PVC LEVE 90G DN 200MM</v>
          </cell>
          <cell r="F5944" t="str">
            <v>UN</v>
          </cell>
          <cell r="G5944">
            <v>127.79</v>
          </cell>
          <cell r="H5944" t="str">
            <v>I-SINAPI</v>
          </cell>
          <cell r="I5944">
            <v>155.9</v>
          </cell>
        </row>
        <row r="5945">
          <cell r="D5945" t="str">
            <v>00020151</v>
          </cell>
          <cell r="E5945" t="str">
            <v>JOELHO PVC SERIE R P/ ESG PREDIAL 45G DN 100MM</v>
          </cell>
          <cell r="F5945" t="str">
            <v>UN</v>
          </cell>
          <cell r="G5945">
            <v>14.24</v>
          </cell>
          <cell r="H5945" t="str">
            <v>I-SINAPI</v>
          </cell>
          <cell r="I5945">
            <v>17.37</v>
          </cell>
        </row>
        <row r="5946">
          <cell r="D5946" t="str">
            <v>00020152</v>
          </cell>
          <cell r="E5946" t="str">
            <v>JOELHO PVC SERIE R P/ ESG PREDIAL 45G DN 150MM</v>
          </cell>
          <cell r="F5946" t="str">
            <v>UN</v>
          </cell>
          <cell r="G5946">
            <v>44.18</v>
          </cell>
          <cell r="H5946" t="str">
            <v>I-SINAPI</v>
          </cell>
          <cell r="I5946">
            <v>53.89</v>
          </cell>
        </row>
        <row r="5947">
          <cell r="D5947" t="str">
            <v>00020148</v>
          </cell>
          <cell r="E5947" t="str">
            <v>JOELHO PVC SERIE R P/ ESG PREDIAL 45G DN 40MM</v>
          </cell>
          <cell r="F5947" t="str">
            <v>UN</v>
          </cell>
          <cell r="G5947">
            <v>2.81</v>
          </cell>
          <cell r="H5947" t="str">
            <v>I-SINAPI</v>
          </cell>
          <cell r="I5947">
            <v>3.42</v>
          </cell>
        </row>
        <row r="5948">
          <cell r="D5948" t="str">
            <v>00020149</v>
          </cell>
          <cell r="E5948" t="str">
            <v>JOELHO PVC SERIE R P/ ESG PREDIAL 45G DN 50MM</v>
          </cell>
          <cell r="F5948" t="str">
            <v>UN</v>
          </cell>
          <cell r="G5948">
            <v>4.28</v>
          </cell>
          <cell r="H5948" t="str">
            <v>I-SINAPI</v>
          </cell>
          <cell r="I5948">
            <v>5.22</v>
          </cell>
        </row>
        <row r="5949">
          <cell r="D5949" t="str">
            <v>00020150</v>
          </cell>
          <cell r="E5949" t="str">
            <v>JOELHO PVC SERIE R P/ ESG PREDIAL 45G DN 75MM</v>
          </cell>
          <cell r="F5949" t="str">
            <v>UN</v>
          </cell>
          <cell r="G5949">
            <v>10.08</v>
          </cell>
          <cell r="H5949" t="str">
            <v>I-SINAPI</v>
          </cell>
          <cell r="I5949">
            <v>12.29</v>
          </cell>
        </row>
        <row r="5950">
          <cell r="D5950" t="str">
            <v>00020159</v>
          </cell>
          <cell r="E5950" t="str">
            <v>JOELHO PVC SERIE R P/ ESG PREDIAL 90G C/ VISITA 100 X 75M           M</v>
          </cell>
          <cell r="F5950" t="str">
            <v>UN</v>
          </cell>
          <cell r="G5950">
            <v>25.7</v>
          </cell>
          <cell r="H5950" t="str">
            <v>I-SINAPI</v>
          </cell>
          <cell r="I5950">
            <v>31.35</v>
          </cell>
        </row>
        <row r="5951">
          <cell r="D5951" t="str">
            <v>00020157</v>
          </cell>
          <cell r="E5951" t="str">
            <v>JOELHO PVC SERIE R P/ ESG PREDIAL 90G DN 100 MM</v>
          </cell>
          <cell r="F5951" t="str">
            <v>UN</v>
          </cell>
          <cell r="G5951">
            <v>17.38</v>
          </cell>
          <cell r="H5951" t="str">
            <v>I-SINAPI</v>
          </cell>
          <cell r="I5951">
            <v>21.2</v>
          </cell>
        </row>
        <row r="5952">
          <cell r="D5952" t="str">
            <v>00020158</v>
          </cell>
          <cell r="E5952" t="str">
            <v>JOELHO PVC SERIE R P/ ESG PREDIAL 90G DN 150 MM</v>
          </cell>
          <cell r="F5952" t="str">
            <v>UN</v>
          </cell>
          <cell r="G5952">
            <v>64.73</v>
          </cell>
          <cell r="H5952" t="str">
            <v>I-SINAPI</v>
          </cell>
          <cell r="I5952">
            <v>78.97</v>
          </cell>
        </row>
        <row r="5953">
          <cell r="D5953">
            <v>20154</v>
          </cell>
          <cell r="E5953" t="str">
            <v>JOELHO PVC SERIE R P/ ESG PREDIAL 90G DN 40MM</v>
          </cell>
          <cell r="F5953" t="str">
            <v>UN</v>
          </cell>
          <cell r="G5953">
            <v>3.1</v>
          </cell>
          <cell r="H5953" t="str">
            <v>I-SINAPI</v>
          </cell>
          <cell r="I5953">
            <v>3.78</v>
          </cell>
        </row>
        <row r="5954">
          <cell r="D5954" t="str">
            <v>00020155</v>
          </cell>
          <cell r="E5954" t="str">
            <v>JOELHO PVC SERIE R P/ ESG PREDIAL 90G DN 50MM</v>
          </cell>
          <cell r="F5954" t="str">
            <v>UN</v>
          </cell>
          <cell r="G5954">
            <v>4.8899999999999997</v>
          </cell>
          <cell r="H5954" t="str">
            <v>I-SINAPI</v>
          </cell>
          <cell r="I5954">
            <v>5.96</v>
          </cell>
        </row>
        <row r="5955">
          <cell r="D5955" t="str">
            <v>00020156</v>
          </cell>
          <cell r="E5955" t="str">
            <v>JOELHO PVC SERIE R P/ ESG PREDIAL 90G DN 75MM</v>
          </cell>
          <cell r="F5955" t="str">
            <v>UN</v>
          </cell>
          <cell r="G5955">
            <v>10.48</v>
          </cell>
          <cell r="H5955" t="str">
            <v>I-SINAPI</v>
          </cell>
          <cell r="I5955">
            <v>12.78</v>
          </cell>
        </row>
        <row r="5956">
          <cell r="D5956" t="str">
            <v>00003516</v>
          </cell>
          <cell r="E5956" t="str">
            <v>JOELHO PVC SOLD 45G BB P/ ESG PREDIAL DN 40MM</v>
          </cell>
          <cell r="F5956" t="str">
            <v>UN</v>
          </cell>
          <cell r="G5956">
            <v>1.1000000000000001</v>
          </cell>
          <cell r="H5956" t="str">
            <v>I-SINAPI</v>
          </cell>
          <cell r="I5956">
            <v>1.34</v>
          </cell>
        </row>
        <row r="5957">
          <cell r="D5957" t="str">
            <v>00003512</v>
          </cell>
          <cell r="E5957" t="str">
            <v>JOELHO PVC SOLD 45G P/ AGUA FRIA PRED 110 MM</v>
          </cell>
          <cell r="F5957" t="str">
            <v>UN</v>
          </cell>
          <cell r="G5957">
            <v>107.56</v>
          </cell>
          <cell r="H5957" t="str">
            <v>I-SINAPI</v>
          </cell>
          <cell r="I5957">
            <v>131.22</v>
          </cell>
        </row>
        <row r="5958">
          <cell r="D5958" t="str">
            <v>00003499</v>
          </cell>
          <cell r="E5958" t="str">
            <v>JOELHO PVC SOLD 45G P/ AGUA FRIA PRED 20 MM</v>
          </cell>
          <cell r="F5958" t="str">
            <v>UN</v>
          </cell>
          <cell r="G5958">
            <v>0.45</v>
          </cell>
          <cell r="H5958" t="str">
            <v>I-SINAPI</v>
          </cell>
          <cell r="I5958">
            <v>0.54</v>
          </cell>
        </row>
        <row r="5959">
          <cell r="D5959" t="str">
            <v>00003500</v>
          </cell>
          <cell r="E5959" t="str">
            <v>JOELHO PVC SOLD 45G P/ AGUA FRIA PRED 25 MM</v>
          </cell>
          <cell r="F5959" t="str">
            <v>UN</v>
          </cell>
          <cell r="G5959">
            <v>0.86</v>
          </cell>
          <cell r="H5959" t="str">
            <v>I-SINAPI</v>
          </cell>
          <cell r="I5959">
            <v>1.04</v>
          </cell>
        </row>
        <row r="5960">
          <cell r="D5960" t="str">
            <v>00003501</v>
          </cell>
          <cell r="E5960" t="str">
            <v>JOELHO PVC SOLD 45G P/ AGUA FRIA PRED 32 MM</v>
          </cell>
          <cell r="F5960" t="str">
            <v>UN</v>
          </cell>
          <cell r="G5960">
            <v>2.08</v>
          </cell>
          <cell r="H5960" t="str">
            <v>I-SINAPI</v>
          </cell>
          <cell r="I5960">
            <v>2.5299999999999998</v>
          </cell>
        </row>
        <row r="5961">
          <cell r="D5961" t="str">
            <v>00003502</v>
          </cell>
          <cell r="E5961" t="str">
            <v>JOELHO PVC SOLD 45G P/ AGUA FRIA PRED 40 MM</v>
          </cell>
          <cell r="F5961" t="str">
            <v>UN</v>
          </cell>
          <cell r="G5961">
            <v>3.06</v>
          </cell>
          <cell r="H5961" t="str">
            <v>I-SINAPI</v>
          </cell>
          <cell r="I5961">
            <v>3.73</v>
          </cell>
        </row>
        <row r="5962">
          <cell r="D5962" t="str">
            <v>00003503</v>
          </cell>
          <cell r="E5962" t="str">
            <v>JOELHO PVC SOLD 45G P/ AGUA FRIA PRED 50 MM</v>
          </cell>
          <cell r="F5962" t="str">
            <v>UN</v>
          </cell>
          <cell r="G5962">
            <v>3.88</v>
          </cell>
          <cell r="H5962" t="str">
            <v>I-SINAPI</v>
          </cell>
          <cell r="I5962">
            <v>4.7300000000000004</v>
          </cell>
        </row>
        <row r="5963">
          <cell r="D5963" t="str">
            <v>00003477</v>
          </cell>
          <cell r="E5963" t="str">
            <v>JOELHO PVC SOLD 45G P/ AGUA FRIA PRED 60 MM</v>
          </cell>
          <cell r="F5963" t="str">
            <v>UN</v>
          </cell>
          <cell r="G5963">
            <v>13.58</v>
          </cell>
          <cell r="H5963" t="str">
            <v>I-SINAPI</v>
          </cell>
          <cell r="I5963">
            <v>16.559999999999999</v>
          </cell>
        </row>
        <row r="5964">
          <cell r="D5964" t="str">
            <v>00003478</v>
          </cell>
          <cell r="E5964" t="str">
            <v>JOELHO PVC SOLD 45G P/ AGUA FRIA PRED 75 MM</v>
          </cell>
          <cell r="F5964" t="str">
            <v>UN</v>
          </cell>
          <cell r="G5964">
            <v>33.08</v>
          </cell>
          <cell r="H5964" t="str">
            <v>I-SINAPI</v>
          </cell>
          <cell r="I5964">
            <v>40.35</v>
          </cell>
        </row>
        <row r="5965">
          <cell r="D5965" t="str">
            <v>00003525</v>
          </cell>
          <cell r="E5965" t="str">
            <v>JOELHO PVC SOLD 45G P/AGUA FRIA PRED 85 MM</v>
          </cell>
          <cell r="F5965" t="str">
            <v>UN</v>
          </cell>
          <cell r="G5965">
            <v>37.53</v>
          </cell>
          <cell r="H5965" t="str">
            <v>I-SINAPI</v>
          </cell>
          <cell r="I5965">
            <v>45.78</v>
          </cell>
        </row>
        <row r="5966">
          <cell r="D5966" t="str">
            <v>00003528</v>
          </cell>
          <cell r="E5966" t="str">
            <v>JOELHO PVC SOLD 45G PB P/ ESG PREDIAL DN 100MM</v>
          </cell>
          <cell r="F5966" t="str">
            <v>UN</v>
          </cell>
          <cell r="G5966">
            <v>4.3600000000000003</v>
          </cell>
          <cell r="H5966" t="str">
            <v>I-SINAPI</v>
          </cell>
          <cell r="I5966">
            <v>5.31</v>
          </cell>
        </row>
        <row r="5967">
          <cell r="D5967" t="str">
            <v>00003518</v>
          </cell>
          <cell r="E5967" t="str">
            <v>JOELHO PVC SOLD 45G PB P/ ESG PREDIAL DN 50MM</v>
          </cell>
          <cell r="F5967" t="str">
            <v>UN</v>
          </cell>
          <cell r="G5967">
            <v>1.84</v>
          </cell>
          <cell r="H5967" t="str">
            <v>I-SINAPI</v>
          </cell>
          <cell r="I5967">
            <v>2.2400000000000002</v>
          </cell>
        </row>
        <row r="5968">
          <cell r="D5968" t="str">
            <v>00003519</v>
          </cell>
          <cell r="E5968" t="str">
            <v>JOELHO PVC SOLD 45G PB P/ ESG PREDIAL DN 75MM</v>
          </cell>
          <cell r="F5968" t="str">
            <v>UN</v>
          </cell>
          <cell r="G5968">
            <v>4</v>
          </cell>
          <cell r="H5968" t="str">
            <v>I-SINAPI</v>
          </cell>
          <cell r="I5968">
            <v>4.88</v>
          </cell>
        </row>
        <row r="5969">
          <cell r="D5969" t="str">
            <v>00003517</v>
          </cell>
          <cell r="E5969" t="str">
            <v>JOELHO PVC SOLD 90G BB P/ ESG PREDIAL DN 40MM</v>
          </cell>
          <cell r="F5969" t="str">
            <v>UN</v>
          </cell>
          <cell r="G5969">
            <v>0.94</v>
          </cell>
          <cell r="H5969" t="str">
            <v>I-SINAPI</v>
          </cell>
          <cell r="I5969">
            <v>1.1399999999999999</v>
          </cell>
        </row>
        <row r="5970">
          <cell r="D5970" t="str">
            <v>00003515</v>
          </cell>
          <cell r="E5970" t="str">
            <v>JOELHO PVC SOLD 90G C/BUCHA DE LATAO 20MM X 1/2"</v>
          </cell>
          <cell r="F5970" t="str">
            <v>UN</v>
          </cell>
          <cell r="G5970">
            <v>3.22</v>
          </cell>
          <cell r="H5970" t="str">
            <v>I-SINAPI</v>
          </cell>
          <cell r="I5970">
            <v>3.92</v>
          </cell>
        </row>
        <row r="5971">
          <cell r="D5971" t="str">
            <v>00003524</v>
          </cell>
          <cell r="E5971" t="str">
            <v>JOELHO PVC SOLD 90G C/BUCHA DE LATAO 25MM X 3/4"</v>
          </cell>
          <cell r="F5971" t="str">
            <v>UN</v>
          </cell>
          <cell r="G5971">
            <v>4.16</v>
          </cell>
          <cell r="H5971" t="str">
            <v>I-SINAPI</v>
          </cell>
          <cell r="I5971">
            <v>5.07</v>
          </cell>
        </row>
        <row r="5972">
          <cell r="D5972" t="str">
            <v>00003530</v>
          </cell>
          <cell r="E5972" t="str">
            <v>JOELHO PVC SOLD 90G P/ AGUA FRIA PREDIAL 110 MM</v>
          </cell>
          <cell r="F5972" t="str">
            <v>UN</v>
          </cell>
          <cell r="G5972">
            <v>117.68</v>
          </cell>
          <cell r="H5972" t="str">
            <v>I-SINAPI</v>
          </cell>
          <cell r="I5972">
            <v>143.56</v>
          </cell>
        </row>
        <row r="5973">
          <cell r="D5973" t="str">
            <v>00003529</v>
          </cell>
          <cell r="E5973" t="str">
            <v>JOELHO PVC SOLD 90G P/ AGUA FRIA PREDIAL 25 MM</v>
          </cell>
          <cell r="F5973" t="str">
            <v>UN</v>
          </cell>
          <cell r="G5973">
            <v>0.41</v>
          </cell>
          <cell r="H5973" t="str">
            <v>I-SINAPI</v>
          </cell>
          <cell r="I5973">
            <v>0.5</v>
          </cell>
        </row>
        <row r="5974">
          <cell r="D5974" t="str">
            <v>00003511</v>
          </cell>
          <cell r="E5974" t="str">
            <v>JOELHO PVC SOLD 90G P/ AGUA FRIA PREDIAL 75 MM</v>
          </cell>
          <cell r="F5974" t="str">
            <v>UN</v>
          </cell>
          <cell r="G5974">
            <v>44.87</v>
          </cell>
          <cell r="H5974" t="str">
            <v>I-SINAPI</v>
          </cell>
          <cell r="I5974">
            <v>54.74</v>
          </cell>
        </row>
        <row r="5975">
          <cell r="D5975" t="str">
            <v>00003513</v>
          </cell>
          <cell r="E5975" t="str">
            <v>JOELHO PVC SOLD 90G P/ AGUA FRIA PREDIAL 85 MM</v>
          </cell>
          <cell r="F5975" t="str">
            <v>UN</v>
          </cell>
          <cell r="G5975">
            <v>50.58</v>
          </cell>
          <cell r="H5975" t="str">
            <v>I-SINAPI</v>
          </cell>
          <cell r="I5975">
            <v>61.7</v>
          </cell>
        </row>
        <row r="5976">
          <cell r="D5976" t="str">
            <v>00003542</v>
          </cell>
          <cell r="E5976" t="str">
            <v>JOELHO PVC SOLD 90G P/AGUA FRIA PREDIAL 20 MM</v>
          </cell>
          <cell r="F5976" t="str">
            <v>UN</v>
          </cell>
          <cell r="G5976">
            <v>0.33</v>
          </cell>
          <cell r="H5976" t="str">
            <v>I-SINAPI</v>
          </cell>
          <cell r="I5976">
            <v>0.4</v>
          </cell>
        </row>
        <row r="5977">
          <cell r="D5977">
            <v>3536</v>
          </cell>
          <cell r="E5977" t="str">
            <v>JOELHO PVC SOLD 90G P/AGUA FRIA PREDIAL 32 MM</v>
          </cell>
          <cell r="F5977" t="str">
            <v>UN</v>
          </cell>
          <cell r="G5977">
            <v>1.06</v>
          </cell>
          <cell r="H5977" t="str">
            <v>I-SINAPI</v>
          </cell>
          <cell r="I5977">
            <v>1.29</v>
          </cell>
        </row>
        <row r="5978">
          <cell r="D5978">
            <v>3535</v>
          </cell>
          <cell r="E5978" t="str">
            <v>JOELHO PVC SOLD 90G P/AGUA FRIA PREDIAL 40 MM</v>
          </cell>
          <cell r="F5978" t="str">
            <v>UN</v>
          </cell>
          <cell r="G5978">
            <v>2.4500000000000002</v>
          </cell>
          <cell r="H5978" t="str">
            <v>I-SINAPI</v>
          </cell>
          <cell r="I5978">
            <v>2.98</v>
          </cell>
        </row>
        <row r="5979">
          <cell r="D5979">
            <v>3540</v>
          </cell>
          <cell r="E5979" t="str">
            <v>JOELHO PVC SOLD 90G P/AGUA FRIA PREDIAL 50 MM</v>
          </cell>
          <cell r="F5979" t="str">
            <v>UN</v>
          </cell>
          <cell r="G5979">
            <v>2.86</v>
          </cell>
          <cell r="H5979" t="str">
            <v>I-SINAPI</v>
          </cell>
          <cell r="I5979">
            <v>3.48</v>
          </cell>
        </row>
        <row r="5980">
          <cell r="D5980">
            <v>3539</v>
          </cell>
          <cell r="E5980" t="str">
            <v>JOELHO PVC SOLD 90G P/AGUA FRIA PREDIAL 60 MM</v>
          </cell>
          <cell r="F5980" t="str">
            <v>UN</v>
          </cell>
          <cell r="G5980">
            <v>13.91</v>
          </cell>
          <cell r="H5980" t="str">
            <v>I-SINAPI</v>
          </cell>
          <cell r="I5980">
            <v>16.97</v>
          </cell>
        </row>
        <row r="5981">
          <cell r="D5981" t="str">
            <v>00003520</v>
          </cell>
          <cell r="E5981" t="str">
            <v>JOELHO PVC SOLD 90G PB P/ ESG PREDIAL DN 100MM</v>
          </cell>
          <cell r="F5981" t="str">
            <v>UN</v>
          </cell>
          <cell r="G5981">
            <v>4.7300000000000004</v>
          </cell>
          <cell r="H5981" t="str">
            <v>I-SINAPI</v>
          </cell>
          <cell r="I5981">
            <v>5.77</v>
          </cell>
        </row>
        <row r="5982">
          <cell r="D5982" t="str">
            <v>00003526</v>
          </cell>
          <cell r="E5982" t="str">
            <v>JOELHO PVC SOLD 90G PB P/ ESG PREDIAL DN 50MM</v>
          </cell>
          <cell r="F5982" t="str">
            <v>UN</v>
          </cell>
          <cell r="G5982">
            <v>1.43</v>
          </cell>
          <cell r="H5982" t="str">
            <v>I-SINAPI</v>
          </cell>
          <cell r="I5982">
            <v>1.74</v>
          </cell>
        </row>
        <row r="5983">
          <cell r="D5983" t="str">
            <v>00003509</v>
          </cell>
          <cell r="E5983" t="str">
            <v>JOELHO PVC SOLD 90G PB P/ ESG PREDIAL DN 75MM</v>
          </cell>
          <cell r="F5983" t="str">
            <v>UN</v>
          </cell>
          <cell r="G5983">
            <v>3.47</v>
          </cell>
          <cell r="H5983" t="str">
            <v>I-SINAPI</v>
          </cell>
          <cell r="I5983">
            <v>4.2300000000000004</v>
          </cell>
        </row>
        <row r="5984">
          <cell r="D5984" t="str">
            <v>00003521</v>
          </cell>
          <cell r="E5984" t="str">
            <v>JOELHO PVC SOLD/ROSCA 90G P/AGUA FRIA PRED   20MM X 1/2"</v>
          </cell>
          <cell r="F5984" t="str">
            <v>UN</v>
          </cell>
          <cell r="G5984">
            <v>0.9</v>
          </cell>
          <cell r="H5984" t="str">
            <v>I-SINAPI</v>
          </cell>
          <cell r="I5984">
            <v>1.0900000000000001</v>
          </cell>
        </row>
        <row r="5985">
          <cell r="D5985" t="str">
            <v>00003522</v>
          </cell>
          <cell r="E5985" t="str">
            <v>JOELHO PVC SOLD/ROSCA 90G P/AGUA FRIA PRED   25MM X 3/4"</v>
          </cell>
          <cell r="F5985" t="str">
            <v>UN</v>
          </cell>
          <cell r="G5985">
            <v>1.55</v>
          </cell>
          <cell r="H5985" t="str">
            <v>I-SINAPI</v>
          </cell>
          <cell r="I5985">
            <v>1.89</v>
          </cell>
        </row>
        <row r="5986">
          <cell r="D5986" t="str">
            <v>00003497</v>
          </cell>
          <cell r="E5986" t="str">
            <v>JOELHO REDUCAO 90 PVC ROSCA E BUCHA DE LATAO 3/4" X 1/2"</v>
          </cell>
          <cell r="F5986" t="str">
            <v>UN</v>
          </cell>
          <cell r="G5986">
            <v>4.4400000000000004</v>
          </cell>
          <cell r="H5986" t="str">
            <v>I-SINAPI</v>
          </cell>
          <cell r="I5986">
            <v>5.41</v>
          </cell>
        </row>
        <row r="5987">
          <cell r="D5987" t="str">
            <v>00003498</v>
          </cell>
          <cell r="E5987" t="str">
            <v>JOELHO REDUCAO 90G PVC C/ ROSCA P/AGUA FRIA PREDIAL 1"X3/4"</v>
          </cell>
          <cell r="F5987" t="str">
            <v>UN</v>
          </cell>
          <cell r="G5987">
            <v>2.37</v>
          </cell>
          <cell r="H5987" t="str">
            <v>I-SINAPI</v>
          </cell>
          <cell r="I5987">
            <v>2.89</v>
          </cell>
        </row>
        <row r="5988">
          <cell r="D5988" t="str">
            <v>00003496</v>
          </cell>
          <cell r="E5988" t="str">
            <v>JOELHO REDUCAO 90G PVC C/ ROSCA P/AGUA FRIA PREDIAL 3/4"X1/2"</v>
          </cell>
          <cell r="F5988" t="str">
            <v>UN</v>
          </cell>
          <cell r="G5988">
            <v>1.47</v>
          </cell>
          <cell r="H5988" t="str">
            <v>I-SINAPI</v>
          </cell>
          <cell r="I5988">
            <v>1.79</v>
          </cell>
        </row>
        <row r="5989">
          <cell r="D5989" t="str">
            <v>00020147</v>
          </cell>
          <cell r="E5989" t="str">
            <v>JOELHO REDUCAO 90G PVC SOLD C/ BUCHA DE LATAO 25MM X 1/2"</v>
          </cell>
          <cell r="F5989" t="str">
            <v>UN</v>
          </cell>
          <cell r="G5989">
            <v>3.51</v>
          </cell>
          <cell r="H5989" t="str">
            <v>I-SINAPI</v>
          </cell>
          <cell r="I5989">
            <v>4.28</v>
          </cell>
        </row>
        <row r="5990">
          <cell r="D5990" t="str">
            <v>00003532</v>
          </cell>
          <cell r="E5990" t="str">
            <v>JOELHO REDUCAO 90G PVC SOLD C/ BUCHA DE LATAO 32MM X 3/4"</v>
          </cell>
          <cell r="F5990" t="str">
            <v>UN</v>
          </cell>
          <cell r="G5990">
            <v>8.48</v>
          </cell>
          <cell r="H5990" t="str">
            <v>I-SINAPI</v>
          </cell>
          <cell r="I5990">
            <v>10.34</v>
          </cell>
        </row>
        <row r="5991">
          <cell r="D5991" t="str">
            <v>00003533</v>
          </cell>
          <cell r="E5991" t="str">
            <v>JOELHO REDUCAO 90G PVC SOLD P/AGUA FRIA PREDIAL 25 MM X 20 MM</v>
          </cell>
          <cell r="F5991" t="str">
            <v>UN</v>
          </cell>
          <cell r="G5991">
            <v>1.18</v>
          </cell>
          <cell r="H5991" t="str">
            <v>I-SINAPI</v>
          </cell>
          <cell r="I5991">
            <v>1.43</v>
          </cell>
        </row>
        <row r="5992">
          <cell r="D5992" t="str">
            <v>00003538</v>
          </cell>
          <cell r="E5992" t="str">
            <v>JOELHO REDUCAO 90G PVC SOLD P/AGUA FRIA PREDIAL 32 MM X 25 MM</v>
          </cell>
          <cell r="F5992" t="str">
            <v>UN</v>
          </cell>
          <cell r="G5992">
            <v>1.55</v>
          </cell>
          <cell r="H5992" t="str">
            <v>I-SINAPI</v>
          </cell>
          <cell r="I5992">
            <v>1.89</v>
          </cell>
        </row>
        <row r="5993">
          <cell r="D5993" t="str">
            <v>00003531</v>
          </cell>
          <cell r="E5993" t="str">
            <v>JOELHO REDUCAO 90G PVC SOLD/ROSCA P/AGUA FRIA PREDIAL 25MM X 1/2"</v>
          </cell>
          <cell r="F5993" t="str">
            <v>UN</v>
          </cell>
          <cell r="G5993">
            <v>1.1399999999999999</v>
          </cell>
          <cell r="H5993" t="str">
            <v>I-SINAPI</v>
          </cell>
          <cell r="I5993">
            <v>1.39</v>
          </cell>
        </row>
        <row r="5994">
          <cell r="D5994" t="str">
            <v>00003527</v>
          </cell>
          <cell r="E5994" t="str">
            <v>JOELHO REDUCAO 90G PVC SOLD/ROSCA P/AGUA FRIA PREDIAL 32MM X 3/4"</v>
          </cell>
          <cell r="F5994" t="str">
            <v>UN</v>
          </cell>
          <cell r="G5994">
            <v>5.79</v>
          </cell>
          <cell r="H5994" t="str">
            <v>I-SINAPI</v>
          </cell>
          <cell r="I5994">
            <v>7.06</v>
          </cell>
        </row>
        <row r="5995">
          <cell r="D5995" t="str">
            <v>00003489</v>
          </cell>
          <cell r="E5995" t="str">
            <v>JOELHO 90 PVC C/ROSCA E BUCHA LATAO   3/4"</v>
          </cell>
          <cell r="F5995" t="str">
            <v>UN</v>
          </cell>
          <cell r="G5995">
            <v>5.54</v>
          </cell>
          <cell r="H5995" t="str">
            <v>I-SINAPI</v>
          </cell>
          <cell r="I5995">
            <v>6.75</v>
          </cell>
        </row>
        <row r="5996">
          <cell r="D5996" t="str">
            <v>00020240</v>
          </cell>
          <cell r="E5996" t="str">
            <v>JOGO DE FERRAGEM P/ BASCULANTE DE MADEIRA - GONZOS, TRANQ., CORRENTES</v>
          </cell>
          <cell r="F5996" t="str">
            <v>JG</v>
          </cell>
          <cell r="G5996">
            <v>21.89</v>
          </cell>
          <cell r="H5996" t="str">
            <v>I-SINAPI</v>
          </cell>
          <cell r="I5996">
            <v>26.7</v>
          </cell>
        </row>
        <row r="5997">
          <cell r="D5997" t="str">
            <v>00020242</v>
          </cell>
          <cell r="E5997" t="str">
            <v>JOGO DE FERRAGEM P/ JANELA CORRER EM FERRO CROMADO - TRILHO, RODIZIO, TRINCOS</v>
          </cell>
          <cell r="F5997" t="str">
            <v>JG</v>
          </cell>
          <cell r="G5997">
            <v>19.29</v>
          </cell>
          <cell r="H5997" t="str">
            <v>I-SINAPI</v>
          </cell>
          <cell r="I5997">
            <v>23.53</v>
          </cell>
        </row>
        <row r="5998">
          <cell r="D5998" t="str">
            <v>00020243</v>
          </cell>
          <cell r="E5998" t="str">
            <v>JOGO DE FERRAGEM P/ JANELA CORRER EM FERRO NIQUELADO - TRILHO, RODIZIO, TRINCOS</v>
          </cell>
          <cell r="F5998" t="str">
            <v>JG</v>
          </cell>
          <cell r="G5998">
            <v>25.01</v>
          </cell>
          <cell r="H5998" t="str">
            <v>I-SINAPI</v>
          </cell>
          <cell r="I5998">
            <v>30.51</v>
          </cell>
        </row>
        <row r="5999">
          <cell r="D5999" t="str">
            <v>00020241</v>
          </cell>
          <cell r="E5999" t="str">
            <v>JOGO DE FERRAGEM P/ JANELA CORRER EM LATAO CROMADO- TRILHO, RODIZIO, TRINCOS</v>
          </cell>
          <cell r="F5999" t="str">
            <v>JG</v>
          </cell>
          <cell r="G5999">
            <v>38.299999999999997</v>
          </cell>
          <cell r="H5999" t="str">
            <v>I-SINAPI</v>
          </cell>
          <cell r="I5999">
            <v>46.72</v>
          </cell>
        </row>
        <row r="6000">
          <cell r="D6000" t="str">
            <v>00003104</v>
          </cell>
          <cell r="E6000" t="str">
            <v>JOGO DE FERRAGENS CROMADAS P/ PORTA DE VIDRO TEMPERADO, UMA FOLHA COMPOSTA: DOBRADICA</v>
          </cell>
          <cell r="F6000" t="str">
            <v>CJ</v>
          </cell>
          <cell r="G6000">
            <v>204.8</v>
          </cell>
          <cell r="H6000" t="str">
            <v>I-SINAPI</v>
          </cell>
          <cell r="I6000">
            <v>249.85</v>
          </cell>
        </row>
        <row r="6001">
          <cell r="D6001" t="str">
            <v>00012032</v>
          </cell>
          <cell r="E6001" t="str">
            <v>JOGO TRANQUETA LATAO CROMADO TIPO 203 LA FONTE P/ FECHADURA PORTA BANHEIRO</v>
          </cell>
          <cell r="F6001" t="str">
            <v>JG</v>
          </cell>
          <cell r="G6001">
            <v>15.4</v>
          </cell>
          <cell r="H6001" t="str">
            <v>I-SINAPI</v>
          </cell>
          <cell r="I6001">
            <v>18.78</v>
          </cell>
        </row>
        <row r="6002">
          <cell r="D6002" t="str">
            <v>00012030</v>
          </cell>
          <cell r="E6002" t="str">
            <v>JOGO TRANQUETA LATAO CROMADO TIPO 303 LA FONTE P/ FECHADURA PORTA BANHEIRO</v>
          </cell>
          <cell r="F6002" t="str">
            <v>JG</v>
          </cell>
          <cell r="G6002">
            <v>10.81</v>
          </cell>
          <cell r="H6002" t="str">
            <v>I-SINAPI</v>
          </cell>
          <cell r="I6002">
            <v>13.18</v>
          </cell>
        </row>
        <row r="6003">
          <cell r="D6003" t="str">
            <v>00003545</v>
          </cell>
          <cell r="E6003" t="str">
            <v>JUNCAO CERAMICA 45G ESG BBP DN 100X100</v>
          </cell>
          <cell r="F6003" t="str">
            <v>UN</v>
          </cell>
          <cell r="G6003">
            <v>16.21</v>
          </cell>
          <cell r="H6003" t="str">
            <v>I-SINAPI</v>
          </cell>
          <cell r="I6003">
            <v>19.77</v>
          </cell>
        </row>
        <row r="6004">
          <cell r="D6004" t="str">
            <v>00003572</v>
          </cell>
          <cell r="E6004" t="str">
            <v>JUNCAO CERAMICA 45G ESG BBP DN 150X100</v>
          </cell>
          <cell r="F6004" t="str">
            <v>UN</v>
          </cell>
          <cell r="G6004">
            <v>16.21</v>
          </cell>
          <cell r="H6004" t="str">
            <v>I-SINAPI</v>
          </cell>
          <cell r="I6004">
            <v>19.77</v>
          </cell>
        </row>
        <row r="6005">
          <cell r="D6005" t="str">
            <v>00003573</v>
          </cell>
          <cell r="E6005" t="str">
            <v>JUNCAO CERAMICA 45G ESG BBP DN 150X150</v>
          </cell>
          <cell r="F6005" t="str">
            <v>UN</v>
          </cell>
          <cell r="G6005">
            <v>19.98</v>
          </cell>
          <cell r="H6005" t="str">
            <v>I-SINAPI</v>
          </cell>
          <cell r="I6005">
            <v>24.37</v>
          </cell>
        </row>
        <row r="6006">
          <cell r="D6006" t="str">
            <v>00003546</v>
          </cell>
          <cell r="E6006" t="str">
            <v>JUNCAO CERAMICA 45G ESG BBP DN 200X100</v>
          </cell>
          <cell r="F6006" t="str">
            <v>UN</v>
          </cell>
          <cell r="G6006">
            <v>26.88</v>
          </cell>
          <cell r="H6006" t="str">
            <v>I-SINAPI</v>
          </cell>
          <cell r="I6006">
            <v>32.79</v>
          </cell>
        </row>
        <row r="6007">
          <cell r="D6007" t="str">
            <v>00003574</v>
          </cell>
          <cell r="E6007" t="str">
            <v>JUNCAO CERAMICA 45G ESG BBP DN 200X150</v>
          </cell>
          <cell r="F6007" t="str">
            <v>UN</v>
          </cell>
          <cell r="G6007">
            <v>33.99</v>
          </cell>
          <cell r="H6007" t="str">
            <v>I-SINAPI</v>
          </cell>
          <cell r="I6007">
            <v>41.46</v>
          </cell>
        </row>
        <row r="6008">
          <cell r="D6008" t="str">
            <v>00003552</v>
          </cell>
          <cell r="E6008" t="str">
            <v>JUNCAO CERAMICA 45G ESG BBP DN 200X200</v>
          </cell>
          <cell r="F6008" t="str">
            <v>UN</v>
          </cell>
          <cell r="G6008">
            <v>47.96</v>
          </cell>
          <cell r="H6008" t="str">
            <v>I-SINAPI</v>
          </cell>
          <cell r="I6008">
            <v>58.51</v>
          </cell>
        </row>
        <row r="6009">
          <cell r="D6009" t="str">
            <v>00003551</v>
          </cell>
          <cell r="E6009" t="str">
            <v>JUNCAO CERAMICA 45G ESG BBP DN 250X100</v>
          </cell>
          <cell r="F6009" t="str">
            <v>UN</v>
          </cell>
          <cell r="G6009">
            <v>43.98</v>
          </cell>
          <cell r="H6009" t="str">
            <v>I-SINAPI</v>
          </cell>
          <cell r="I6009">
            <v>53.65</v>
          </cell>
        </row>
        <row r="6010">
          <cell r="D6010" t="str">
            <v>00003575</v>
          </cell>
          <cell r="E6010" t="str">
            <v>JUNCAO CERAMICA 45G ESG BBP DN 250X150</v>
          </cell>
          <cell r="F6010" t="str">
            <v>UN</v>
          </cell>
          <cell r="G6010">
            <v>53.2</v>
          </cell>
          <cell r="H6010" t="str">
            <v>I-SINAPI</v>
          </cell>
          <cell r="I6010">
            <v>64.900000000000006</v>
          </cell>
        </row>
        <row r="6011">
          <cell r="D6011" t="str">
            <v>00003576</v>
          </cell>
          <cell r="E6011" t="str">
            <v>JUNCAO CERAMICA 45G ESG BBP DN 250X200</v>
          </cell>
          <cell r="F6011" t="str">
            <v>UN</v>
          </cell>
          <cell r="G6011">
            <v>75.819999999999993</v>
          </cell>
          <cell r="H6011" t="str">
            <v>I-SINAPI</v>
          </cell>
          <cell r="I6011">
            <v>92.5</v>
          </cell>
        </row>
        <row r="6012">
          <cell r="D6012" t="str">
            <v>00003577</v>
          </cell>
          <cell r="E6012" t="str">
            <v>JUNCAO CERAMICA 45G ESG BBP DN 250X250</v>
          </cell>
          <cell r="F6012" t="str">
            <v>UN</v>
          </cell>
          <cell r="G6012">
            <v>108.33</v>
          </cell>
          <cell r="H6012" t="str">
            <v>I-SINAPI</v>
          </cell>
          <cell r="I6012">
            <v>132.16</v>
          </cell>
        </row>
        <row r="6013">
          <cell r="D6013" t="str">
            <v>00003578</v>
          </cell>
          <cell r="E6013" t="str">
            <v>JUNCAO CERAMICA 45G ESG BBP DN 300X100</v>
          </cell>
          <cell r="F6013" t="str">
            <v>UN</v>
          </cell>
          <cell r="G6013">
            <v>63.74</v>
          </cell>
          <cell r="H6013" t="str">
            <v>I-SINAPI</v>
          </cell>
          <cell r="I6013">
            <v>77.760000000000005</v>
          </cell>
        </row>
        <row r="6014">
          <cell r="D6014" t="str">
            <v>00003579</v>
          </cell>
          <cell r="E6014" t="str">
            <v>JUNCAO CERAMICA 45G ESG BBP DN 300X150</v>
          </cell>
          <cell r="F6014" t="str">
            <v>UN</v>
          </cell>
          <cell r="G6014">
            <v>78.599999999999994</v>
          </cell>
          <cell r="H6014" t="str">
            <v>I-SINAPI</v>
          </cell>
          <cell r="I6014">
            <v>95.89</v>
          </cell>
        </row>
        <row r="6015">
          <cell r="D6015" t="str">
            <v>00003580</v>
          </cell>
          <cell r="E6015" t="str">
            <v>JUNCAO CERAMICA 45G ESG BBP DN 300X200</v>
          </cell>
          <cell r="F6015" t="str">
            <v>UN</v>
          </cell>
          <cell r="G6015">
            <v>120.22</v>
          </cell>
          <cell r="H6015" t="str">
            <v>I-SINAPI</v>
          </cell>
          <cell r="I6015">
            <v>146.66</v>
          </cell>
        </row>
        <row r="6016">
          <cell r="D6016" t="str">
            <v>00003550</v>
          </cell>
          <cell r="E6016" t="str">
            <v>JUNCAO CERAMICA 45G ESG BBP DN 300X250</v>
          </cell>
          <cell r="F6016" t="str">
            <v>UN</v>
          </cell>
          <cell r="G6016">
            <v>133.86000000000001</v>
          </cell>
          <cell r="H6016" t="str">
            <v>I-SINAPI</v>
          </cell>
          <cell r="I6016">
            <v>163.30000000000001</v>
          </cell>
        </row>
        <row r="6017">
          <cell r="D6017" t="str">
            <v>00003581</v>
          </cell>
          <cell r="E6017" t="str">
            <v>JUNCAO CERAMICA 45G ESG BBP DN 300X300</v>
          </cell>
          <cell r="F6017" t="str">
            <v>UN</v>
          </cell>
          <cell r="G6017">
            <v>141.97999999999999</v>
          </cell>
          <cell r="H6017" t="str">
            <v>I-SINAPI</v>
          </cell>
          <cell r="I6017">
            <v>173.21</v>
          </cell>
        </row>
        <row r="6018">
          <cell r="D6018" t="str">
            <v>00003582</v>
          </cell>
          <cell r="E6018" t="str">
            <v>JUNCAO CERAMICA 45G ESG BBP DN 350X100</v>
          </cell>
          <cell r="F6018" t="str">
            <v>UN</v>
          </cell>
          <cell r="G6018">
            <v>119.73</v>
          </cell>
          <cell r="H6018" t="str">
            <v>I-SINAPI</v>
          </cell>
          <cell r="I6018">
            <v>146.07</v>
          </cell>
        </row>
        <row r="6019">
          <cell r="D6019" t="str">
            <v>00003547</v>
          </cell>
          <cell r="E6019" t="str">
            <v>JUNCAO CERAMICA 45G ESG BBP DN 350X150</v>
          </cell>
          <cell r="F6019" t="str">
            <v>UN</v>
          </cell>
          <cell r="G6019">
            <v>147.62</v>
          </cell>
          <cell r="H6019" t="str">
            <v>I-SINAPI</v>
          </cell>
          <cell r="I6019">
            <v>180.09</v>
          </cell>
        </row>
        <row r="6020">
          <cell r="D6020" t="str">
            <v>00003583</v>
          </cell>
          <cell r="E6020" t="str">
            <v>JUNCAO CERAMICA 45G ESG BBP DN 350X200</v>
          </cell>
          <cell r="F6020" t="str">
            <v>UN</v>
          </cell>
          <cell r="G6020">
            <v>210.32</v>
          </cell>
          <cell r="H6020" t="str">
            <v>I-SINAPI</v>
          </cell>
          <cell r="I6020">
            <v>256.58999999999997</v>
          </cell>
        </row>
        <row r="6021">
          <cell r="D6021" t="str">
            <v>00003584</v>
          </cell>
          <cell r="E6021" t="str">
            <v>JUNCAO CERAMICA 45G ESG BBP DN 350X250</v>
          </cell>
          <cell r="F6021" t="str">
            <v>UN</v>
          </cell>
          <cell r="G6021">
            <v>246.94</v>
          </cell>
          <cell r="H6021" t="str">
            <v>I-SINAPI</v>
          </cell>
          <cell r="I6021">
            <v>301.26</v>
          </cell>
        </row>
        <row r="6022">
          <cell r="D6022" t="str">
            <v>00003564</v>
          </cell>
          <cell r="E6022" t="str">
            <v>JUNCAO CERAMICA 45G ESG BBP DN 350X300</v>
          </cell>
          <cell r="F6022" t="str">
            <v>UN</v>
          </cell>
          <cell r="G6022">
            <v>256.32</v>
          </cell>
          <cell r="H6022" t="str">
            <v>I-SINAPI</v>
          </cell>
          <cell r="I6022">
            <v>312.70999999999998</v>
          </cell>
        </row>
        <row r="6023">
          <cell r="D6023" t="str">
            <v>00003561</v>
          </cell>
          <cell r="E6023" t="str">
            <v>JUNCAO CERAMICA 45G ESG BBP DN 350X350</v>
          </cell>
          <cell r="F6023" t="str">
            <v>UN</v>
          </cell>
          <cell r="G6023">
            <v>266.58</v>
          </cell>
          <cell r="H6023" t="str">
            <v>I-SINAPI</v>
          </cell>
          <cell r="I6023">
            <v>325.22000000000003</v>
          </cell>
        </row>
        <row r="6024">
          <cell r="D6024" t="str">
            <v>00003565</v>
          </cell>
          <cell r="E6024" t="str">
            <v>JUNCAO CERAMICA 45G ESG BBP DN 375X100</v>
          </cell>
          <cell r="F6024" t="str">
            <v>UN</v>
          </cell>
          <cell r="G6024">
            <v>125.22</v>
          </cell>
          <cell r="H6024" t="str">
            <v>I-SINAPI</v>
          </cell>
          <cell r="I6024">
            <v>152.76</v>
          </cell>
        </row>
        <row r="6025">
          <cell r="D6025" t="str">
            <v>00003566</v>
          </cell>
          <cell r="E6025" t="str">
            <v>JUNCAO CERAMICA 45G ESG BBP DN 375X150</v>
          </cell>
          <cell r="F6025" t="str">
            <v>UN</v>
          </cell>
          <cell r="G6025">
            <v>154.41999999999999</v>
          </cell>
          <cell r="H6025" t="str">
            <v>I-SINAPI</v>
          </cell>
          <cell r="I6025">
            <v>188.39</v>
          </cell>
        </row>
        <row r="6026">
          <cell r="D6026" t="str">
            <v>00003567</v>
          </cell>
          <cell r="E6026" t="str">
            <v>JUNCAO CERAMICA 45G ESG BBP DN 375X200</v>
          </cell>
          <cell r="F6026" t="str">
            <v>UN</v>
          </cell>
          <cell r="G6026">
            <v>220</v>
          </cell>
          <cell r="H6026" t="str">
            <v>I-SINAPI</v>
          </cell>
          <cell r="I6026">
            <v>268.39999999999998</v>
          </cell>
        </row>
        <row r="6027">
          <cell r="D6027" t="str">
            <v>00003568</v>
          </cell>
          <cell r="E6027" t="str">
            <v>JUNCAO CERAMICA 45G ESG BBP DN 375X250</v>
          </cell>
          <cell r="F6027" t="str">
            <v>UN</v>
          </cell>
          <cell r="G6027">
            <v>250.06</v>
          </cell>
          <cell r="H6027" t="str">
            <v>I-SINAPI</v>
          </cell>
          <cell r="I6027">
            <v>305.07</v>
          </cell>
        </row>
        <row r="6028">
          <cell r="D6028" t="str">
            <v>00003569</v>
          </cell>
          <cell r="E6028" t="str">
            <v>JUNCAO CERAMICA 45G ESG BBP DN 375X300</v>
          </cell>
          <cell r="F6028" t="str">
            <v>UN</v>
          </cell>
          <cell r="G6028">
            <v>262.57</v>
          </cell>
          <cell r="H6028" t="str">
            <v>I-SINAPI</v>
          </cell>
          <cell r="I6028">
            <v>320.33</v>
          </cell>
        </row>
        <row r="6029">
          <cell r="D6029" t="str">
            <v>00003570</v>
          </cell>
          <cell r="E6029" t="str">
            <v>JUNCAO CERAMICA 45G ESG BBP DN 375X350</v>
          </cell>
          <cell r="F6029" t="str">
            <v>UN</v>
          </cell>
          <cell r="G6029">
            <v>275.07</v>
          </cell>
          <cell r="H6029" t="str">
            <v>I-SINAPI</v>
          </cell>
          <cell r="I6029">
            <v>335.58</v>
          </cell>
        </row>
        <row r="6030">
          <cell r="D6030" t="str">
            <v>00003548</v>
          </cell>
          <cell r="E6030" t="str">
            <v>JUNCAO CERAMICA 45G ESG BBP DN 375X375</v>
          </cell>
          <cell r="F6030" t="str">
            <v>UN</v>
          </cell>
          <cell r="G6030">
            <v>278.83999999999997</v>
          </cell>
          <cell r="H6030" t="str">
            <v>I-SINAPI</v>
          </cell>
          <cell r="I6030">
            <v>340.18</v>
          </cell>
        </row>
        <row r="6031">
          <cell r="D6031" t="str">
            <v>00003571</v>
          </cell>
          <cell r="E6031" t="str">
            <v>JUNCAO CERAMICA 45G ESG BBP DN 400X100</v>
          </cell>
          <cell r="F6031" t="str">
            <v>UN</v>
          </cell>
          <cell r="G6031">
            <v>157.55000000000001</v>
          </cell>
          <cell r="H6031" t="str">
            <v>I-SINAPI</v>
          </cell>
          <cell r="I6031">
            <v>192.21</v>
          </cell>
        </row>
        <row r="6032">
          <cell r="D6032" t="str">
            <v>00003563</v>
          </cell>
          <cell r="E6032" t="str">
            <v>JUNCAO CERAMICA 45G ESG BBP DN 400X150</v>
          </cell>
          <cell r="F6032" t="str">
            <v>UN</v>
          </cell>
          <cell r="G6032">
            <v>194.26</v>
          </cell>
          <cell r="H6032" t="str">
            <v>I-SINAPI</v>
          </cell>
          <cell r="I6032">
            <v>236.99</v>
          </cell>
        </row>
        <row r="6033">
          <cell r="D6033" t="str">
            <v>00003562</v>
          </cell>
          <cell r="E6033" t="str">
            <v>JUNCAO CERAMICA 45G ESG BBP DN 400X200</v>
          </cell>
          <cell r="F6033" t="str">
            <v>UN</v>
          </cell>
          <cell r="G6033">
            <v>276.7</v>
          </cell>
          <cell r="H6033" t="str">
            <v>I-SINAPI</v>
          </cell>
          <cell r="I6033">
            <v>337.57</v>
          </cell>
        </row>
        <row r="6034">
          <cell r="D6034" t="str">
            <v>00003553</v>
          </cell>
          <cell r="E6034" t="str">
            <v>JUNCAO CERAMICA 45G ESG BBP DN 400X250</v>
          </cell>
          <cell r="F6034" t="str">
            <v>UN</v>
          </cell>
          <cell r="G6034">
            <v>312.58</v>
          </cell>
          <cell r="H6034" t="str">
            <v>I-SINAPI</v>
          </cell>
          <cell r="I6034">
            <v>381.34</v>
          </cell>
        </row>
        <row r="6035">
          <cell r="D6035" t="str">
            <v>00003554</v>
          </cell>
          <cell r="E6035" t="str">
            <v>JUNCAO CERAMICA 45G ESG BBP DN 400X300</v>
          </cell>
          <cell r="F6035" t="str">
            <v>UN</v>
          </cell>
          <cell r="G6035">
            <v>328.21</v>
          </cell>
          <cell r="H6035" t="str">
            <v>I-SINAPI</v>
          </cell>
          <cell r="I6035">
            <v>400.41</v>
          </cell>
        </row>
        <row r="6036">
          <cell r="D6036" t="str">
            <v>00003555</v>
          </cell>
          <cell r="E6036" t="str">
            <v>JUNCAO CERAMICA 45G ESG BBP DN 400X350</v>
          </cell>
          <cell r="F6036" t="str">
            <v>UN</v>
          </cell>
          <cell r="G6036">
            <v>343.84</v>
          </cell>
          <cell r="H6036" t="str">
            <v>I-SINAPI</v>
          </cell>
          <cell r="I6036">
            <v>419.48</v>
          </cell>
        </row>
        <row r="6037">
          <cell r="D6037" t="str">
            <v>00003556</v>
          </cell>
          <cell r="E6037" t="str">
            <v>JUNCAO CERAMICA 45G ESG BBP DN 400X375</v>
          </cell>
          <cell r="F6037" t="str">
            <v>UN</v>
          </cell>
          <cell r="G6037">
            <v>346.96</v>
          </cell>
          <cell r="H6037" t="str">
            <v>I-SINAPI</v>
          </cell>
          <cell r="I6037">
            <v>423.29</v>
          </cell>
        </row>
        <row r="6038">
          <cell r="D6038" t="str">
            <v>00003557</v>
          </cell>
          <cell r="E6038" t="str">
            <v>JUNCAO CERAMICA 45G ESG BBP DN 400X400</v>
          </cell>
          <cell r="F6038" t="str">
            <v>UN</v>
          </cell>
          <cell r="G6038">
            <v>357.66</v>
          </cell>
          <cell r="H6038" t="str">
            <v>I-SINAPI</v>
          </cell>
          <cell r="I6038">
            <v>436.34</v>
          </cell>
        </row>
        <row r="6039">
          <cell r="D6039" t="str">
            <v>00003558</v>
          </cell>
          <cell r="E6039" t="str">
            <v>JUNCAO CERAMICA 45G ESG BBP DN 45G 0X100</v>
          </cell>
          <cell r="F6039" t="str">
            <v>UN</v>
          </cell>
          <cell r="G6039">
            <v>232.38</v>
          </cell>
          <cell r="H6039" t="str">
            <v>I-SINAPI</v>
          </cell>
          <cell r="I6039">
            <v>283.5</v>
          </cell>
        </row>
        <row r="6040">
          <cell r="D6040" t="str">
            <v>00003559</v>
          </cell>
          <cell r="E6040" t="str">
            <v>JUNCAO CERAMICA 45G ESG BBP DN 45G 0X150</v>
          </cell>
          <cell r="F6040" t="str">
            <v>UN</v>
          </cell>
          <cell r="G6040">
            <v>286.52999999999997</v>
          </cell>
          <cell r="H6040" t="str">
            <v>I-SINAPI</v>
          </cell>
          <cell r="I6040">
            <v>349.56</v>
          </cell>
        </row>
        <row r="6041">
          <cell r="D6041" t="str">
            <v>00003560</v>
          </cell>
          <cell r="E6041" t="str">
            <v>JUNCAO CERAMICA 45G ESG BBP DN 45G 0X200</v>
          </cell>
          <cell r="F6041" t="str">
            <v>UN</v>
          </cell>
          <cell r="G6041">
            <v>408.13</v>
          </cell>
          <cell r="H6041" t="str">
            <v>I-SINAPI</v>
          </cell>
          <cell r="I6041">
            <v>497.91</v>
          </cell>
        </row>
        <row r="6042">
          <cell r="D6042" t="str">
            <v>00003549</v>
          </cell>
          <cell r="E6042" t="str">
            <v>JUNCAO CERAMICA 45G ESG BBP DN 45G 0X250</v>
          </cell>
          <cell r="F6042" t="str">
            <v>UN</v>
          </cell>
          <cell r="G6042">
            <v>443.86</v>
          </cell>
          <cell r="H6042" t="str">
            <v>I-SINAPI</v>
          </cell>
          <cell r="I6042">
            <v>541.5</v>
          </cell>
        </row>
        <row r="6043">
          <cell r="D6043" t="str">
            <v>00020139</v>
          </cell>
          <cell r="E6043" t="str">
            <v>JUNCAO DUPLA PVC SERIE R P/ ESG PREDIAL DN 100MM</v>
          </cell>
          <cell r="F6043" t="str">
            <v>UN</v>
          </cell>
          <cell r="G6043">
            <v>42.3</v>
          </cell>
          <cell r="H6043" t="str">
            <v>I-SINAPI</v>
          </cell>
          <cell r="I6043">
            <v>51.6</v>
          </cell>
        </row>
        <row r="6044">
          <cell r="D6044" t="str">
            <v>00003668</v>
          </cell>
          <cell r="E6044" t="str">
            <v>JUNCAO DUPLA PVC SOLD P/ ESG PREDIAL DN 100MM</v>
          </cell>
          <cell r="F6044" t="str">
            <v>UN</v>
          </cell>
          <cell r="G6044">
            <v>20.350000000000001</v>
          </cell>
          <cell r="H6044" t="str">
            <v>I-SINAPI</v>
          </cell>
          <cell r="I6044">
            <v>24.82</v>
          </cell>
        </row>
        <row r="6045">
          <cell r="D6045" t="str">
            <v>00003656</v>
          </cell>
          <cell r="E6045" t="str">
            <v>JUNCAO DUPLA PVC SOLD P/ ESG PREDIAL DN 75MM</v>
          </cell>
          <cell r="F6045" t="str">
            <v>UN</v>
          </cell>
          <cell r="G6045">
            <v>10.24</v>
          </cell>
          <cell r="H6045" t="str">
            <v>I-SINAPI</v>
          </cell>
          <cell r="I6045">
            <v>12.49</v>
          </cell>
        </row>
        <row r="6046">
          <cell r="D6046" t="str">
            <v>00003593</v>
          </cell>
          <cell r="E6046" t="str">
            <v>JUNCAO FERRO GALV 45 ROSCA1 1/2"</v>
          </cell>
          <cell r="F6046" t="str">
            <v>UN</v>
          </cell>
          <cell r="G6046">
            <v>31.93</v>
          </cell>
          <cell r="H6046" t="str">
            <v>I-SINAPI</v>
          </cell>
          <cell r="I6046">
            <v>38.950000000000003</v>
          </cell>
        </row>
        <row r="6047">
          <cell r="D6047" t="str">
            <v>00003588</v>
          </cell>
          <cell r="E6047" t="str">
            <v>JUNCAO FERRO GALV 45 ROSCA1 1/4"</v>
          </cell>
          <cell r="F6047" t="str">
            <v>UN</v>
          </cell>
          <cell r="G6047">
            <v>23.79</v>
          </cell>
          <cell r="H6047" t="str">
            <v>I-SINAPI</v>
          </cell>
          <cell r="I6047">
            <v>29.02</v>
          </cell>
        </row>
        <row r="6048">
          <cell r="D6048" t="str">
            <v>00003585</v>
          </cell>
          <cell r="E6048" t="str">
            <v>JUNCAO FERRO GALV 45 ROSCA1/2"</v>
          </cell>
          <cell r="F6048" t="str">
            <v>UN</v>
          </cell>
          <cell r="G6048">
            <v>5.95</v>
          </cell>
          <cell r="H6048" t="str">
            <v>I-SINAPI</v>
          </cell>
          <cell r="I6048">
            <v>7.25</v>
          </cell>
        </row>
        <row r="6049">
          <cell r="D6049" t="str">
            <v>00003587</v>
          </cell>
          <cell r="E6049" t="str">
            <v>JUNCAO FERRO GALV 45 ROSCA1"</v>
          </cell>
          <cell r="F6049" t="str">
            <v>UN</v>
          </cell>
          <cell r="G6049">
            <v>16.059999999999999</v>
          </cell>
          <cell r="H6049" t="str">
            <v>I-SINAPI</v>
          </cell>
          <cell r="I6049">
            <v>19.59</v>
          </cell>
        </row>
        <row r="6050">
          <cell r="D6050" t="str">
            <v>00003590</v>
          </cell>
          <cell r="E6050" t="str">
            <v>JUNCAO FERRO GALV 45 ROSCA2 1/2"</v>
          </cell>
          <cell r="F6050" t="str">
            <v>UN</v>
          </cell>
          <cell r="G6050">
            <v>77.290000000000006</v>
          </cell>
          <cell r="H6050" t="str">
            <v>I-SINAPI</v>
          </cell>
          <cell r="I6050">
            <v>94.29</v>
          </cell>
        </row>
        <row r="6051">
          <cell r="D6051" t="str">
            <v>00003589</v>
          </cell>
          <cell r="E6051" t="str">
            <v>JUNCAO FERRO GALV 45 ROSCA2"</v>
          </cell>
          <cell r="F6051" t="str">
            <v>UN</v>
          </cell>
          <cell r="G6051">
            <v>52.25</v>
          </cell>
          <cell r="H6051" t="str">
            <v>I-SINAPI</v>
          </cell>
          <cell r="I6051">
            <v>63.74</v>
          </cell>
        </row>
        <row r="6052">
          <cell r="D6052" t="str">
            <v>00003586</v>
          </cell>
          <cell r="E6052" t="str">
            <v>JUNCAO FERRO GALV 45 ROSCA3/4"</v>
          </cell>
          <cell r="F6052" t="str">
            <v>UN</v>
          </cell>
          <cell r="G6052">
            <v>10.93</v>
          </cell>
          <cell r="H6052" t="str">
            <v>I-SINAPI</v>
          </cell>
          <cell r="I6052">
            <v>13.33</v>
          </cell>
        </row>
        <row r="6053">
          <cell r="D6053" t="str">
            <v>00003592</v>
          </cell>
          <cell r="E6053" t="str">
            <v>JUNCAO FERRO GALV 45 ROSCA3"</v>
          </cell>
          <cell r="F6053" t="str">
            <v>UN</v>
          </cell>
          <cell r="G6053">
            <v>117.89</v>
          </cell>
          <cell r="H6053" t="str">
            <v>I-SINAPI</v>
          </cell>
          <cell r="I6053">
            <v>143.82</v>
          </cell>
        </row>
        <row r="6054">
          <cell r="D6054" t="str">
            <v>00003591</v>
          </cell>
          <cell r="E6054" t="str">
            <v>JUNCAO FERRO GALV 45 ROSCA4"</v>
          </cell>
          <cell r="F6054" t="str">
            <v>UN</v>
          </cell>
          <cell r="G6054">
            <v>203.48</v>
          </cell>
          <cell r="H6054" t="str">
            <v>I-SINAPI</v>
          </cell>
          <cell r="I6054">
            <v>248.24</v>
          </cell>
        </row>
        <row r="6055">
          <cell r="D6055" t="str">
            <v>00003632</v>
          </cell>
          <cell r="E6055" t="str">
            <v>JUNCAO FOFO 45 GR C/FLANGES PN 10/16/25 DN 50X50</v>
          </cell>
          <cell r="F6055" t="str">
            <v>UN</v>
          </cell>
          <cell r="G6055">
            <v>116.52</v>
          </cell>
          <cell r="H6055" t="str">
            <v>I-SINAPI</v>
          </cell>
          <cell r="I6055">
            <v>142.15</v>
          </cell>
        </row>
        <row r="6056">
          <cell r="D6056" t="str">
            <v>00003638</v>
          </cell>
          <cell r="E6056" t="str">
            <v>JUNCAO FOFO 45 GR C/FLANGES PN-10 DN 400X300</v>
          </cell>
          <cell r="F6056" t="str">
            <v>UN</v>
          </cell>
          <cell r="G6056">
            <v>2049.9299999999998</v>
          </cell>
          <cell r="H6056" t="str">
            <v>I-SINAPI</v>
          </cell>
          <cell r="I6056">
            <v>2500.91</v>
          </cell>
        </row>
        <row r="6057">
          <cell r="D6057" t="str">
            <v>00003604</v>
          </cell>
          <cell r="E6057" t="str">
            <v>JUNCAO FOFO 45 GR C/FLANGES PN-10 DN 400X400</v>
          </cell>
          <cell r="F6057" t="str">
            <v>UN</v>
          </cell>
          <cell r="G6057">
            <v>2773.49</v>
          </cell>
          <cell r="H6057" t="str">
            <v>I-SINAPI</v>
          </cell>
          <cell r="I6057">
            <v>3383.65</v>
          </cell>
        </row>
        <row r="6058">
          <cell r="D6058" t="str">
            <v>00003595</v>
          </cell>
          <cell r="E6058" t="str">
            <v>JUNCAO FOFO 45 GR C/FLANGES PN-10/16 DN 100X 80</v>
          </cell>
          <cell r="F6058" t="str">
            <v>UN</v>
          </cell>
          <cell r="G6058">
            <v>253.75</v>
          </cell>
          <cell r="H6058" t="str">
            <v>I-SINAPI</v>
          </cell>
          <cell r="I6058">
            <v>309.57</v>
          </cell>
        </row>
        <row r="6059">
          <cell r="D6059" t="str">
            <v>00003607</v>
          </cell>
          <cell r="E6059" t="str">
            <v>JUNCAO FOFO 45 GR C/FLANGES PN-10/16 DN 100X100</v>
          </cell>
          <cell r="F6059" t="str">
            <v>UN</v>
          </cell>
          <cell r="G6059">
            <v>281.8</v>
          </cell>
          <cell r="H6059" t="str">
            <v>I-SINAPI</v>
          </cell>
          <cell r="I6059">
            <v>343.79</v>
          </cell>
        </row>
        <row r="6060">
          <cell r="D6060" t="str">
            <v>00003596</v>
          </cell>
          <cell r="E6060" t="str">
            <v>JUNCAO FOFO 45 GR C/FLANGES PN-10/16 DN 150X100</v>
          </cell>
          <cell r="F6060" t="str">
            <v>UN</v>
          </cell>
          <cell r="G6060">
            <v>300.48</v>
          </cell>
          <cell r="H6060" t="str">
            <v>I-SINAPI</v>
          </cell>
          <cell r="I6060">
            <v>366.58</v>
          </cell>
        </row>
        <row r="6061">
          <cell r="D6061" t="str">
            <v>00003635</v>
          </cell>
          <cell r="E6061" t="str">
            <v>JUNCAO FOFO 45 GR C/FLANGES PN-10/16 DN 150X150</v>
          </cell>
          <cell r="F6061" t="str">
            <v>UN</v>
          </cell>
          <cell r="G6061">
            <v>492.85</v>
          </cell>
          <cell r="H6061" t="str">
            <v>I-SINAPI</v>
          </cell>
          <cell r="I6061">
            <v>601.27</v>
          </cell>
        </row>
        <row r="6062">
          <cell r="D6062" t="str">
            <v>00003597</v>
          </cell>
          <cell r="E6062" t="str">
            <v>JUNCAO FOFO 45 GR C/FLANGES PN-10/16 DN 200X100</v>
          </cell>
          <cell r="F6062" t="str">
            <v>UN</v>
          </cell>
          <cell r="G6062">
            <v>707.02</v>
          </cell>
          <cell r="H6062" t="str">
            <v>I-SINAPI</v>
          </cell>
          <cell r="I6062">
            <v>862.56</v>
          </cell>
        </row>
        <row r="6063">
          <cell r="D6063" t="str">
            <v>00003639</v>
          </cell>
          <cell r="E6063" t="str">
            <v>JUNCAO FOFO 45 GR C/FLANGES PN-10/16 DN 200X150</v>
          </cell>
          <cell r="F6063" t="str">
            <v>UN</v>
          </cell>
          <cell r="G6063">
            <v>767.19</v>
          </cell>
          <cell r="H6063" t="str">
            <v>I-SINAPI</v>
          </cell>
          <cell r="I6063">
            <v>935.97</v>
          </cell>
        </row>
        <row r="6064">
          <cell r="D6064" t="str">
            <v>00003598</v>
          </cell>
          <cell r="E6064" t="str">
            <v>JUNCAO FOFO 45 GR C/FLANGES PN-10/16 DN 200X200</v>
          </cell>
          <cell r="F6064" t="str">
            <v>UN</v>
          </cell>
          <cell r="G6064">
            <v>822.84</v>
          </cell>
          <cell r="H6064" t="str">
            <v>I-SINAPI</v>
          </cell>
          <cell r="I6064">
            <v>1003.86</v>
          </cell>
        </row>
        <row r="6065">
          <cell r="D6065" t="str">
            <v>00003599</v>
          </cell>
          <cell r="E6065" t="str">
            <v>JUNCAO FOFO 45 GR C/FLANGES PN-10/16 DN 250X150</v>
          </cell>
          <cell r="F6065" t="str">
            <v>UN</v>
          </cell>
          <cell r="G6065">
            <v>983.41</v>
          </cell>
          <cell r="H6065" t="str">
            <v>I-SINAPI</v>
          </cell>
          <cell r="I6065">
            <v>1199.76</v>
          </cell>
        </row>
        <row r="6066">
          <cell r="D6066" t="str">
            <v>00003600</v>
          </cell>
          <cell r="E6066" t="str">
            <v>JUNCAO FOFO 45 GR C/FLANGES PN-10/16 DN 250X200</v>
          </cell>
          <cell r="F6066" t="str">
            <v>UN</v>
          </cell>
          <cell r="G6066">
            <v>1038.05</v>
          </cell>
          <cell r="H6066" t="str">
            <v>I-SINAPI</v>
          </cell>
          <cell r="I6066">
            <v>1266.42</v>
          </cell>
        </row>
        <row r="6067">
          <cell r="D6067" t="str">
            <v>00003601</v>
          </cell>
          <cell r="E6067" t="str">
            <v>JUNCAO FOFO 45 GR C/FLANGES PN-10/16 DN 250X250</v>
          </cell>
          <cell r="F6067" t="str">
            <v>UN</v>
          </cell>
          <cell r="G6067">
            <v>1373.02</v>
          </cell>
          <cell r="H6067" t="str">
            <v>I-SINAPI</v>
          </cell>
          <cell r="I6067">
            <v>1675.08</v>
          </cell>
        </row>
        <row r="6068">
          <cell r="D6068" t="str">
            <v>00003602</v>
          </cell>
          <cell r="E6068" t="str">
            <v>JUNCAO FOFO 45 GR C/FLANGES PN-10/16 DN 300X200</v>
          </cell>
          <cell r="F6068" t="str">
            <v>UN</v>
          </cell>
          <cell r="G6068">
            <v>1256.53</v>
          </cell>
          <cell r="H6068" t="str">
            <v>I-SINAPI</v>
          </cell>
          <cell r="I6068">
            <v>1532.96</v>
          </cell>
        </row>
        <row r="6069">
          <cell r="D6069" t="str">
            <v>00003603</v>
          </cell>
          <cell r="E6069" t="str">
            <v>JUNCAO FOFO 45 GR C/FLANGES PN-10/16 DN 300X300</v>
          </cell>
          <cell r="F6069" t="str">
            <v>UN</v>
          </cell>
          <cell r="G6069">
            <v>1795.12</v>
          </cell>
          <cell r="H6069" t="str">
            <v>I-SINAPI</v>
          </cell>
          <cell r="I6069">
            <v>2190.04</v>
          </cell>
        </row>
        <row r="6070">
          <cell r="D6070" t="str">
            <v>00003637</v>
          </cell>
          <cell r="E6070" t="str">
            <v>JUNCAO FOFO 45 GR C/FLANGES PN-10/16/25 DN 80X 80</v>
          </cell>
          <cell r="F6070" t="str">
            <v>UN</v>
          </cell>
          <cell r="G6070">
            <v>207.39</v>
          </cell>
          <cell r="H6070" t="str">
            <v>I-SINAPI</v>
          </cell>
          <cell r="I6070">
            <v>253.01</v>
          </cell>
        </row>
        <row r="6071">
          <cell r="D6071" t="str">
            <v>00003608</v>
          </cell>
          <cell r="E6071" t="str">
            <v>JUNCAO FOFO 45 GR C/FLANGES PN-16 DN 200X100</v>
          </cell>
          <cell r="F6071" t="str">
            <v>UN</v>
          </cell>
          <cell r="G6071">
            <v>707.02</v>
          </cell>
          <cell r="H6071" t="str">
            <v>I-SINAPI</v>
          </cell>
          <cell r="I6071">
            <v>862.56</v>
          </cell>
        </row>
        <row r="6072">
          <cell r="D6072" t="str">
            <v>00003609</v>
          </cell>
          <cell r="E6072" t="str">
            <v>JUNCAO FOFO 45 GR C/FLANGES PN-16 DN 200X150</v>
          </cell>
          <cell r="F6072" t="str">
            <v>UN</v>
          </cell>
          <cell r="G6072">
            <v>767.19</v>
          </cell>
          <cell r="H6072" t="str">
            <v>I-SINAPI</v>
          </cell>
          <cell r="I6072">
            <v>935.97</v>
          </cell>
        </row>
        <row r="6073">
          <cell r="D6073" t="str">
            <v>00003610</v>
          </cell>
          <cell r="E6073" t="str">
            <v>JUNCAO FOFO 45 GR C/FLANGES PN-16 DN 200X200</v>
          </cell>
          <cell r="F6073" t="str">
            <v>UN</v>
          </cell>
          <cell r="G6073">
            <v>822.84</v>
          </cell>
          <cell r="H6073" t="str">
            <v>I-SINAPI</v>
          </cell>
          <cell r="I6073">
            <v>1003.86</v>
          </cell>
        </row>
        <row r="6074">
          <cell r="D6074" t="str">
            <v>00003634</v>
          </cell>
          <cell r="E6074" t="str">
            <v>JUNCAO FOFO 45 GR C/FLANGES PN-16 DN 250X150</v>
          </cell>
          <cell r="F6074" t="str">
            <v>UN</v>
          </cell>
          <cell r="G6074">
            <v>1083.08</v>
          </cell>
          <cell r="H6074" t="str">
            <v>I-SINAPI</v>
          </cell>
          <cell r="I6074">
            <v>1321.35</v>
          </cell>
        </row>
        <row r="6075">
          <cell r="D6075" t="str">
            <v>00003611</v>
          </cell>
          <cell r="E6075" t="str">
            <v>JUNCAO FOFO 45 GR C/FLANGES PN-16 DN 250X200</v>
          </cell>
          <cell r="F6075" t="str">
            <v>UN</v>
          </cell>
          <cell r="G6075">
            <v>1143.25</v>
          </cell>
          <cell r="H6075" t="str">
            <v>I-SINAPI</v>
          </cell>
          <cell r="I6075">
            <v>1394.76</v>
          </cell>
        </row>
        <row r="6076">
          <cell r="D6076" t="str">
            <v>00003612</v>
          </cell>
          <cell r="E6076" t="str">
            <v>JUNCAO FOFO 45 GR C/FLANGES PN-16 DN 250X250</v>
          </cell>
          <cell r="F6076" t="str">
            <v>UN</v>
          </cell>
          <cell r="G6076">
            <v>1373</v>
          </cell>
          <cell r="H6076" t="str">
            <v>I-SINAPI</v>
          </cell>
          <cell r="I6076">
            <v>1675.06</v>
          </cell>
        </row>
        <row r="6077">
          <cell r="D6077" t="str">
            <v>00003613</v>
          </cell>
          <cell r="E6077" t="str">
            <v>JUNCAO FOFO 45 GR C/FLANGES PN-16 DN 300X200</v>
          </cell>
          <cell r="F6077" t="str">
            <v>UN</v>
          </cell>
          <cell r="G6077">
            <v>1628.6</v>
          </cell>
          <cell r="H6077" t="str">
            <v>I-SINAPI</v>
          </cell>
          <cell r="I6077">
            <v>1986.89</v>
          </cell>
        </row>
        <row r="6078">
          <cell r="D6078" t="str">
            <v>00003633</v>
          </cell>
          <cell r="E6078" t="str">
            <v>JUNCAO FOFO 45 GR C/FLANGES PN-16 DN 300X300</v>
          </cell>
          <cell r="F6078" t="str">
            <v>UN</v>
          </cell>
          <cell r="G6078">
            <v>2445.09</v>
          </cell>
          <cell r="H6078" t="str">
            <v>I-SINAPI</v>
          </cell>
          <cell r="I6078">
            <v>2983</v>
          </cell>
        </row>
        <row r="6079">
          <cell r="D6079" t="str">
            <v>00003614</v>
          </cell>
          <cell r="E6079" t="str">
            <v>JUNCAO FOFO 45 GR C/FLANGES PN-16 DN 400X300</v>
          </cell>
          <cell r="F6079" t="str">
            <v>UN</v>
          </cell>
          <cell r="G6079">
            <v>2420.8000000000002</v>
          </cell>
          <cell r="H6079" t="str">
            <v>I-SINAPI</v>
          </cell>
          <cell r="I6079">
            <v>2953.37</v>
          </cell>
        </row>
        <row r="6080">
          <cell r="D6080" t="str">
            <v>00003615</v>
          </cell>
          <cell r="E6080" t="str">
            <v>JUNCAO FOFO 45 GR C/FLANGES PN-16 DN 400X400</v>
          </cell>
          <cell r="F6080" t="str">
            <v>UN</v>
          </cell>
          <cell r="G6080">
            <v>3030</v>
          </cell>
          <cell r="H6080" t="str">
            <v>I-SINAPI</v>
          </cell>
          <cell r="I6080">
            <v>3696.6</v>
          </cell>
        </row>
        <row r="6081">
          <cell r="D6081" t="str">
            <v>00003617</v>
          </cell>
          <cell r="E6081" t="str">
            <v>JUNCAO FOFO 45 GR C/FLANGES PN-25 DN 100X100</v>
          </cell>
          <cell r="F6081" t="str">
            <v>UN</v>
          </cell>
          <cell r="G6081">
            <v>281.8</v>
          </cell>
          <cell r="H6081" t="str">
            <v>I-SINAPI</v>
          </cell>
          <cell r="I6081">
            <v>343.79</v>
          </cell>
        </row>
        <row r="6082">
          <cell r="D6082" t="str">
            <v>00003629</v>
          </cell>
          <cell r="E6082" t="str">
            <v>JUNCAO FOFO 45 GR C/FLANGES PN-25 DN 150X100</v>
          </cell>
          <cell r="F6082" t="str">
            <v>UN</v>
          </cell>
          <cell r="G6082">
            <v>541.54</v>
          </cell>
          <cell r="H6082" t="str">
            <v>I-SINAPI</v>
          </cell>
          <cell r="I6082">
            <v>660.67</v>
          </cell>
        </row>
        <row r="6083">
          <cell r="D6083" t="str">
            <v>00003618</v>
          </cell>
          <cell r="E6083" t="str">
            <v>JUNCAO FOFO 45 GR C/FLANGES PN-25 DN 150X150</v>
          </cell>
          <cell r="F6083" t="str">
            <v>UN</v>
          </cell>
          <cell r="G6083">
            <v>492.85</v>
          </cell>
          <cell r="H6083" t="str">
            <v>I-SINAPI</v>
          </cell>
          <cell r="I6083">
            <v>601.27</v>
          </cell>
        </row>
        <row r="6084">
          <cell r="D6084" t="str">
            <v>00003619</v>
          </cell>
          <cell r="E6084" t="str">
            <v>JUNCAO FOFO 45 GR C/FLANGES PN-25 DN 200X100</v>
          </cell>
          <cell r="F6084" t="str">
            <v>UN</v>
          </cell>
          <cell r="G6084">
            <v>782.23</v>
          </cell>
          <cell r="H6084" t="str">
            <v>I-SINAPI</v>
          </cell>
          <cell r="I6084">
            <v>954.32</v>
          </cell>
        </row>
        <row r="6085">
          <cell r="D6085" t="str">
            <v>00003628</v>
          </cell>
          <cell r="E6085" t="str">
            <v>JUNCAO FOFO 45 GR C/FLANGES PN-25 DN 200X150</v>
          </cell>
          <cell r="F6085" t="str">
            <v>UN</v>
          </cell>
          <cell r="G6085">
            <v>842.4</v>
          </cell>
          <cell r="H6085" t="str">
            <v>I-SINAPI</v>
          </cell>
          <cell r="I6085">
            <v>1027.72</v>
          </cell>
        </row>
        <row r="6086">
          <cell r="D6086" t="str">
            <v>00003620</v>
          </cell>
          <cell r="E6086" t="str">
            <v>JUNCAO FOFO 45 GR C/FLANGES PN-25 DN 200X200</v>
          </cell>
          <cell r="F6086" t="str">
            <v>UN</v>
          </cell>
          <cell r="G6086">
            <v>1083.0999999999999</v>
          </cell>
          <cell r="H6086" t="str">
            <v>I-SINAPI</v>
          </cell>
          <cell r="I6086">
            <v>1321.38</v>
          </cell>
        </row>
        <row r="6087">
          <cell r="D6087" t="str">
            <v>00003627</v>
          </cell>
          <cell r="E6087" t="str">
            <v>JUNCAO FOFO 45 GR C/FLANGES PN-25 DN 250X150</v>
          </cell>
          <cell r="F6087" t="str">
            <v>UN</v>
          </cell>
          <cell r="G6087">
            <v>1188.4000000000001</v>
          </cell>
          <cell r="H6087" t="str">
            <v>I-SINAPI</v>
          </cell>
          <cell r="I6087">
            <v>1449.84</v>
          </cell>
        </row>
        <row r="6088">
          <cell r="D6088" t="str">
            <v>00003621</v>
          </cell>
          <cell r="E6088" t="str">
            <v>JUNCAO FOFO 45 GR C/FLANGES PN-25 DN 250X200</v>
          </cell>
          <cell r="F6088" t="str">
            <v>UN</v>
          </cell>
          <cell r="G6088">
            <v>1263.6099999999999</v>
          </cell>
          <cell r="H6088" t="str">
            <v>I-SINAPI</v>
          </cell>
          <cell r="I6088">
            <v>1541.6</v>
          </cell>
        </row>
        <row r="6089">
          <cell r="D6089" t="str">
            <v>00003626</v>
          </cell>
          <cell r="E6089" t="str">
            <v>JUNCAO FOFO 45 GR C/FLANGES PN-25 DN 250X250</v>
          </cell>
          <cell r="F6089" t="str">
            <v>UN</v>
          </cell>
          <cell r="G6089">
            <v>1373</v>
          </cell>
          <cell r="H6089" t="str">
            <v>I-SINAPI</v>
          </cell>
          <cell r="I6089">
            <v>1675.06</v>
          </cell>
        </row>
        <row r="6090">
          <cell r="D6090" t="str">
            <v>00003622</v>
          </cell>
          <cell r="E6090" t="str">
            <v>JUNCAO FOFO 45 GR C/FLANGES PN-25 DN 300X200</v>
          </cell>
          <cell r="F6090" t="str">
            <v>UN</v>
          </cell>
          <cell r="G6090">
            <v>1628.27</v>
          </cell>
          <cell r="H6090" t="str">
            <v>I-SINAPI</v>
          </cell>
          <cell r="I6090">
            <v>1986.48</v>
          </cell>
        </row>
        <row r="6091">
          <cell r="D6091" t="str">
            <v>00003625</v>
          </cell>
          <cell r="E6091" t="str">
            <v>JUNCAO FOFO 45 GR C/FLANGES PN-25 DN 300X300</v>
          </cell>
          <cell r="F6091" t="str">
            <v>UN</v>
          </cell>
          <cell r="G6091">
            <v>2445.09</v>
          </cell>
          <cell r="H6091" t="str">
            <v>I-SINAPI</v>
          </cell>
          <cell r="I6091">
            <v>2983</v>
          </cell>
        </row>
        <row r="6092">
          <cell r="D6092" t="str">
            <v>00003623</v>
          </cell>
          <cell r="E6092" t="str">
            <v>JUNCAO FOFO 45 GR C/FLANGES PN-25 DN 400X300</v>
          </cell>
          <cell r="F6092" t="str">
            <v>UN</v>
          </cell>
          <cell r="G6092">
            <v>3286.5</v>
          </cell>
          <cell r="H6092" t="str">
            <v>I-SINAPI</v>
          </cell>
          <cell r="I6092">
            <v>4009.53</v>
          </cell>
        </row>
        <row r="6093">
          <cell r="D6093" t="str">
            <v>00003624</v>
          </cell>
          <cell r="E6093" t="str">
            <v>JUNCAO FOFO 45 GR C/FLANGES PN-25 DN 400X400</v>
          </cell>
          <cell r="F6093" t="str">
            <v>UN</v>
          </cell>
          <cell r="G6093">
            <v>3660.58</v>
          </cell>
          <cell r="H6093" t="str">
            <v>I-SINAPI</v>
          </cell>
          <cell r="I6093">
            <v>4465.8999999999996</v>
          </cell>
        </row>
        <row r="6094">
          <cell r="D6094" t="str">
            <v>00010908</v>
          </cell>
          <cell r="E6094" t="str">
            <v>JUNCAO INVERTIDA PVC SOLD P/ ESG PREDIAL REDUCAO 100 X 50MM</v>
          </cell>
          <cell r="F6094" t="str">
            <v>UN</v>
          </cell>
          <cell r="G6094">
            <v>8.73</v>
          </cell>
          <cell r="H6094" t="str">
            <v>I-SINAPI</v>
          </cell>
          <cell r="I6094">
            <v>10.65</v>
          </cell>
        </row>
        <row r="6095">
          <cell r="D6095" t="str">
            <v>00010909</v>
          </cell>
          <cell r="E6095" t="str">
            <v>JUNCAO INVERTIDA PVC SOLD P/ ESG PREDIAL REDUCAO 100 X 75MM</v>
          </cell>
          <cell r="F6095" t="str">
            <v>UN</v>
          </cell>
          <cell r="G6095">
            <v>14.4</v>
          </cell>
          <cell r="H6095" t="str">
            <v>I-SINAPI</v>
          </cell>
          <cell r="I6095">
            <v>17.559999999999999</v>
          </cell>
        </row>
        <row r="6096">
          <cell r="D6096" t="str">
            <v>00003669</v>
          </cell>
          <cell r="E6096" t="str">
            <v>JUNCAO INVERTIDA PVC SOLD P/ ESG PREDIAL REDUCAO 75 X 50MM</v>
          </cell>
          <cell r="F6096" t="str">
            <v>UN</v>
          </cell>
          <cell r="G6096">
            <v>5.63</v>
          </cell>
          <cell r="H6096" t="str">
            <v>I-SINAPI</v>
          </cell>
          <cell r="I6096">
            <v>6.86</v>
          </cell>
        </row>
        <row r="6097">
          <cell r="D6097" t="str">
            <v>00010911</v>
          </cell>
          <cell r="E6097" t="str">
            <v>JUNCAO INVERTIDA PVC SOLD P/ ESG PREDIAL 75MM</v>
          </cell>
          <cell r="F6097" t="str">
            <v>UN</v>
          </cell>
          <cell r="G6097">
            <v>19.5</v>
          </cell>
          <cell r="H6097" t="str">
            <v>I-SINAPI</v>
          </cell>
          <cell r="I6097">
            <v>23.79</v>
          </cell>
        </row>
        <row r="6098">
          <cell r="D6098" t="str">
            <v>00010865</v>
          </cell>
          <cell r="E6098" t="str">
            <v>JUNCAO PVC PBA NBR 10251 P/ REDE AGUA BBB DN 50/DE 60 MM</v>
          </cell>
          <cell r="F6098" t="str">
            <v>UN</v>
          </cell>
          <cell r="G6098">
            <v>11.06</v>
          </cell>
          <cell r="H6098" t="str">
            <v>I-SINAPI</v>
          </cell>
          <cell r="I6098">
            <v>13.49</v>
          </cell>
        </row>
        <row r="6099">
          <cell r="D6099" t="str">
            <v>00003666</v>
          </cell>
          <cell r="E6099" t="str">
            <v>JUNCAO PVC SOLD 45G P/ ESG PREDIAL DN 40MM</v>
          </cell>
          <cell r="F6099" t="str">
            <v>UN</v>
          </cell>
          <cell r="G6099">
            <v>2</v>
          </cell>
          <cell r="H6099" t="str">
            <v>I-SINAPI</v>
          </cell>
          <cell r="I6099">
            <v>2.44</v>
          </cell>
        </row>
        <row r="6100">
          <cell r="D6100" t="str">
            <v>00003653</v>
          </cell>
          <cell r="E6100" t="str">
            <v>JUNCAO PVC 45G NBR 10569 P/ REDE COLET ESG JE BBB DN 100MM</v>
          </cell>
          <cell r="F6100" t="str">
            <v>UN</v>
          </cell>
          <cell r="G6100">
            <v>11.5</v>
          </cell>
          <cell r="H6100" t="str">
            <v>I-SINAPI</v>
          </cell>
          <cell r="I6100">
            <v>14.03</v>
          </cell>
        </row>
        <row r="6101">
          <cell r="D6101" t="str">
            <v>00003649</v>
          </cell>
          <cell r="E6101" t="str">
            <v>JUNCAO PVC 45G NBR 10569 P/ REDE COLET ESG JE BBB DN 150MM</v>
          </cell>
          <cell r="F6101" t="str">
            <v>UN</v>
          </cell>
          <cell r="G6101">
            <v>22.8</v>
          </cell>
          <cell r="H6101" t="str">
            <v>I-SINAPI</v>
          </cell>
          <cell r="I6101">
            <v>27.81</v>
          </cell>
        </row>
        <row r="6102">
          <cell r="D6102" t="str">
            <v>00003651</v>
          </cell>
          <cell r="E6102" t="str">
            <v>JUNCAO PVC 45G NBR 10569 P/ REDE COLET ESG JE BBB DN 200MM</v>
          </cell>
          <cell r="F6102" t="str">
            <v>UN</v>
          </cell>
          <cell r="G6102">
            <v>37.86</v>
          </cell>
          <cell r="H6102" t="str">
            <v>I-SINAPI</v>
          </cell>
          <cell r="I6102">
            <v>46.18</v>
          </cell>
        </row>
        <row r="6103">
          <cell r="D6103" t="str">
            <v>00003650</v>
          </cell>
          <cell r="E6103" t="str">
            <v>JUNCAO PVC 45G NBR 10569 P/ REDE COLET ESG JE BBB DN 250MM</v>
          </cell>
          <cell r="F6103" t="str">
            <v>UN</v>
          </cell>
          <cell r="G6103">
            <v>110.33</v>
          </cell>
          <cell r="H6103" t="str">
            <v>I-SINAPI</v>
          </cell>
          <cell r="I6103">
            <v>134.6</v>
          </cell>
        </row>
        <row r="6104">
          <cell r="D6104" t="str">
            <v>00003645</v>
          </cell>
          <cell r="E6104" t="str">
            <v>JUNCAO PVC 45G NBR 10569 P/ REDE COLET ESG JE BBB DN 300MM</v>
          </cell>
          <cell r="F6104" t="str">
            <v>UN</v>
          </cell>
          <cell r="G6104">
            <v>180.47</v>
          </cell>
          <cell r="H6104" t="str">
            <v>I-SINAPI</v>
          </cell>
          <cell r="I6104">
            <v>220.17</v>
          </cell>
        </row>
        <row r="6105">
          <cell r="D6105" t="str">
            <v>00003646</v>
          </cell>
          <cell r="E6105" t="str">
            <v>JUNCAO PVC 45G NBR 10569 P/ REDE COLET ESG JE BBB DN 350MM</v>
          </cell>
          <cell r="F6105" t="str">
            <v>UN</v>
          </cell>
          <cell r="G6105">
            <v>265.35000000000002</v>
          </cell>
          <cell r="H6105" t="str">
            <v>I-SINAPI</v>
          </cell>
          <cell r="I6105">
            <v>323.72000000000003</v>
          </cell>
        </row>
        <row r="6106">
          <cell r="D6106" t="str">
            <v>00003647</v>
          </cell>
          <cell r="E6106" t="str">
            <v>JUNCAO PVC 45G NBR 10569 P/ REDE COLET ESG JE BBB DN 400MM</v>
          </cell>
          <cell r="F6106" t="str">
            <v>UN</v>
          </cell>
          <cell r="G6106">
            <v>360.24</v>
          </cell>
          <cell r="H6106" t="str">
            <v>I-SINAPI</v>
          </cell>
          <cell r="I6106">
            <v>439.49</v>
          </cell>
        </row>
        <row r="6107">
          <cell r="D6107" t="str">
            <v>00012625</v>
          </cell>
          <cell r="E6107" t="str">
            <v>JUNCAO PVC 60G AQUAPLUV 88 MM</v>
          </cell>
          <cell r="F6107" t="str">
            <v>UN</v>
          </cell>
          <cell r="G6107">
            <v>3.4</v>
          </cell>
          <cell r="H6107" t="str">
            <v>I-SINAPI</v>
          </cell>
          <cell r="I6107">
            <v>4.1399999999999997</v>
          </cell>
        </row>
        <row r="6108">
          <cell r="D6108" t="str">
            <v>00020134</v>
          </cell>
          <cell r="E6108" t="str">
            <v>JUNCAO SIMPLES PVC LEVE 125MM</v>
          </cell>
          <cell r="F6108" t="str">
            <v>UN</v>
          </cell>
          <cell r="G6108">
            <v>85.29</v>
          </cell>
          <cell r="H6108" t="str">
            <v>I-SINAPI</v>
          </cell>
          <cell r="I6108">
            <v>104.05</v>
          </cell>
        </row>
        <row r="6109">
          <cell r="D6109" t="str">
            <v>00020136</v>
          </cell>
          <cell r="E6109" t="str">
            <v>JUNCAO SIMPLES PVC LEVE 150MM</v>
          </cell>
          <cell r="F6109" t="str">
            <v>UN</v>
          </cell>
          <cell r="G6109">
            <v>95.33</v>
          </cell>
          <cell r="H6109" t="str">
            <v>I-SINAPI</v>
          </cell>
          <cell r="I6109">
            <v>116.3</v>
          </cell>
        </row>
        <row r="6110">
          <cell r="D6110" t="str">
            <v>00003670</v>
          </cell>
          <cell r="E6110" t="str">
            <v>JUNCAO SIMPLES PVC P/ ESG PREDIAL DN 100X100MM</v>
          </cell>
          <cell r="F6110" t="str">
            <v>UN</v>
          </cell>
          <cell r="G6110">
            <v>11.58</v>
          </cell>
          <cell r="H6110" t="str">
            <v>I-SINAPI</v>
          </cell>
          <cell r="I6110">
            <v>14.12</v>
          </cell>
        </row>
        <row r="6111">
          <cell r="D6111" t="str">
            <v>00003659</v>
          </cell>
          <cell r="E6111" t="str">
            <v>JUNCAO SIMPLES PVC P/ ESG PREDIAL DN 100X50MM</v>
          </cell>
          <cell r="F6111" t="str">
            <v>UN</v>
          </cell>
          <cell r="G6111">
            <v>6.81</v>
          </cell>
          <cell r="H6111" t="str">
            <v>I-SINAPI</v>
          </cell>
          <cell r="I6111">
            <v>8.3000000000000007</v>
          </cell>
        </row>
        <row r="6112">
          <cell r="D6112" t="str">
            <v>00003660</v>
          </cell>
          <cell r="E6112" t="str">
            <v>JUNCAO SIMPLES PVC P/ ESG PREDIAL DN 100X75MM</v>
          </cell>
          <cell r="F6112" t="str">
            <v>UN</v>
          </cell>
          <cell r="G6112">
            <v>12.03</v>
          </cell>
          <cell r="H6112" t="str">
            <v>I-SINAPI</v>
          </cell>
          <cell r="I6112">
            <v>14.67</v>
          </cell>
        </row>
        <row r="6113">
          <cell r="D6113" t="str">
            <v>00003662</v>
          </cell>
          <cell r="E6113" t="str">
            <v>JUNCAO SIMPLES PVC P/ ESG PREDIAL DN 50X50MM</v>
          </cell>
          <cell r="F6113" t="str">
            <v>UN</v>
          </cell>
          <cell r="G6113">
            <v>4.41</v>
          </cell>
          <cell r="H6113" t="str">
            <v>I-SINAPI</v>
          </cell>
          <cell r="I6113">
            <v>5.38</v>
          </cell>
        </row>
        <row r="6114">
          <cell r="D6114" t="str">
            <v>00003661</v>
          </cell>
          <cell r="E6114" t="str">
            <v>JUNCAO SIMPLES PVC P/ ESG PREDIAL DN 75X50MM</v>
          </cell>
          <cell r="F6114" t="str">
            <v>UN</v>
          </cell>
          <cell r="G6114">
            <v>6.89</v>
          </cell>
          <cell r="H6114" t="str">
            <v>I-SINAPI</v>
          </cell>
          <cell r="I6114">
            <v>8.4</v>
          </cell>
        </row>
        <row r="6115">
          <cell r="D6115" t="str">
            <v>00003658</v>
          </cell>
          <cell r="E6115" t="str">
            <v>JUNCAO SIMPLES PVC P/ ESG PREDIAL DN 75X75MM</v>
          </cell>
          <cell r="F6115" t="str">
            <v>UN</v>
          </cell>
          <cell r="G6115">
            <v>8.77</v>
          </cell>
          <cell r="H6115" t="str">
            <v>I-SINAPI</v>
          </cell>
          <cell r="I6115">
            <v>10.69</v>
          </cell>
        </row>
        <row r="6116">
          <cell r="D6116" t="str">
            <v>00020144</v>
          </cell>
          <cell r="E6116" t="str">
            <v>JUNCAO SIMPLES PVC SERIE R P/ESG PREDIAL DN 100 X 100MM</v>
          </cell>
          <cell r="F6116" t="str">
            <v>UN</v>
          </cell>
          <cell r="G6116">
            <v>31.82</v>
          </cell>
          <cell r="H6116" t="str">
            <v>I-SINAPI</v>
          </cell>
          <cell r="I6116">
            <v>38.82</v>
          </cell>
        </row>
        <row r="6117">
          <cell r="D6117" t="str">
            <v>00020143</v>
          </cell>
          <cell r="E6117" t="str">
            <v>JUNCAO SIMPLES PVC SERIE R P/ESG PREDIAL DN 100 X 75MM</v>
          </cell>
          <cell r="F6117" t="str">
            <v>UN</v>
          </cell>
          <cell r="G6117">
            <v>33.369999999999997</v>
          </cell>
          <cell r="H6117" t="str">
            <v>I-SINAPI</v>
          </cell>
          <cell r="I6117">
            <v>40.71</v>
          </cell>
        </row>
        <row r="6118">
          <cell r="D6118" t="str">
            <v>00020145</v>
          </cell>
          <cell r="E6118" t="str">
            <v>JUNCAO SIMPLES PVC SERIE R P/ESG PREDIAL DN 150 X 100MM</v>
          </cell>
          <cell r="F6118" t="str">
            <v>UN</v>
          </cell>
          <cell r="G6118">
            <v>82.27</v>
          </cell>
          <cell r="H6118" t="str">
            <v>I-SINAPI</v>
          </cell>
          <cell r="I6118">
            <v>100.36</v>
          </cell>
        </row>
        <row r="6119">
          <cell r="D6119" t="str">
            <v>00020146</v>
          </cell>
          <cell r="E6119" t="str">
            <v>JUNCAO SIMPLES PVC SERIE R P/ESG PREDIAL DN 150 X 150MM</v>
          </cell>
          <cell r="F6119" t="str">
            <v>UN</v>
          </cell>
          <cell r="G6119">
            <v>85.13</v>
          </cell>
          <cell r="H6119" t="str">
            <v>I-SINAPI</v>
          </cell>
          <cell r="I6119">
            <v>103.85</v>
          </cell>
        </row>
        <row r="6120">
          <cell r="D6120" t="str">
            <v>00020140</v>
          </cell>
          <cell r="E6120" t="str">
            <v>JUNCAO SIMPLES PVC SERIE R P/ESG PREDIAL DN 40MM</v>
          </cell>
          <cell r="F6120" t="str">
            <v>UN</v>
          </cell>
          <cell r="G6120">
            <v>5.71</v>
          </cell>
          <cell r="H6120" t="str">
            <v>I-SINAPI</v>
          </cell>
          <cell r="I6120">
            <v>6.96</v>
          </cell>
        </row>
        <row r="6121">
          <cell r="D6121" t="str">
            <v>00020141</v>
          </cell>
          <cell r="E6121" t="str">
            <v>JUNCAO SIMPLES PVC SERIE R P/ESG PREDIAL DN 50MM</v>
          </cell>
          <cell r="F6121" t="str">
            <v>UN</v>
          </cell>
          <cell r="G6121">
            <v>8.81</v>
          </cell>
          <cell r="H6121" t="str">
            <v>I-SINAPI</v>
          </cell>
          <cell r="I6121">
            <v>10.74</v>
          </cell>
        </row>
        <row r="6122">
          <cell r="D6122" t="str">
            <v>00020142</v>
          </cell>
          <cell r="E6122" t="str">
            <v>JUNCAO SIMPLES PVC SERIE R P/ESG PREDIAL DN 75 X 75MM</v>
          </cell>
          <cell r="F6122" t="str">
            <v>UN</v>
          </cell>
          <cell r="G6122">
            <v>20.88</v>
          </cell>
          <cell r="H6122" t="str">
            <v>I-SINAPI</v>
          </cell>
          <cell r="I6122">
            <v>25.47</v>
          </cell>
        </row>
        <row r="6123">
          <cell r="D6123" t="str">
            <v>00020138</v>
          </cell>
          <cell r="E6123" t="str">
            <v>JUNCAO SIMPLES REDUCAO PVC LEVE C/ BOLSA P/ ANEL 150 X 100MM</v>
          </cell>
          <cell r="F6123" t="str">
            <v>UN</v>
          </cell>
          <cell r="G6123">
            <v>36.71</v>
          </cell>
          <cell r="H6123" t="str">
            <v>I-SINAPI</v>
          </cell>
          <cell r="I6123">
            <v>44.78</v>
          </cell>
        </row>
        <row r="6124">
          <cell r="D6124" t="str">
            <v>00020137</v>
          </cell>
          <cell r="E6124" t="str">
            <v>JUNCAO SIMPLES REDUCAO PVC LEVE C/ BOLSA P/ ANEL 150 X 75MM</v>
          </cell>
          <cell r="F6124" t="str">
            <v>UN</v>
          </cell>
          <cell r="G6124">
            <v>32.1</v>
          </cell>
          <cell r="H6124" t="str">
            <v>I-SINAPI</v>
          </cell>
          <cell r="I6124">
            <v>39.159999999999997</v>
          </cell>
        </row>
        <row r="6125">
          <cell r="D6125" t="str">
            <v>00014157</v>
          </cell>
          <cell r="E6125" t="str">
            <v>JUNCAO2 GARRAS P/ INST. APARENTE</v>
          </cell>
          <cell r="F6125" t="str">
            <v>UN</v>
          </cell>
          <cell r="G6125">
            <v>2.2000000000000002</v>
          </cell>
          <cell r="H6125" t="str">
            <v>I-SINAPI</v>
          </cell>
          <cell r="I6125">
            <v>2.68</v>
          </cell>
        </row>
        <row r="6126">
          <cell r="D6126" t="str">
            <v>00003655</v>
          </cell>
          <cell r="E6126" t="str">
            <v>JUNCAO45G PVC C/ ROSCA 1 1/2"</v>
          </cell>
          <cell r="F6126" t="str">
            <v>UN</v>
          </cell>
          <cell r="G6126">
            <v>10.36</v>
          </cell>
          <cell r="H6126" t="str">
            <v>I-SINAPI</v>
          </cell>
          <cell r="I6126">
            <v>12.63</v>
          </cell>
        </row>
        <row r="6127">
          <cell r="D6127" t="str">
            <v>00003657</v>
          </cell>
          <cell r="E6127" t="str">
            <v>JUNCAO45G PVC C/ ROSCA 1 1/4"</v>
          </cell>
          <cell r="F6127" t="str">
            <v>UN</v>
          </cell>
          <cell r="G6127">
            <v>8.76</v>
          </cell>
          <cell r="H6127" t="str">
            <v>I-SINAPI</v>
          </cell>
          <cell r="I6127">
            <v>10.68</v>
          </cell>
        </row>
        <row r="6128">
          <cell r="D6128" t="str">
            <v>00003654</v>
          </cell>
          <cell r="E6128" t="str">
            <v>JUNCAO45G PVC C/ ROSCA 1/2"</v>
          </cell>
          <cell r="F6128" t="str">
            <v>UN</v>
          </cell>
          <cell r="G6128">
            <v>4.8899999999999997</v>
          </cell>
          <cell r="H6128" t="str">
            <v>I-SINAPI</v>
          </cell>
          <cell r="I6128">
            <v>5.96</v>
          </cell>
        </row>
        <row r="6129">
          <cell r="D6129" t="str">
            <v>00003663</v>
          </cell>
          <cell r="E6129" t="str">
            <v>JUNCAO45G PVC C/ ROSCA 1"</v>
          </cell>
          <cell r="F6129" t="str">
            <v>UN</v>
          </cell>
          <cell r="G6129">
            <v>6.12</v>
          </cell>
          <cell r="H6129" t="str">
            <v>I-SINAPI</v>
          </cell>
          <cell r="I6129">
            <v>7.46</v>
          </cell>
        </row>
        <row r="6130">
          <cell r="D6130" t="str">
            <v>00003665</v>
          </cell>
          <cell r="E6130" t="str">
            <v>JUNCAO45G PVC C/ ROSCA 2"</v>
          </cell>
          <cell r="F6130" t="str">
            <v>UN</v>
          </cell>
          <cell r="G6130">
            <v>18.55</v>
          </cell>
          <cell r="H6130" t="str">
            <v>I-SINAPI</v>
          </cell>
          <cell r="I6130">
            <v>22.63</v>
          </cell>
        </row>
        <row r="6131">
          <cell r="D6131" t="str">
            <v>00003664</v>
          </cell>
          <cell r="E6131" t="str">
            <v>JUNCAO45G PVC C/ ROSCA 3/4"</v>
          </cell>
          <cell r="F6131" t="str">
            <v>UN</v>
          </cell>
          <cell r="G6131">
            <v>5.67</v>
          </cell>
          <cell r="H6131" t="str">
            <v>I-SINAPI</v>
          </cell>
          <cell r="I6131">
            <v>6.91</v>
          </cell>
        </row>
        <row r="6132">
          <cell r="D6132" t="str">
            <v>00013364</v>
          </cell>
          <cell r="E6132" t="str">
            <v>JUNTA DE VIDRO H=20MM E=3MM</v>
          </cell>
          <cell r="F6132" t="str">
            <v>M</v>
          </cell>
          <cell r="G6132">
            <v>0.43</v>
          </cell>
          <cell r="H6132" t="str">
            <v>I-SINAPI</v>
          </cell>
          <cell r="I6132">
            <v>0.52</v>
          </cell>
        </row>
        <row r="6133">
          <cell r="D6133" t="str">
            <v>00003677</v>
          </cell>
          <cell r="E6133" t="str">
            <v>JUNTA DILATACAO ELASTICA (PVC) P/ CONCRETO (FUGENBAND) M-350/6 PRESSAO ATE 70 MCA</v>
          </cell>
          <cell r="F6133" t="str">
            <v>M</v>
          </cell>
          <cell r="G6133">
            <v>223.95</v>
          </cell>
          <cell r="H6133" t="str">
            <v>I-SINAPI</v>
          </cell>
          <cell r="I6133">
            <v>273.20999999999998</v>
          </cell>
        </row>
        <row r="6134">
          <cell r="D6134" t="str">
            <v>00003674</v>
          </cell>
          <cell r="E6134" t="str">
            <v>JUNTA DILATACAO ELASTICA (PVC) P/ CONCRETO (FUGENBAND) O-120/3 PRESSAO ATE 2 MCA</v>
          </cell>
          <cell r="F6134" t="str">
            <v>M</v>
          </cell>
          <cell r="G6134">
            <v>36.950000000000003</v>
          </cell>
          <cell r="H6134" t="str">
            <v>I-SINAPI</v>
          </cell>
          <cell r="I6134">
            <v>45.07</v>
          </cell>
        </row>
        <row r="6135">
          <cell r="D6135">
            <v>3681</v>
          </cell>
          <cell r="E6135" t="str">
            <v>JUNTA DILATACAO ELASTICA (PVC) P/ CONCRETO (FUGENBAND) O-220/6 PRESSAO ATE 30 MCA</v>
          </cell>
          <cell r="F6135" t="str">
            <v>M</v>
          </cell>
          <cell r="G6135">
            <v>91.59</v>
          </cell>
          <cell r="H6135" t="str">
            <v>I-SINAPI</v>
          </cell>
          <cell r="I6135">
            <v>111.73</v>
          </cell>
        </row>
        <row r="6136">
          <cell r="D6136" t="str">
            <v>00003676</v>
          </cell>
          <cell r="E6136" t="str">
            <v>JUNTA DILATACAO ELASTICA (PVC) P/ CONCRETO (FUGENBAND) O-350/10 PRESSAO ATE 100 MCA</v>
          </cell>
          <cell r="F6136" t="str">
            <v>M</v>
          </cell>
          <cell r="G6136">
            <v>259.08</v>
          </cell>
          <cell r="H6136" t="str">
            <v>I-SINAPI</v>
          </cell>
          <cell r="I6136">
            <v>316.07</v>
          </cell>
        </row>
        <row r="6137">
          <cell r="D6137" t="str">
            <v>00011618</v>
          </cell>
          <cell r="E6137" t="str">
            <v>JUNTA DILATACAO ELASTICA (PVC) P/ CONCRETO (FUGENBAND) O-350/10-I PRESSAO ATE 100 MCA</v>
          </cell>
          <cell r="F6137" t="str">
            <v>M</v>
          </cell>
          <cell r="G6137">
            <v>304.01</v>
          </cell>
          <cell r="H6137" t="str">
            <v>I-SINAPI</v>
          </cell>
          <cell r="I6137">
            <v>370.89</v>
          </cell>
        </row>
        <row r="6138">
          <cell r="D6138" t="str">
            <v>00003679</v>
          </cell>
          <cell r="E6138" t="str">
            <v>JUNTA DILATACAO ELASTICA (PVC) P/ CONCRETO (FUGENBAND) O-350/6 PRESSAO ATE 70 MCA</v>
          </cell>
          <cell r="F6138" t="str">
            <v>M</v>
          </cell>
          <cell r="G6138">
            <v>243.55</v>
          </cell>
          <cell r="H6138" t="str">
            <v>I-SINAPI</v>
          </cell>
          <cell r="I6138">
            <v>297.13</v>
          </cell>
        </row>
        <row r="6139">
          <cell r="D6139" t="str">
            <v>00003678</v>
          </cell>
          <cell r="E6139" t="str">
            <v>JUNTA DILATACAO JEENE JJ0813M (-5/+10MM) - INCL EXEC/LABIOS POLIMERICOS</v>
          </cell>
          <cell r="F6139" t="str">
            <v>M</v>
          </cell>
          <cell r="G6139">
            <v>20.09</v>
          </cell>
          <cell r="H6139" t="str">
            <v>I-SINAPI</v>
          </cell>
          <cell r="I6139">
            <v>24.5</v>
          </cell>
        </row>
        <row r="6140">
          <cell r="D6140" t="str">
            <v>00014804</v>
          </cell>
          <cell r="E6140" t="str">
            <v>JUNTA DILATACAO JEENE JJ0820TB (-16/+25MM) - INCL EXEC/LABIOS POLIMERICOS</v>
          </cell>
          <cell r="F6140" t="str">
            <v>M</v>
          </cell>
          <cell r="G6140">
            <v>102.35</v>
          </cell>
          <cell r="H6140" t="str">
            <v>I-SINAPI</v>
          </cell>
          <cell r="I6140">
            <v>124.86</v>
          </cell>
        </row>
        <row r="6141">
          <cell r="D6141" t="str">
            <v>00014077</v>
          </cell>
          <cell r="E6141" t="str">
            <v>JUNTA DILATACAO JEENE JJ1525QN (-10/+20MM) - INCL EXEC/LABIOS POLIMERICOS</v>
          </cell>
          <cell r="F6141" t="str">
            <v>M</v>
          </cell>
          <cell r="G6141">
            <v>72.86</v>
          </cell>
          <cell r="H6141" t="str">
            <v>I-SINAPI</v>
          </cell>
          <cell r="I6141">
            <v>88.88</v>
          </cell>
        </row>
        <row r="6142">
          <cell r="D6142" t="str">
            <v>00003672</v>
          </cell>
          <cell r="E6142" t="str">
            <v>JUNTA DILATACAO PLASTICA P/ PISO H=10MM E=4,0MM</v>
          </cell>
          <cell r="F6142" t="str">
            <v>M</v>
          </cell>
          <cell r="G6142">
            <v>0.71</v>
          </cell>
          <cell r="H6142" t="str">
            <v>I-SINAPI</v>
          </cell>
          <cell r="I6142">
            <v>0.86</v>
          </cell>
        </row>
        <row r="6143">
          <cell r="D6143" t="str">
            <v>00003671</v>
          </cell>
          <cell r="E6143" t="str">
            <v>JUNTA DILATACAO PLASTICA P/ PISO H=20MM E=3,0MM</v>
          </cell>
          <cell r="F6143" t="str">
            <v>M</v>
          </cell>
          <cell r="G6143">
            <v>0.85</v>
          </cell>
          <cell r="H6143" t="str">
            <v>I-SINAPI</v>
          </cell>
          <cell r="I6143">
            <v>1.03</v>
          </cell>
        </row>
        <row r="6144">
          <cell r="D6144" t="str">
            <v>00003673</v>
          </cell>
          <cell r="E6144" t="str">
            <v>JUNTA DILATACAO PLASTICA P/ PISO H=25MM E=4,0MM</v>
          </cell>
          <cell r="F6144" t="str">
            <v>M</v>
          </cell>
          <cell r="G6144">
            <v>0.94</v>
          </cell>
          <cell r="H6144" t="str">
            <v>I-SINAPI</v>
          </cell>
          <cell r="I6144">
            <v>1.1399999999999999</v>
          </cell>
        </row>
        <row r="6145">
          <cell r="D6145" t="str">
            <v>00003718</v>
          </cell>
          <cell r="E6145" t="str">
            <v>JUNTA GIBAULT FOFO DN 50</v>
          </cell>
          <cell r="F6145" t="str">
            <v>UN</v>
          </cell>
          <cell r="G6145">
            <v>104.85</v>
          </cell>
          <cell r="H6145" t="str">
            <v>I-SINAPI</v>
          </cell>
          <cell r="I6145">
            <v>127.91</v>
          </cell>
        </row>
        <row r="6146">
          <cell r="D6146" t="str">
            <v>00003719</v>
          </cell>
          <cell r="E6146" t="str">
            <v>JUNTA GIBAULT FOFO DN 80</v>
          </cell>
          <cell r="F6146" t="str">
            <v>UN</v>
          </cell>
          <cell r="G6146">
            <v>108.42</v>
          </cell>
          <cell r="H6146" t="str">
            <v>I-SINAPI</v>
          </cell>
          <cell r="I6146">
            <v>132.27000000000001</v>
          </cell>
        </row>
        <row r="6147">
          <cell r="D6147" t="str">
            <v>00003720</v>
          </cell>
          <cell r="E6147" t="str">
            <v>JUNTA GIBAULT FOFO DN 100</v>
          </cell>
          <cell r="F6147" t="str">
            <v>UN</v>
          </cell>
          <cell r="G6147">
            <v>110.25</v>
          </cell>
          <cell r="H6147" t="str">
            <v>I-SINAPI</v>
          </cell>
          <cell r="I6147">
            <v>134.5</v>
          </cell>
        </row>
        <row r="6148">
          <cell r="D6148" t="str">
            <v>00003721</v>
          </cell>
          <cell r="E6148" t="str">
            <v>JUNTA GIBAULT FOFO DN 150</v>
          </cell>
          <cell r="F6148" t="str">
            <v>UN</v>
          </cell>
          <cell r="G6148">
            <v>189.87</v>
          </cell>
          <cell r="H6148" t="str">
            <v>I-SINAPI</v>
          </cell>
          <cell r="I6148">
            <v>231.64</v>
          </cell>
        </row>
        <row r="6149">
          <cell r="D6149" t="str">
            <v>00003722</v>
          </cell>
          <cell r="E6149" t="str">
            <v>JUNTA GIBAULT FOFO DN 200</v>
          </cell>
          <cell r="F6149" t="str">
            <v>UN</v>
          </cell>
          <cell r="G6149">
            <v>318.52999999999997</v>
          </cell>
          <cell r="H6149" t="str">
            <v>I-SINAPI</v>
          </cell>
          <cell r="I6149">
            <v>388.6</v>
          </cell>
        </row>
        <row r="6150">
          <cell r="D6150" t="str">
            <v>00003723</v>
          </cell>
          <cell r="E6150" t="str">
            <v>JUNTA GIBAULT FOFO DN 250</v>
          </cell>
          <cell r="F6150" t="str">
            <v>UN</v>
          </cell>
          <cell r="G6150">
            <v>336.9</v>
          </cell>
          <cell r="H6150" t="str">
            <v>I-SINAPI</v>
          </cell>
          <cell r="I6150">
            <v>411.01</v>
          </cell>
        </row>
        <row r="6151">
          <cell r="D6151" t="str">
            <v>00003724</v>
          </cell>
          <cell r="E6151" t="str">
            <v>JUNTA GIBAULT FOFO DN 300</v>
          </cell>
          <cell r="F6151" t="str">
            <v>UN</v>
          </cell>
          <cell r="G6151">
            <v>453.55</v>
          </cell>
          <cell r="H6151" t="str">
            <v>I-SINAPI</v>
          </cell>
          <cell r="I6151">
            <v>553.33000000000004</v>
          </cell>
        </row>
        <row r="6152">
          <cell r="D6152" t="str">
            <v>00003725</v>
          </cell>
          <cell r="E6152" t="str">
            <v>JUNTA GIBAULT FOFO DN 350</v>
          </cell>
          <cell r="F6152" t="str">
            <v>UN</v>
          </cell>
          <cell r="G6152">
            <v>661.53</v>
          </cell>
          <cell r="H6152" t="str">
            <v>I-SINAPI</v>
          </cell>
          <cell r="I6152">
            <v>807.06</v>
          </cell>
        </row>
        <row r="6153">
          <cell r="D6153" t="str">
            <v>00003728</v>
          </cell>
          <cell r="E6153" t="str">
            <v>JUNTA GIBAULT FOFO DN 400</v>
          </cell>
          <cell r="F6153" t="str">
            <v>UN</v>
          </cell>
          <cell r="G6153">
            <v>741.15</v>
          </cell>
          <cell r="H6153" t="str">
            <v>I-SINAPI</v>
          </cell>
          <cell r="I6153">
            <v>904.2</v>
          </cell>
        </row>
        <row r="6154">
          <cell r="D6154" t="str">
            <v>00003726</v>
          </cell>
          <cell r="E6154" t="str">
            <v>JUNTA GIBAULT FOFO DN 500</v>
          </cell>
          <cell r="F6154" t="str">
            <v>UN</v>
          </cell>
          <cell r="G6154">
            <v>1120.93</v>
          </cell>
          <cell r="H6154" t="str">
            <v>I-SINAPI</v>
          </cell>
          <cell r="I6154">
            <v>1367.53</v>
          </cell>
        </row>
        <row r="6155">
          <cell r="D6155" t="str">
            <v>00003727</v>
          </cell>
          <cell r="E6155" t="str">
            <v>JUNTA GIBAULT FOFO DN 600</v>
          </cell>
          <cell r="F6155" t="str">
            <v>UN</v>
          </cell>
          <cell r="G6155">
            <v>1702.83</v>
          </cell>
          <cell r="H6155" t="str">
            <v>I-SINAPI</v>
          </cell>
          <cell r="I6155">
            <v>2077.4499999999998</v>
          </cell>
        </row>
        <row r="6156">
          <cell r="D6156" t="str">
            <v>00011617</v>
          </cell>
          <cell r="E6156" t="str">
            <v>JUNTA LATAO P/ PISO H =15MM E=3MM</v>
          </cell>
          <cell r="F6156" t="str">
            <v>KG</v>
          </cell>
          <cell r="G6156">
            <v>22.98</v>
          </cell>
          <cell r="H6156" t="str">
            <v>I-SINAPI</v>
          </cell>
          <cell r="I6156">
            <v>28.03</v>
          </cell>
        </row>
        <row r="6157">
          <cell r="D6157" t="str">
            <v>00006092</v>
          </cell>
          <cell r="E6157" t="str">
            <v>JUNTA PLASTICA DE VEDACAO - BISNAGA 250G</v>
          </cell>
          <cell r="F6157" t="str">
            <v>KG</v>
          </cell>
          <cell r="G6157">
            <v>16.84</v>
          </cell>
          <cell r="H6157" t="str">
            <v>I-SINAPI</v>
          </cell>
          <cell r="I6157">
            <v>20.54</v>
          </cell>
        </row>
        <row r="6158">
          <cell r="D6158" t="str">
            <v>00020266</v>
          </cell>
          <cell r="E6158" t="str">
            <v>KIT ACESSORIOS PLASTICO P/ BANHEIRO - PAPELEIRA, SABONETEIRA E CABIDE</v>
          </cell>
          <cell r="F6158" t="str">
            <v>UN</v>
          </cell>
          <cell r="G6158">
            <v>17.100000000000001</v>
          </cell>
          <cell r="H6158" t="str">
            <v>I-SINAPI</v>
          </cell>
          <cell r="I6158">
            <v>20.86</v>
          </cell>
        </row>
        <row r="6159">
          <cell r="D6159" t="str">
            <v>00003729</v>
          </cell>
          <cell r="E6159" t="str">
            <v>KIT CAVALETE DE PVC COM REGISTRO DE ESFERA DE 1/2"</v>
          </cell>
          <cell r="F6159" t="str">
            <v>UN</v>
          </cell>
          <cell r="G6159">
            <v>35.07</v>
          </cell>
          <cell r="H6159" t="str">
            <v>I-SINAPI</v>
          </cell>
          <cell r="I6159">
            <v>42.78</v>
          </cell>
        </row>
        <row r="6160">
          <cell r="D6160" t="str">
            <v>00000063</v>
          </cell>
          <cell r="E6160" t="str">
            <v>KIT CAVALETE PVC C/ REGISTRO 3/4"</v>
          </cell>
          <cell r="F6160" t="str">
            <v>UN</v>
          </cell>
          <cell r="G6160">
            <v>38.869999999999997</v>
          </cell>
          <cell r="H6160" t="str">
            <v>I-SINAPI</v>
          </cell>
          <cell r="I6160">
            <v>47.42</v>
          </cell>
        </row>
        <row r="6161">
          <cell r="D6161" t="str">
            <v>00002599</v>
          </cell>
          <cell r="E6161" t="str">
            <v>KIT-EMENDA C1 1 1/4" P/ DUTOS TIPO KANAFLEX</v>
          </cell>
          <cell r="F6161" t="str">
            <v>UN</v>
          </cell>
          <cell r="G6161">
            <v>12.93</v>
          </cell>
          <cell r="H6161" t="str">
            <v>I-SINAPI</v>
          </cell>
          <cell r="I6161">
            <v>15.77</v>
          </cell>
        </row>
        <row r="6162">
          <cell r="D6162" t="str">
            <v>00002600</v>
          </cell>
          <cell r="E6162" t="str">
            <v>KIT-EMENDA C1 2" P/ DUTOS TIPO KANAFLEX</v>
          </cell>
          <cell r="F6162" t="str">
            <v>UN</v>
          </cell>
          <cell r="G6162">
            <v>16.100000000000001</v>
          </cell>
          <cell r="H6162" t="str">
            <v>I-SINAPI</v>
          </cell>
          <cell r="I6162">
            <v>19.64</v>
          </cell>
        </row>
        <row r="6163">
          <cell r="D6163" t="str">
            <v>00002607</v>
          </cell>
          <cell r="E6163" t="str">
            <v>KIT-EMENDA C1 3" P/ DUTOS TIPO KANAFLEX</v>
          </cell>
          <cell r="F6163" t="str">
            <v>UN</v>
          </cell>
          <cell r="G6163">
            <v>19.670000000000002</v>
          </cell>
          <cell r="H6163" t="str">
            <v>I-SINAPI</v>
          </cell>
          <cell r="I6163">
            <v>23.99</v>
          </cell>
        </row>
        <row r="6164">
          <cell r="D6164" t="str">
            <v>00002601</v>
          </cell>
          <cell r="E6164" t="str">
            <v>KIT-EMENDA C1 4" P/ DUTOS TIPO KANAFLEX</v>
          </cell>
          <cell r="F6164" t="str">
            <v>UN</v>
          </cell>
          <cell r="G6164">
            <v>25.39</v>
          </cell>
          <cell r="H6164" t="str">
            <v>I-SINAPI</v>
          </cell>
          <cell r="I6164">
            <v>30.97</v>
          </cell>
        </row>
        <row r="6165">
          <cell r="D6165" t="str">
            <v>00002606</v>
          </cell>
          <cell r="E6165" t="str">
            <v>KIT-EMENDA C1 5" P/ DUTOS TP KANAFLEX</v>
          </cell>
          <cell r="F6165" t="str">
            <v>UN</v>
          </cell>
          <cell r="G6165">
            <v>31.21</v>
          </cell>
          <cell r="H6165" t="str">
            <v>I-SINAPI</v>
          </cell>
          <cell r="I6165">
            <v>38.07</v>
          </cell>
        </row>
        <row r="6166">
          <cell r="D6166" t="str">
            <v>00002602</v>
          </cell>
          <cell r="E6166" t="str">
            <v>KIT-EMENDA C1 6" P/ DUTOS TIPO KANAFLEX</v>
          </cell>
          <cell r="F6166" t="str">
            <v>UN</v>
          </cell>
          <cell r="G6166">
            <v>37.72</v>
          </cell>
          <cell r="H6166" t="str">
            <v>I-SINAPI</v>
          </cell>
          <cell r="I6166">
            <v>46.01</v>
          </cell>
        </row>
        <row r="6167">
          <cell r="D6167" t="str">
            <v>00002603</v>
          </cell>
          <cell r="E6167" t="str">
            <v>KIT-EMENDA C2 2" P/ DUTOS TIPO KANAFLEX</v>
          </cell>
          <cell r="F6167" t="str">
            <v>UN</v>
          </cell>
          <cell r="G6167">
            <v>16.649999999999999</v>
          </cell>
          <cell r="H6167" t="str">
            <v>I-SINAPI</v>
          </cell>
          <cell r="I6167">
            <v>20.309999999999999</v>
          </cell>
        </row>
        <row r="6168">
          <cell r="D6168" t="str">
            <v>00002605</v>
          </cell>
          <cell r="E6168" t="str">
            <v>KIT-EMENDA C2 3" P/ DUTOS TIPO KANAFLEX</v>
          </cell>
          <cell r="F6168" t="str">
            <v>UN</v>
          </cell>
          <cell r="G6168">
            <v>19.5</v>
          </cell>
          <cell r="H6168" t="str">
            <v>I-SINAPI</v>
          </cell>
          <cell r="I6168">
            <v>23.79</v>
          </cell>
        </row>
        <row r="6169">
          <cell r="D6169" t="str">
            <v>00002604</v>
          </cell>
          <cell r="E6169" t="str">
            <v>KIT-EMENDA C2 4" P/ DUTOS TIPO KANAFLEX</v>
          </cell>
          <cell r="F6169" t="str">
            <v>UN</v>
          </cell>
          <cell r="G6169">
            <v>27.74</v>
          </cell>
          <cell r="H6169" t="str">
            <v>I-SINAPI</v>
          </cell>
          <cell r="I6169">
            <v>33.840000000000003</v>
          </cell>
        </row>
        <row r="6170">
          <cell r="D6170" t="str">
            <v>00002598</v>
          </cell>
          <cell r="E6170" t="str">
            <v>KIT-EMENDA C2 5" P/ DUTOS TIPO KANAFLEX</v>
          </cell>
          <cell r="F6170" t="str">
            <v>UN</v>
          </cell>
          <cell r="G6170">
            <v>32.33</v>
          </cell>
          <cell r="H6170" t="str">
            <v>I-SINAPI</v>
          </cell>
          <cell r="I6170">
            <v>39.44</v>
          </cell>
        </row>
        <row r="6171">
          <cell r="D6171" t="str">
            <v>00002608</v>
          </cell>
          <cell r="E6171" t="str">
            <v>KIT-EMENDA C2 6" P/ DUTOS TIPO KANAFLEX</v>
          </cell>
          <cell r="F6171" t="str">
            <v>UN</v>
          </cell>
          <cell r="G6171">
            <v>35.15</v>
          </cell>
          <cell r="H6171" t="str">
            <v>I-SINAPI</v>
          </cell>
          <cell r="I6171">
            <v>42.88</v>
          </cell>
        </row>
        <row r="6172">
          <cell r="D6172" t="str">
            <v>00003412</v>
          </cell>
          <cell r="E6172" t="str">
            <v>LA DE VIDRO E = 2,5CM - PLACA 120 X 60CM</v>
          </cell>
          <cell r="F6172" t="str">
            <v>M2</v>
          </cell>
          <cell r="G6172">
            <v>12</v>
          </cell>
          <cell r="H6172" t="str">
            <v>I-SINAPI</v>
          </cell>
          <cell r="I6172">
            <v>14.64</v>
          </cell>
        </row>
        <row r="6173">
          <cell r="D6173" t="str">
            <v>00003413</v>
          </cell>
          <cell r="E6173" t="str">
            <v>LA DE VIDRO E = 5MM</v>
          </cell>
          <cell r="F6173" t="str">
            <v>M2</v>
          </cell>
          <cell r="G6173">
            <v>21.94</v>
          </cell>
          <cell r="H6173" t="str">
            <v>I-SINAPI</v>
          </cell>
          <cell r="I6173">
            <v>26.76</v>
          </cell>
        </row>
        <row r="6174">
          <cell r="D6174" t="str">
            <v>00011168</v>
          </cell>
          <cell r="E6174" t="str">
            <v>LACA INCOLOR CONCENTRADA PARA MADEIRA</v>
          </cell>
          <cell r="F6174" t="str">
            <v>GL</v>
          </cell>
          <cell r="G6174">
            <v>40.74</v>
          </cell>
          <cell r="H6174" t="str">
            <v>I-SINAPI</v>
          </cell>
          <cell r="I6174">
            <v>49.7</v>
          </cell>
        </row>
        <row r="6175">
          <cell r="D6175" t="str">
            <v>00020188</v>
          </cell>
          <cell r="E6175" t="str">
            <v>LADRILHO CERAMICO ANTI-DERRAPANTE 11 X 24CM</v>
          </cell>
          <cell r="F6175" t="str">
            <v>M2</v>
          </cell>
          <cell r="G6175">
            <v>34.57</v>
          </cell>
          <cell r="H6175" t="str">
            <v>I-SINAPI</v>
          </cell>
          <cell r="I6175">
            <v>42.17</v>
          </cell>
        </row>
        <row r="6176">
          <cell r="D6176" t="str">
            <v>00003734</v>
          </cell>
          <cell r="E6176" t="str">
            <v>LADRILHO HIDRAULICO LISO 20 X 20CM COR NATURAL</v>
          </cell>
          <cell r="F6176" t="str">
            <v>M2</v>
          </cell>
          <cell r="G6176">
            <v>25.37</v>
          </cell>
          <cell r="H6176" t="str">
            <v>I-SINAPI</v>
          </cell>
          <cell r="I6176">
            <v>30.95</v>
          </cell>
        </row>
        <row r="6177">
          <cell r="D6177" t="str">
            <v>00003731</v>
          </cell>
          <cell r="E6177" t="str">
            <v>LADRILHO HIDRAULICO 20 X 20CM - LISO COR NATURAL</v>
          </cell>
          <cell r="F6177" t="str">
            <v>M2</v>
          </cell>
          <cell r="G6177">
            <v>26.5</v>
          </cell>
          <cell r="H6177" t="str">
            <v>I-SINAPI</v>
          </cell>
          <cell r="I6177">
            <v>32.33</v>
          </cell>
        </row>
        <row r="6178">
          <cell r="D6178" t="str">
            <v>00003733</v>
          </cell>
          <cell r="E6178" t="str">
            <v>LADRILHO HIDRAULICO 20 X 20CM - LISO 2 CORES</v>
          </cell>
          <cell r="F6178" t="str">
            <v>M2</v>
          </cell>
          <cell r="G6178">
            <v>29.32</v>
          </cell>
          <cell r="H6178" t="str">
            <v>I-SINAPI</v>
          </cell>
          <cell r="I6178">
            <v>35.770000000000003</v>
          </cell>
        </row>
        <row r="6179">
          <cell r="D6179" t="str">
            <v>00003735</v>
          </cell>
          <cell r="E6179" t="str">
            <v>LADRILHO HIDRAULICO 25 X 25CM - LISO COR NATURAL</v>
          </cell>
          <cell r="F6179" t="str">
            <v>M2</v>
          </cell>
          <cell r="G6179">
            <v>32.81</v>
          </cell>
          <cell r="H6179" t="str">
            <v>I-SINAPI</v>
          </cell>
          <cell r="I6179">
            <v>40.020000000000003</v>
          </cell>
        </row>
        <row r="6180">
          <cell r="D6180" t="str">
            <v>00003732</v>
          </cell>
          <cell r="E6180" t="str">
            <v>LADRILHO HIDRAULICO 30 X 30CM - LISO COR    NATURAL</v>
          </cell>
          <cell r="F6180" t="str">
            <v>M2</v>
          </cell>
          <cell r="G6180">
            <v>39.36</v>
          </cell>
          <cell r="H6180" t="str">
            <v>I-SINAPI</v>
          </cell>
          <cell r="I6180">
            <v>48.01</v>
          </cell>
        </row>
        <row r="6181">
          <cell r="D6181" t="str">
            <v>00011644</v>
          </cell>
          <cell r="E6181" t="str">
            <v>LAJE CONCR ARMAD PREMOLD CIRCULAR P/ TRANSICAO POCO VISITA DN 1200MM,    C/ FURO DN 600 MM</v>
          </cell>
          <cell r="F6181" t="str">
            <v>UN</v>
          </cell>
          <cell r="G6181">
            <v>168.81</v>
          </cell>
          <cell r="H6181" t="str">
            <v>I-SINAPI</v>
          </cell>
          <cell r="I6181">
            <v>205.94</v>
          </cell>
        </row>
        <row r="6182">
          <cell r="D6182" t="str">
            <v>00011645</v>
          </cell>
          <cell r="E6182" t="str">
            <v>LAJE CONCR ARMAD PREMOLD CIRCULAR P/ TRANSICAO POCO VISITA DN 900 MM,    C/ FURO DN 600 MM</v>
          </cell>
          <cell r="F6182" t="str">
            <v>UN</v>
          </cell>
          <cell r="G6182">
            <v>111.43</v>
          </cell>
          <cell r="H6182" t="str">
            <v>I-SINAPI</v>
          </cell>
          <cell r="I6182">
            <v>135.94</v>
          </cell>
        </row>
        <row r="6183">
          <cell r="D6183" t="str">
            <v>00011646</v>
          </cell>
          <cell r="E6183" t="str">
            <v>LAJE CONCR ARMAD PREMOLD CIRCULAR P/TAMPA POCO VISITA DN 700 MM, ESP =10 CM</v>
          </cell>
          <cell r="F6183" t="str">
            <v>UN</v>
          </cell>
          <cell r="G6183">
            <v>47.61</v>
          </cell>
          <cell r="H6183" t="str">
            <v>I-SINAPI</v>
          </cell>
          <cell r="I6183">
            <v>58.08</v>
          </cell>
        </row>
        <row r="6184">
          <cell r="D6184" t="str">
            <v>00011647</v>
          </cell>
          <cell r="E6184" t="str">
            <v>LAJE EXCENTRICA CONC ARM PRE-MOLDADO DN 1,00M FURO=0,53M E=12CM</v>
          </cell>
          <cell r="F6184" t="str">
            <v>UN</v>
          </cell>
          <cell r="G6184">
            <v>154.61000000000001</v>
          </cell>
          <cell r="H6184" t="str">
            <v>I-SINAPI</v>
          </cell>
          <cell r="I6184">
            <v>188.62</v>
          </cell>
        </row>
        <row r="6185">
          <cell r="D6185" t="str">
            <v>00011648</v>
          </cell>
          <cell r="E6185" t="str">
            <v>LAJE EXCENTRICA CONC ARM PRE-MOLDADO DN 1,10M FURO=0,60M E=12CM</v>
          </cell>
          <cell r="F6185" t="str">
            <v>UN</v>
          </cell>
          <cell r="G6185">
            <v>156</v>
          </cell>
          <cell r="H6185" t="str">
            <v>I-SINAPI</v>
          </cell>
          <cell r="I6185">
            <v>190.32</v>
          </cell>
        </row>
        <row r="6186">
          <cell r="D6186" t="str">
            <v>00011649</v>
          </cell>
          <cell r="E6186" t="str">
            <v>LAJE EXCENTRICA CONC ARM PRE-MOLDADO DN 1,20M FURO=0,53M E=12CM</v>
          </cell>
          <cell r="F6186" t="str">
            <v>UN</v>
          </cell>
          <cell r="G6186">
            <v>163.80000000000001</v>
          </cell>
          <cell r="H6186" t="str">
            <v>I-SINAPI</v>
          </cell>
          <cell r="I6186">
            <v>199.83</v>
          </cell>
        </row>
        <row r="6187">
          <cell r="D6187" t="str">
            <v>00011650</v>
          </cell>
          <cell r="E6187" t="str">
            <v>LAJE EXCENTRICA CONC ARM PRE-MOLDADO DN 1,50M FURO=0,53M E=15CM</v>
          </cell>
          <cell r="F6187" t="str">
            <v>UN</v>
          </cell>
          <cell r="G6187">
            <v>186.64</v>
          </cell>
          <cell r="H6187" t="str">
            <v>I-SINAPI</v>
          </cell>
          <cell r="I6187">
            <v>227.7</v>
          </cell>
        </row>
        <row r="6188">
          <cell r="D6188" t="str">
            <v>00013652</v>
          </cell>
          <cell r="E6188" t="str">
            <v>LAJE PRE MOLDADA TRELICADA P/ PISO , H=12CM , P/ APOIO SIMPLES , SOBRECARGA DE 200 KG/M2 , VAO LIVRE</v>
          </cell>
          <cell r="F6188" t="str">
            <v>M2</v>
          </cell>
          <cell r="G6188">
            <v>33.43</v>
          </cell>
          <cell r="H6188" t="str">
            <v>I-SINAPI</v>
          </cell>
          <cell r="I6188">
            <v>40.78</v>
          </cell>
        </row>
        <row r="6189">
          <cell r="D6189" t="str">
            <v>00003736</v>
          </cell>
          <cell r="E6189" t="str">
            <v>LAJE PRE-MOLDADA DE FORRO CONVENCIONAL SOBRECARGA 100KG/M2 VAO ATE 3,50M</v>
          </cell>
          <cell r="F6189" t="str">
            <v>M2</v>
          </cell>
          <cell r="G6189">
            <v>19.5</v>
          </cell>
          <cell r="H6189" t="str">
            <v>I-SINAPI</v>
          </cell>
          <cell r="I6189">
            <v>23.79</v>
          </cell>
        </row>
        <row r="6190">
          <cell r="D6190" t="str">
            <v>00003741</v>
          </cell>
          <cell r="E6190" t="str">
            <v>LAJE PRE-MOLDADA DE FORRO CONVENCIONAL SOBRECARGA 100KG/M2 VAO ATE 4,50M</v>
          </cell>
          <cell r="F6190" t="str">
            <v>M2</v>
          </cell>
          <cell r="G6190">
            <v>22.29</v>
          </cell>
          <cell r="H6190" t="str">
            <v>I-SINAPI</v>
          </cell>
          <cell r="I6190">
            <v>27.19</v>
          </cell>
        </row>
        <row r="6191">
          <cell r="D6191" t="str">
            <v>00003745</v>
          </cell>
          <cell r="E6191" t="str">
            <v>LAJE PRE-MOLDADA DE FORRO CONVENCIONAL SOBRECARGA 100KG/M2 VAO ATE 5,00M</v>
          </cell>
          <cell r="F6191" t="str">
            <v>M2</v>
          </cell>
          <cell r="G6191">
            <v>23.68</v>
          </cell>
          <cell r="H6191" t="str">
            <v>I-SINAPI</v>
          </cell>
          <cell r="I6191">
            <v>28.88</v>
          </cell>
        </row>
        <row r="6192">
          <cell r="D6192" t="str">
            <v>00003742</v>
          </cell>
          <cell r="E6192" t="str">
            <v>LAJE PRE-MOLDADA DE FORRO TRELICADA SOBRECARGA 100KG/M2 VAO ATE 6,00M</v>
          </cell>
          <cell r="F6192" t="str">
            <v>M2</v>
          </cell>
          <cell r="G6192">
            <v>34.82</v>
          </cell>
          <cell r="H6192" t="str">
            <v>I-SINAPI</v>
          </cell>
          <cell r="I6192">
            <v>42.48</v>
          </cell>
        </row>
        <row r="6193">
          <cell r="D6193" t="str">
            <v>00003743</v>
          </cell>
          <cell r="E6193" t="str">
            <v>LAJE PRE-MOLDADA DE PISO CONVENCIONAL SOBRECARGA 200KG/M2 VAO ATE 3,50M</v>
          </cell>
          <cell r="F6193" t="str">
            <v>M2</v>
          </cell>
          <cell r="G6193">
            <v>20.89</v>
          </cell>
          <cell r="H6193" t="str">
            <v>I-SINAPI</v>
          </cell>
          <cell r="I6193">
            <v>25.48</v>
          </cell>
        </row>
        <row r="6194">
          <cell r="D6194" t="str">
            <v>00003744</v>
          </cell>
          <cell r="E6194" t="str">
            <v>LAJE PRE-MOLDADA DE PISO CONVENCIONAL SOBRECARGA 200KG/M2 VAO ATE 4,50M</v>
          </cell>
          <cell r="F6194" t="str">
            <v>M2</v>
          </cell>
          <cell r="G6194">
            <v>22.84</v>
          </cell>
          <cell r="H6194" t="str">
            <v>I-SINAPI</v>
          </cell>
          <cell r="I6194">
            <v>27.86</v>
          </cell>
        </row>
        <row r="6195">
          <cell r="D6195" t="str">
            <v>00003739</v>
          </cell>
          <cell r="E6195" t="str">
            <v>LAJE PRE-MOLDADA DE PISO CONVENCIONAL SOBRECARGA 200KG/M2 VAO ATE 5,00M</v>
          </cell>
          <cell r="F6195" t="str">
            <v>M2</v>
          </cell>
          <cell r="G6195">
            <v>25.07</v>
          </cell>
          <cell r="H6195" t="str">
            <v>I-SINAPI</v>
          </cell>
          <cell r="I6195">
            <v>30.58</v>
          </cell>
        </row>
        <row r="6196">
          <cell r="D6196" t="str">
            <v>00003747</v>
          </cell>
          <cell r="E6196" t="str">
            <v>LAJE PRE-MOLDADA DE PISO CONVENCIONAL SOBRECARGA 350KG/M2 VAO ATE 3,50M</v>
          </cell>
          <cell r="F6196" t="str">
            <v>M2</v>
          </cell>
          <cell r="G6196">
            <v>25.35</v>
          </cell>
          <cell r="H6196" t="str">
            <v>I-SINAPI</v>
          </cell>
          <cell r="I6196">
            <v>30.92</v>
          </cell>
        </row>
        <row r="6197">
          <cell r="D6197" t="str">
            <v>00003737</v>
          </cell>
          <cell r="E6197" t="str">
            <v>LAJE PRE-MOLDADA DE PISO CONVENCIONAL SOBRECARGA 350KG/M2 VAO ATE 4,50M</v>
          </cell>
          <cell r="F6197" t="str">
            <v>M2</v>
          </cell>
          <cell r="G6197">
            <v>26.46</v>
          </cell>
          <cell r="H6197" t="str">
            <v>I-SINAPI</v>
          </cell>
          <cell r="I6197">
            <v>32.28</v>
          </cell>
        </row>
        <row r="6198">
          <cell r="D6198" t="str">
            <v>00003738</v>
          </cell>
          <cell r="E6198" t="str">
            <v>LAJE PRE-MOLDADA DE PISO CONVENCIONAL SOBRECARGA 350KG/M2 VAO ATE 5,00M</v>
          </cell>
          <cell r="F6198" t="str">
            <v>M2</v>
          </cell>
          <cell r="G6198">
            <v>27.58</v>
          </cell>
          <cell r="H6198" t="str">
            <v>I-SINAPI</v>
          </cell>
          <cell r="I6198">
            <v>33.64</v>
          </cell>
        </row>
        <row r="6199">
          <cell r="D6199" t="str">
            <v>00003746</v>
          </cell>
          <cell r="E6199" t="str">
            <v>LAJE PRE-MOLDADA DE PISO TRELICADA C/ H=16CM P/ APOIO SIMPLES SOBRECARGA 200KG/M2 VAO LIVRE ATE</v>
          </cell>
          <cell r="F6199" t="str">
            <v>M2</v>
          </cell>
          <cell r="G6199">
            <v>42.29</v>
          </cell>
          <cell r="H6199" t="str">
            <v>I-SINAPI</v>
          </cell>
          <cell r="I6199">
            <v>51.59</v>
          </cell>
        </row>
        <row r="6200">
          <cell r="D6200" t="str">
            <v>00003748</v>
          </cell>
          <cell r="E6200" t="str">
            <v>LAJE PRE-MOLDADA DE PISO TRELICADA SOBRECARGA 100KG/M2 VAO ATE 7,00M</v>
          </cell>
          <cell r="F6200" t="str">
            <v>M2</v>
          </cell>
          <cell r="G6200">
            <v>41.79</v>
          </cell>
          <cell r="H6200" t="str">
            <v>I-SINAPI</v>
          </cell>
          <cell r="I6200">
            <v>50.98</v>
          </cell>
        </row>
        <row r="6201">
          <cell r="D6201" t="str">
            <v>00003740</v>
          </cell>
          <cell r="E6201" t="str">
            <v>LAJE PRE-MOLDADA DE PISO TRELICADA SOBRECARGA 200KG/M2 VAO ATE 7,00M</v>
          </cell>
          <cell r="F6201" t="str">
            <v>M2</v>
          </cell>
          <cell r="G6201">
            <v>50.14</v>
          </cell>
          <cell r="H6201" t="str">
            <v>I-SINAPI</v>
          </cell>
          <cell r="I6201">
            <v>61.17</v>
          </cell>
        </row>
        <row r="6202">
          <cell r="D6202" t="str">
            <v>00013650</v>
          </cell>
          <cell r="E6202" t="str">
            <v>LAJE TRELICADA P/ FORRO ,H=10CM P/ APOIO SIMPLES , VAO LIVRE DE 4,00M</v>
          </cell>
          <cell r="F6202" t="str">
            <v>M2</v>
          </cell>
          <cell r="G6202">
            <v>22.01</v>
          </cell>
          <cell r="H6202" t="str">
            <v>I-SINAPI</v>
          </cell>
          <cell r="I6202">
            <v>26.85</v>
          </cell>
        </row>
        <row r="6203">
          <cell r="D6203" t="str">
            <v>00013651</v>
          </cell>
          <cell r="E6203" t="str">
            <v>LAJE TRELICADA P/ PISO , H=10CM , P/ APOIO SIMPLES , SOBRECARGA DE 200 KG/M2 , VAO LIVRE MAXIMO DE</v>
          </cell>
          <cell r="F6203" t="str">
            <v>M2</v>
          </cell>
          <cell r="G6203">
            <v>22.29</v>
          </cell>
          <cell r="H6203" t="str">
            <v>I-SINAPI</v>
          </cell>
          <cell r="I6203">
            <v>27.19</v>
          </cell>
        </row>
        <row r="6204">
          <cell r="D6204" t="str">
            <v>00013423</v>
          </cell>
          <cell r="E6204" t="str">
            <v>LAJE TRELICADA P/ PISO , H=16CM , P/ APOIO SIMPLES , SOBRECARGA DE 200 KG/M2 , VAO LIVRE MAXIMO DE</v>
          </cell>
          <cell r="F6204" t="str">
            <v>M2</v>
          </cell>
          <cell r="G6204">
            <v>40.06</v>
          </cell>
          <cell r="H6204" t="str">
            <v>I-SINAPI</v>
          </cell>
          <cell r="I6204">
            <v>48.87</v>
          </cell>
        </row>
        <row r="6205">
          <cell r="D6205" t="str">
            <v>00013424</v>
          </cell>
          <cell r="E6205" t="str">
            <v>LAJE TRELICADA P/ PISO , H=20CM , P/ APOIO SIMPLES , SOBRECARGA DE 200 KG/M2 , VAO LIVRE MAXIMO DE</v>
          </cell>
          <cell r="F6205" t="str">
            <v>M2</v>
          </cell>
          <cell r="G6205">
            <v>50.28</v>
          </cell>
          <cell r="H6205" t="str">
            <v>I-SINAPI</v>
          </cell>
          <cell r="I6205">
            <v>61.34</v>
          </cell>
        </row>
        <row r="6206">
          <cell r="D6206" t="str">
            <v>00013425</v>
          </cell>
          <cell r="E6206" t="str">
            <v>LAJE TRELICADA P/ PISO , H=25CM , P/ APOIO SIMPLES , SOBRECARGA DE 200 KG/M2 , VAO LIVRE MAXIMO DE</v>
          </cell>
          <cell r="F6206" t="str">
            <v>M2</v>
          </cell>
          <cell r="G6206">
            <v>54.6</v>
          </cell>
          <cell r="H6206" t="str">
            <v>I-SINAPI</v>
          </cell>
          <cell r="I6206">
            <v>66.61</v>
          </cell>
        </row>
        <row r="6207">
          <cell r="D6207" t="str">
            <v>00013426</v>
          </cell>
          <cell r="E6207" t="str">
            <v>LAJE TRELICADA P/ PISO , H=30CM , P/ APOIO SIMPLES , SOBRECARGA DE 200 KG/M2 , VAO LIVRE MAXIMO DE</v>
          </cell>
          <cell r="F6207" t="str">
            <v>M2</v>
          </cell>
          <cell r="G6207">
            <v>62.4</v>
          </cell>
          <cell r="H6207" t="str">
            <v>I-SINAPI</v>
          </cell>
          <cell r="I6207">
            <v>76.12</v>
          </cell>
        </row>
        <row r="6208">
          <cell r="D6208" t="str">
            <v>00013250</v>
          </cell>
          <cell r="E6208" t="str">
            <v>LAJOTA CERAMICA 20 X 30 CM PARA LALE PRE-MOLDADA (TIPO VOLTERRANA)</v>
          </cell>
          <cell r="F6208" t="str">
            <v>UN</v>
          </cell>
          <cell r="G6208">
            <v>0.72</v>
          </cell>
          <cell r="H6208" t="str">
            <v>I-SINAPI</v>
          </cell>
          <cell r="I6208">
            <v>0.87</v>
          </cell>
        </row>
        <row r="6209">
          <cell r="D6209" t="str">
            <v>00011641</v>
          </cell>
          <cell r="E6209" t="str">
            <v>LAJOTA CERAMICA 20 X 30CM P/ LAJE PRE-MOLDADA (TIPO VOLTERRANA)</v>
          </cell>
          <cell r="F6209" t="str">
            <v>M2</v>
          </cell>
          <cell r="G6209">
            <v>11.51</v>
          </cell>
          <cell r="H6209" t="str">
            <v>I-SINAPI</v>
          </cell>
          <cell r="I6209">
            <v>14.04</v>
          </cell>
        </row>
        <row r="6210">
          <cell r="D6210" t="str">
            <v>00021106</v>
          </cell>
          <cell r="E6210" t="str">
            <v>LAMBRIS DE ALUMINIO</v>
          </cell>
          <cell r="F6210" t="str">
            <v>KG</v>
          </cell>
          <cell r="G6210">
            <v>21.21</v>
          </cell>
          <cell r="H6210" t="str">
            <v>I-SINAPI</v>
          </cell>
          <cell r="I6210">
            <v>25.87</v>
          </cell>
        </row>
        <row r="6211">
          <cell r="D6211">
            <v>3753</v>
          </cell>
          <cell r="E6211" t="str">
            <v>LAMPADA FLUORESCENTE 20W</v>
          </cell>
          <cell r="F6211" t="str">
            <v>UN</v>
          </cell>
          <cell r="G6211">
            <v>4.17</v>
          </cell>
          <cell r="H6211" t="str">
            <v>I-SINAPI</v>
          </cell>
          <cell r="I6211">
            <v>5.08</v>
          </cell>
        </row>
        <row r="6212">
          <cell r="D6212">
            <v>3754</v>
          </cell>
          <cell r="E6212" t="str">
            <v>LAMPADA FLUORESCENTE 40W</v>
          </cell>
          <cell r="F6212" t="str">
            <v>UN</v>
          </cell>
          <cell r="G6212">
            <v>4.17</v>
          </cell>
          <cell r="H6212" t="str">
            <v>I-SINAPI</v>
          </cell>
          <cell r="I6212">
            <v>5.08</v>
          </cell>
        </row>
        <row r="6213">
          <cell r="D6213" t="str">
            <v>00012207</v>
          </cell>
          <cell r="E6213" t="str">
            <v>LAMPADA FLUORESCENTE 85W</v>
          </cell>
          <cell r="F6213" t="str">
            <v>UN</v>
          </cell>
          <cell r="G6213">
            <v>9.1</v>
          </cell>
          <cell r="H6213" t="str">
            <v>I-SINAPI</v>
          </cell>
          <cell r="I6213">
            <v>11.1</v>
          </cell>
        </row>
        <row r="6214">
          <cell r="D6214" t="str">
            <v>00003763</v>
          </cell>
          <cell r="E6214" t="str">
            <v>LAMPADA INCANDESCENTE 100W</v>
          </cell>
          <cell r="F6214" t="str">
            <v>UN</v>
          </cell>
          <cell r="G6214">
            <v>1.25</v>
          </cell>
          <cell r="H6214" t="str">
            <v>I-SINAPI</v>
          </cell>
          <cell r="I6214">
            <v>1.52</v>
          </cell>
        </row>
        <row r="6215">
          <cell r="D6215" t="str">
            <v>00012203</v>
          </cell>
          <cell r="E6215" t="str">
            <v>LAMPADA INCANDESCENTE 150W</v>
          </cell>
          <cell r="F6215" t="str">
            <v>UN</v>
          </cell>
          <cell r="G6215">
            <v>1.81</v>
          </cell>
          <cell r="H6215" t="str">
            <v>I-SINAPI</v>
          </cell>
          <cell r="I6215">
            <v>2.2000000000000002</v>
          </cell>
        </row>
        <row r="6216">
          <cell r="D6216" t="str">
            <v>00012202</v>
          </cell>
          <cell r="E6216" t="str">
            <v>LAMPADA INCANDESCENTE 200W</v>
          </cell>
          <cell r="F6216" t="str">
            <v>UN</v>
          </cell>
          <cell r="G6216">
            <v>2.2599999999999998</v>
          </cell>
          <cell r="H6216" t="str">
            <v>I-SINAPI</v>
          </cell>
          <cell r="I6216">
            <v>2.75</v>
          </cell>
        </row>
        <row r="6217">
          <cell r="D6217" t="str">
            <v>00012200</v>
          </cell>
          <cell r="E6217" t="str">
            <v>LAMPADA INCANDESCENTE 300W</v>
          </cell>
          <cell r="F6217" t="str">
            <v>UN</v>
          </cell>
          <cell r="G6217">
            <v>9.66</v>
          </cell>
          <cell r="H6217" t="str">
            <v>I-SINAPI</v>
          </cell>
          <cell r="I6217">
            <v>11.78</v>
          </cell>
        </row>
        <row r="6218">
          <cell r="D6218" t="str">
            <v>00012201</v>
          </cell>
          <cell r="E6218" t="str">
            <v>LAMPADA INCANDESCENTE 40W</v>
          </cell>
          <cell r="F6218" t="str">
            <v>UN</v>
          </cell>
          <cell r="G6218">
            <v>0.97</v>
          </cell>
          <cell r="H6218" t="str">
            <v>I-SINAPI</v>
          </cell>
          <cell r="I6218">
            <v>1.18</v>
          </cell>
        </row>
        <row r="6219">
          <cell r="D6219" t="str">
            <v>00003764</v>
          </cell>
          <cell r="E6219" t="str">
            <v>LAMPADA INCANDESCENTE 60W</v>
          </cell>
          <cell r="F6219" t="str">
            <v>UN</v>
          </cell>
          <cell r="G6219">
            <v>0.97</v>
          </cell>
          <cell r="H6219" t="str">
            <v>I-SINAPI</v>
          </cell>
          <cell r="I6219">
            <v>1.18</v>
          </cell>
        </row>
        <row r="6220">
          <cell r="D6220" t="str">
            <v>00003755</v>
          </cell>
          <cell r="E6220" t="str">
            <v>LAMPADA MISTA 160W BASE E - 27</v>
          </cell>
          <cell r="F6220" t="str">
            <v>UN</v>
          </cell>
          <cell r="G6220">
            <v>12</v>
          </cell>
          <cell r="H6220" t="str">
            <v>I-SINAPI</v>
          </cell>
          <cell r="I6220">
            <v>14.64</v>
          </cell>
        </row>
        <row r="6221">
          <cell r="D6221" t="str">
            <v>00003750</v>
          </cell>
          <cell r="E6221" t="str">
            <v>LAMPADA MISTA 250W BASE E - 27</v>
          </cell>
          <cell r="F6221" t="str">
            <v>UN</v>
          </cell>
          <cell r="G6221">
            <v>15.72</v>
          </cell>
          <cell r="H6221" t="str">
            <v>I-SINAPI</v>
          </cell>
          <cell r="I6221">
            <v>19.170000000000002</v>
          </cell>
        </row>
        <row r="6222">
          <cell r="D6222" t="str">
            <v>00003756</v>
          </cell>
          <cell r="E6222" t="str">
            <v>LAMPADA MISTA 500W BASE E - 40</v>
          </cell>
          <cell r="F6222" t="str">
            <v>UN</v>
          </cell>
          <cell r="G6222">
            <v>35.200000000000003</v>
          </cell>
          <cell r="H6222" t="str">
            <v>I-SINAPI</v>
          </cell>
          <cell r="I6222">
            <v>42.94</v>
          </cell>
        </row>
        <row r="6223">
          <cell r="D6223" t="str">
            <v>00012214</v>
          </cell>
          <cell r="E6223" t="str">
            <v>LAMPADA VAPOR MERCURIO 125W</v>
          </cell>
          <cell r="F6223" t="str">
            <v>UN</v>
          </cell>
          <cell r="G6223">
            <v>11.39</v>
          </cell>
          <cell r="H6223" t="str">
            <v>I-SINAPI</v>
          </cell>
          <cell r="I6223">
            <v>13.89</v>
          </cell>
        </row>
        <row r="6224">
          <cell r="D6224" t="str">
            <v>00003749</v>
          </cell>
          <cell r="E6224" t="str">
            <v>LAMPADA VAPOR MERCURIO 250W</v>
          </cell>
          <cell r="F6224" t="str">
            <v>UN</v>
          </cell>
          <cell r="G6224">
            <v>22.55</v>
          </cell>
          <cell r="H6224" t="str">
            <v>I-SINAPI</v>
          </cell>
          <cell r="I6224">
            <v>27.51</v>
          </cell>
        </row>
        <row r="6225">
          <cell r="D6225" t="str">
            <v>00003751</v>
          </cell>
          <cell r="E6225" t="str">
            <v>LAMPADA VAPOR MERCURIO 400W</v>
          </cell>
          <cell r="F6225" t="str">
            <v>UN</v>
          </cell>
          <cell r="G6225">
            <v>33.96</v>
          </cell>
          <cell r="H6225" t="str">
            <v>I-SINAPI</v>
          </cell>
          <cell r="I6225">
            <v>41.43</v>
          </cell>
        </row>
        <row r="6226">
          <cell r="D6226" t="str">
            <v>00003760</v>
          </cell>
          <cell r="E6226" t="str">
            <v>LAMPADA VAPOR MERCURIO 700W</v>
          </cell>
          <cell r="F6226" t="str">
            <v>UN</v>
          </cell>
          <cell r="G6226">
            <v>204.67</v>
          </cell>
          <cell r="H6226" t="str">
            <v>I-SINAPI</v>
          </cell>
          <cell r="I6226">
            <v>249.69</v>
          </cell>
        </row>
        <row r="6227">
          <cell r="D6227" t="str">
            <v>00003752</v>
          </cell>
          <cell r="E6227" t="str">
            <v>LAMPADA VAPOR METALICO 400W BASE E-40</v>
          </cell>
          <cell r="F6227" t="str">
            <v>UN</v>
          </cell>
          <cell r="G6227">
            <v>94.88</v>
          </cell>
          <cell r="H6227" t="str">
            <v>I-SINAPI</v>
          </cell>
          <cell r="I6227">
            <v>115.75</v>
          </cell>
        </row>
        <row r="6228">
          <cell r="D6228">
            <v>12216</v>
          </cell>
          <cell r="E6228" t="str">
            <v>LAMPADA VAPOR SODIO 150W</v>
          </cell>
          <cell r="F6228" t="str">
            <v>UN</v>
          </cell>
          <cell r="G6228">
            <v>33.020000000000003</v>
          </cell>
          <cell r="H6228" t="str">
            <v>I-SINAPI</v>
          </cell>
          <cell r="I6228">
            <v>40.28</v>
          </cell>
        </row>
        <row r="6229">
          <cell r="D6229" t="str">
            <v>00003757</v>
          </cell>
          <cell r="E6229" t="str">
            <v>LAMPADA VAPOR SODIO 250W</v>
          </cell>
          <cell r="F6229" t="str">
            <v>UN</v>
          </cell>
          <cell r="G6229">
            <v>37.659999999999997</v>
          </cell>
          <cell r="H6229" t="str">
            <v>I-SINAPI</v>
          </cell>
          <cell r="I6229">
            <v>45.94</v>
          </cell>
        </row>
        <row r="6230">
          <cell r="D6230" t="str">
            <v>00003758</v>
          </cell>
          <cell r="E6230" t="str">
            <v>LAMPADA VAPOR SODIO 400W</v>
          </cell>
          <cell r="F6230" t="str">
            <v>UN</v>
          </cell>
          <cell r="G6230">
            <v>45.03</v>
          </cell>
          <cell r="H6230" t="str">
            <v>I-SINAPI</v>
          </cell>
          <cell r="I6230">
            <v>54.93</v>
          </cell>
        </row>
        <row r="6231">
          <cell r="D6231" t="str">
            <v>00014145</v>
          </cell>
          <cell r="E6231" t="str">
            <v>LATAO CHAPA LAMINADA 1.20X0.60M ESP=3.5MM</v>
          </cell>
          <cell r="F6231" t="str">
            <v>KG</v>
          </cell>
          <cell r="G6231">
            <v>34.409999999999997</v>
          </cell>
          <cell r="H6231" t="str">
            <v>I-SINAPI</v>
          </cell>
          <cell r="I6231">
            <v>41.98</v>
          </cell>
        </row>
        <row r="6232">
          <cell r="D6232" t="str">
            <v>00014144</v>
          </cell>
          <cell r="E6232" t="str">
            <v>LATAO EM BARRA RETANGULAR</v>
          </cell>
          <cell r="F6232" t="str">
            <v>KG</v>
          </cell>
          <cell r="G6232">
            <v>26.7</v>
          </cell>
          <cell r="H6232" t="str">
            <v>I-SINAPI</v>
          </cell>
          <cell r="I6232">
            <v>32.57</v>
          </cell>
        </row>
        <row r="6233">
          <cell r="D6233" t="str">
            <v>00000746</v>
          </cell>
          <cell r="E6233" t="str">
            <v>LAVADORA DE ALTA PRESSAO ( LAVA-JATO) PARA AGUA FRIA DE 140 A 1900 LIBRAS , VAZAO DE 150 A 600</v>
          </cell>
          <cell r="F6233" t="str">
            <v>UN</v>
          </cell>
          <cell r="G6233">
            <v>1100</v>
          </cell>
          <cell r="H6233" t="str">
            <v>I-SINAPI</v>
          </cell>
          <cell r="I6233">
            <v>1342</v>
          </cell>
        </row>
        <row r="6234">
          <cell r="D6234" t="str">
            <v>00011696</v>
          </cell>
          <cell r="E6234" t="str">
            <v>LAVATORIO (OU CUBA) DE SOBREPOR</v>
          </cell>
          <cell r="F6234" t="str">
            <v>UN</v>
          </cell>
          <cell r="G6234">
            <v>38.82</v>
          </cell>
          <cell r="H6234" t="str">
            <v>I-SINAPI</v>
          </cell>
          <cell r="I6234">
            <v>47.36</v>
          </cell>
        </row>
        <row r="6235">
          <cell r="D6235" t="str">
            <v>00010426</v>
          </cell>
          <cell r="E6235" t="str">
            <v>LAVATORIO LOUCA BRANCA C/ COLUNA MEDINDO 45 X 55CM OU EQUIV - PADRAO MEDIO</v>
          </cell>
          <cell r="F6235" t="str">
            <v>UN</v>
          </cell>
          <cell r="G6235">
            <v>58</v>
          </cell>
          <cell r="H6235" t="str">
            <v>I-SINAPI</v>
          </cell>
          <cell r="I6235">
            <v>70.760000000000005</v>
          </cell>
        </row>
        <row r="6236">
          <cell r="D6236" t="str">
            <v>00010425</v>
          </cell>
          <cell r="E6236" t="str">
            <v>LAVATORIO LOUCA BRANCA SUSPENSO 29,5 X 39,0CM OU EQUIV-PADRAO POPULAR</v>
          </cell>
          <cell r="F6236" t="str">
            <v>UN</v>
          </cell>
          <cell r="G6236">
            <v>26.89</v>
          </cell>
          <cell r="H6236" t="str">
            <v>I-SINAPI</v>
          </cell>
          <cell r="I6236">
            <v>32.799999999999997</v>
          </cell>
        </row>
        <row r="6237">
          <cell r="D6237" t="str">
            <v>00010431</v>
          </cell>
          <cell r="E6237" t="str">
            <v>LAVATORIO LOUCA COR C/ COLUNA MEDINDO 45 X 55CM OU EQUIV - PADRAO MEDIO</v>
          </cell>
          <cell r="F6237" t="str">
            <v>UN</v>
          </cell>
          <cell r="G6237">
            <v>60.79</v>
          </cell>
          <cell r="H6237" t="str">
            <v>I-SINAPI</v>
          </cell>
          <cell r="I6237">
            <v>74.16</v>
          </cell>
        </row>
        <row r="6238">
          <cell r="D6238" t="str">
            <v>00010429</v>
          </cell>
          <cell r="E6238" t="str">
            <v>LAVATORIO LOUCA COR SUSPENSO 29,5 X 39CM OU EQUIV - PADRAO POPULAR</v>
          </cell>
          <cell r="F6238" t="str">
            <v>UN</v>
          </cell>
          <cell r="G6238">
            <v>29</v>
          </cell>
          <cell r="H6238" t="str">
            <v>I-SINAPI</v>
          </cell>
          <cell r="I6238">
            <v>35.380000000000003</v>
          </cell>
        </row>
        <row r="6239">
          <cell r="D6239" t="str">
            <v>00020269</v>
          </cell>
          <cell r="E6239" t="str">
            <v>LAVATORIO/CUBA DE EMBUTIR OVAL LOUCA BRANCA 35 X 50CM OU EQUIV SEM LADRAO - PADRAO MEDIO</v>
          </cell>
          <cell r="F6239" t="str">
            <v>UN</v>
          </cell>
          <cell r="G6239">
            <v>35.25</v>
          </cell>
          <cell r="H6239" t="str">
            <v>I-SINAPI</v>
          </cell>
          <cell r="I6239">
            <v>43</v>
          </cell>
        </row>
        <row r="6240">
          <cell r="D6240" t="str">
            <v>00020270</v>
          </cell>
          <cell r="E6240" t="str">
            <v>LAVATORIO/CUBA DE EMBUTIR OVAL LOUCA COR 35 X 50CM OU EQUIV SEM LADRAO - PADRAO MEDIO</v>
          </cell>
          <cell r="F6240" t="str">
            <v>UN</v>
          </cell>
          <cell r="G6240">
            <v>35.94</v>
          </cell>
          <cell r="H6240" t="str">
            <v>I-SINAPI</v>
          </cell>
          <cell r="I6240">
            <v>43.84</v>
          </cell>
        </row>
        <row r="6241">
          <cell r="D6241" t="str">
            <v>00010427</v>
          </cell>
          <cell r="E6241" t="str">
            <v>LAVATORIO/CUBA DE SOBREPOR OVAL LOUCA BRANCA 50 X 55CM OU EQUIV - C/ LADRAO - PADRAO ALTO</v>
          </cell>
          <cell r="F6241" t="str">
            <v>UN</v>
          </cell>
          <cell r="G6241">
            <v>34.56</v>
          </cell>
          <cell r="H6241" t="str">
            <v>I-SINAPI</v>
          </cell>
          <cell r="I6241">
            <v>42.16</v>
          </cell>
        </row>
        <row r="6242">
          <cell r="D6242" t="str">
            <v>00010428</v>
          </cell>
          <cell r="E6242" t="str">
            <v>LAVATORIO/CUBA DE SOBREPOR OVAL LOUCA COR 50 X 55CM OU EQUIV - C/ LADRAO - PADRAO ALTO</v>
          </cell>
          <cell r="F6242" t="str">
            <v>UN</v>
          </cell>
          <cell r="G6242">
            <v>35.69</v>
          </cell>
          <cell r="H6242" t="str">
            <v>I-SINAPI</v>
          </cell>
          <cell r="I6242">
            <v>43.54</v>
          </cell>
        </row>
        <row r="6243">
          <cell r="D6243" t="str">
            <v>00010853</v>
          </cell>
          <cell r="E6243" t="str">
            <v>LETRA ACO INOX H = 20 CM CHAPA 22</v>
          </cell>
          <cell r="F6243" t="str">
            <v>UN</v>
          </cell>
          <cell r="G6243">
            <v>67.25</v>
          </cell>
          <cell r="H6243" t="str">
            <v>I-SINAPI</v>
          </cell>
          <cell r="I6243">
            <v>82.04</v>
          </cell>
        </row>
        <row r="6244">
          <cell r="D6244" t="str">
            <v>00005093</v>
          </cell>
          <cell r="E6244" t="str">
            <v>LEVANTADOR LATAO FUNDIDO CROMADO PESO MINIMO 35G P/ JAN GUILHOTINA</v>
          </cell>
          <cell r="F6244" t="str">
            <v>PAR</v>
          </cell>
          <cell r="G6244">
            <v>9.49</v>
          </cell>
          <cell r="H6244" t="str">
            <v>I-SINAPI</v>
          </cell>
          <cell r="I6244">
            <v>11.57</v>
          </cell>
        </row>
        <row r="6245">
          <cell r="D6245" t="str">
            <v>00013323</v>
          </cell>
          <cell r="E6245" t="str">
            <v>LIMPADORA A JATO/VACUO PRESSAO P/LIMPEZA ESG PUBL./INDUSTRIAL CONSMAQ SF OU EQUIV. , MONTADA</v>
          </cell>
          <cell r="F6245" t="str">
            <v>UN</v>
          </cell>
          <cell r="G6245">
            <v>165705.84</v>
          </cell>
          <cell r="H6245" t="str">
            <v>I-SINAPI</v>
          </cell>
          <cell r="I6245">
            <v>202161.12</v>
          </cell>
        </row>
        <row r="6246">
          <cell r="D6246" t="str">
            <v>00006071</v>
          </cell>
          <cell r="E6246" t="str">
            <v>LIMPADORA A VACUO CONSMAQ MOD. SF P/ LIMPEZA SANITARIA/INDUSTRIAL C/ EXAUSTOR-COMPRESSOR,</v>
          </cell>
          <cell r="F6246" t="str">
            <v>UN</v>
          </cell>
          <cell r="G6246">
            <v>381568.9</v>
          </cell>
          <cell r="H6246" t="str">
            <v>I-SINAPI</v>
          </cell>
          <cell r="I6246">
            <v>465514.05</v>
          </cell>
        </row>
        <row r="6247">
          <cell r="D6247" t="str">
            <v>00010653</v>
          </cell>
          <cell r="E6247" t="str">
            <v>LIMPADORA DE SUCCAO C/ ASPIRADORA MECANICA USIMECA MOD US-8600, CAP 8,6 M3, P/ LIMPEZA</v>
          </cell>
          <cell r="F6247" t="str">
            <v>UN</v>
          </cell>
          <cell r="G6247">
            <v>381568.9</v>
          </cell>
          <cell r="H6247" t="str">
            <v>I-SINAPI</v>
          </cell>
          <cell r="I6247">
            <v>465514.05</v>
          </cell>
        </row>
        <row r="6248">
          <cell r="D6248" t="str">
            <v>00006091</v>
          </cell>
          <cell r="E6248" t="str">
            <v>LIQUIDO P/ BRILHO BASE PVA (INTERIORES/EXTERIORES)</v>
          </cell>
          <cell r="F6248" t="str">
            <v>L</v>
          </cell>
          <cell r="G6248">
            <v>5.7</v>
          </cell>
          <cell r="H6248" t="str">
            <v>I-SINAPI</v>
          </cell>
          <cell r="I6248">
            <v>6.95</v>
          </cell>
        </row>
        <row r="6249">
          <cell r="D6249" t="str">
            <v>00003768</v>
          </cell>
          <cell r="E6249" t="str">
            <v>LIXA P/ FERRO</v>
          </cell>
          <cell r="F6249" t="str">
            <v>UN</v>
          </cell>
          <cell r="G6249">
            <v>1.58</v>
          </cell>
          <cell r="H6249" t="str">
            <v>I-SINAPI</v>
          </cell>
          <cell r="I6249">
            <v>1.92</v>
          </cell>
        </row>
        <row r="6250">
          <cell r="D6250" t="str">
            <v>00003767</v>
          </cell>
          <cell r="E6250" t="str">
            <v>LIXA P/ PAREDE OU MADEIRA</v>
          </cell>
          <cell r="F6250" t="str">
            <v>UN</v>
          </cell>
          <cell r="G6250">
            <v>0.35</v>
          </cell>
          <cell r="H6250" t="str">
            <v>I-SINAPI</v>
          </cell>
          <cell r="I6250">
            <v>0.42</v>
          </cell>
        </row>
        <row r="6251">
          <cell r="D6251" t="str">
            <v>00013192</v>
          </cell>
          <cell r="E6251" t="str">
            <v>LIXADEIRA ANGULAR P/ CONCRETO, BOSCH, MOD. GBR 14 CA (1373) , ELETRICA, POT. 1.400 W</v>
          </cell>
          <cell r="F6251" t="str">
            <v>UN</v>
          </cell>
          <cell r="G6251">
            <v>2648.38</v>
          </cell>
          <cell r="H6251" t="str">
            <v>I-SINAPI</v>
          </cell>
          <cell r="I6251">
            <v>3231.02</v>
          </cell>
        </row>
        <row r="6252">
          <cell r="D6252" t="str">
            <v>00003290</v>
          </cell>
          <cell r="E6252" t="str">
            <v>LIXADEIRA ELETRICA INDUSTRIAL P/ CORTE OU DESGASTE DIAM 7" PORTATIL</v>
          </cell>
          <cell r="F6252" t="str">
            <v>H</v>
          </cell>
          <cell r="G6252">
            <v>0.56999999999999995</v>
          </cell>
          <cell r="H6252" t="str">
            <v>I-SINAPI</v>
          </cell>
          <cell r="I6252">
            <v>0.69</v>
          </cell>
        </row>
        <row r="6253">
          <cell r="D6253" t="str">
            <v>00003777</v>
          </cell>
          <cell r="E6253" t="str">
            <v>LONA PLASTICA PRETA</v>
          </cell>
          <cell r="F6253" t="str">
            <v>M2</v>
          </cell>
          <cell r="G6253">
            <v>0.65</v>
          </cell>
          <cell r="H6253" t="str">
            <v>I-SINAPI</v>
          </cell>
          <cell r="I6253">
            <v>0.79</v>
          </cell>
        </row>
        <row r="6254">
          <cell r="D6254" t="str">
            <v>00003779</v>
          </cell>
          <cell r="E6254" t="str">
            <v>LONA PLASTICA PRETA L = 8M</v>
          </cell>
          <cell r="F6254" t="str">
            <v>M</v>
          </cell>
          <cell r="G6254">
            <v>4.5199999999999996</v>
          </cell>
          <cell r="H6254" t="str">
            <v>I-SINAPI</v>
          </cell>
          <cell r="I6254">
            <v>5.51</v>
          </cell>
        </row>
        <row r="6255">
          <cell r="D6255" t="str">
            <v>00006124</v>
          </cell>
          <cell r="E6255" t="str">
            <v>LUBRIFICADOR</v>
          </cell>
          <cell r="F6255" t="str">
            <v>H</v>
          </cell>
          <cell r="G6255">
            <v>9.7899999999999991</v>
          </cell>
          <cell r="H6255" t="str">
            <v>I-SINAPI</v>
          </cell>
          <cell r="I6255">
            <v>11.94</v>
          </cell>
        </row>
        <row r="6256">
          <cell r="D6256" t="str">
            <v>00012268</v>
          </cell>
          <cell r="E6256" t="str">
            <v>LUMINARIA ABERTA P/ ILUMINACAO PUBLICA, CORPO REFLETOR EM ALUMINIO FUNDIDO, PORTA LAMPADA E27</v>
          </cell>
          <cell r="F6256" t="str">
            <v>UN</v>
          </cell>
          <cell r="G6256">
            <v>41.15</v>
          </cell>
          <cell r="H6256" t="str">
            <v>I-SINAPI</v>
          </cell>
          <cell r="I6256">
            <v>50.2</v>
          </cell>
        </row>
        <row r="6257">
          <cell r="D6257">
            <v>3798</v>
          </cell>
          <cell r="E6257" t="str">
            <v>LUMINARIA ABERTA P/ ILUMINACAO PUBLICA, TIPO X-57 PETERCO OU EQUIV</v>
          </cell>
          <cell r="F6257" t="str">
            <v>UN</v>
          </cell>
          <cell r="G6257">
            <v>24.27</v>
          </cell>
          <cell r="H6257" t="str">
            <v>I-SINAPI</v>
          </cell>
          <cell r="I6257">
            <v>29.6</v>
          </cell>
        </row>
        <row r="6258">
          <cell r="D6258" t="str">
            <v>00003805</v>
          </cell>
          <cell r="E6258" t="str">
            <v>LUMINARIA ABERTA P/ ILUMINACAO PUBLICA, TIPO X-68 PETERCO OU EQUIV, C/ LAMPADA MISTA 160W</v>
          </cell>
          <cell r="F6258" t="str">
            <v>UN</v>
          </cell>
          <cell r="G6258">
            <v>27.88</v>
          </cell>
          <cell r="H6258" t="str">
            <v>I-SINAPI</v>
          </cell>
          <cell r="I6258">
            <v>34.01</v>
          </cell>
        </row>
        <row r="6259">
          <cell r="D6259" t="str">
            <v>00003806</v>
          </cell>
          <cell r="E6259" t="str">
            <v>LUMINARIA AQUATIC PIAL REF. 60456 BRANCA</v>
          </cell>
          <cell r="F6259" t="str">
            <v>UN</v>
          </cell>
          <cell r="G6259">
            <v>84.06</v>
          </cell>
          <cell r="H6259" t="str">
            <v>I-SINAPI</v>
          </cell>
          <cell r="I6259">
            <v>102.55</v>
          </cell>
        </row>
        <row r="6260">
          <cell r="D6260" t="str">
            <v>00014646</v>
          </cell>
          <cell r="E6260" t="str">
            <v>LUMINARIA CALHA EM CHAPA ACO SOBREPOR C/ 1 LAMPADA FLUORESCENTE 40W (COMPLETA, INCL. REATOR</v>
          </cell>
          <cell r="F6260" t="str">
            <v>UN</v>
          </cell>
          <cell r="G6260">
            <v>33.020000000000003</v>
          </cell>
          <cell r="H6260" t="str">
            <v>I-SINAPI</v>
          </cell>
          <cell r="I6260">
            <v>40.28</v>
          </cell>
        </row>
        <row r="6261">
          <cell r="D6261" t="str">
            <v>00012243</v>
          </cell>
          <cell r="E6261" t="str">
            <v>LUMINARIA CALHA SOBREPOR CHAPA DE ACO P/ 4 LAMPADAS FLUORESCENTES 4OW (NAO INCLUI REATOR E</v>
          </cell>
          <cell r="F6261" t="str">
            <v>UN</v>
          </cell>
          <cell r="G6261">
            <v>17</v>
          </cell>
          <cell r="H6261" t="str">
            <v>I-SINAPI</v>
          </cell>
          <cell r="I6261">
            <v>20.74</v>
          </cell>
        </row>
        <row r="6262">
          <cell r="D6262" t="str">
            <v>00003788</v>
          </cell>
          <cell r="E6262" t="str">
            <v>LUMINARIA CALHA SOBREPOR EM CHAPA ACO C/ 1 LAMPADA FLUORESCENTE 20W (COMPLETA, INCL. REATOR</v>
          </cell>
          <cell r="F6262" t="str">
            <v>UN</v>
          </cell>
          <cell r="G6262">
            <v>26.13</v>
          </cell>
          <cell r="H6262" t="str">
            <v>I-SINAPI</v>
          </cell>
          <cell r="I6262">
            <v>31.87</v>
          </cell>
        </row>
        <row r="6263">
          <cell r="D6263" t="str">
            <v>00003780</v>
          </cell>
          <cell r="E6263" t="str">
            <v>LUMINARIA CALHA SOBREPOR EM CHAPA ACO C/ 1 LAMPADA FLUORESCENTE 40W - (COMPLETA, INCL. REATOR</v>
          </cell>
          <cell r="F6263" t="str">
            <v>UN</v>
          </cell>
          <cell r="G6263">
            <v>29.88</v>
          </cell>
          <cell r="H6263" t="str">
            <v>I-SINAPI</v>
          </cell>
          <cell r="I6263">
            <v>36.450000000000003</v>
          </cell>
        </row>
        <row r="6264">
          <cell r="D6264" t="str">
            <v>00003811</v>
          </cell>
          <cell r="E6264" t="str">
            <v>LUMINARIA CALHA SOBREPOR EM CHAPA ACO C/ 2 LAMPADAS FLUORESCENTES 20W TIPO TMS 500 PHILIPS OU</v>
          </cell>
          <cell r="F6264" t="str">
            <v>UN</v>
          </cell>
          <cell r="G6264">
            <v>42.13</v>
          </cell>
          <cell r="H6264" t="str">
            <v>I-SINAPI</v>
          </cell>
          <cell r="I6264">
            <v>51.39</v>
          </cell>
        </row>
        <row r="6265">
          <cell r="D6265" t="str">
            <v>00003799</v>
          </cell>
          <cell r="E6265" t="str">
            <v>LUMINARIA CALHA SOBREPOR EM CHAPA ACO C/ 2 LAMPADAS FLUORESCENTES 40W (COMPLETA, INCL REATOR</v>
          </cell>
          <cell r="F6265" t="str">
            <v>UN</v>
          </cell>
          <cell r="G6265">
            <v>44.32</v>
          </cell>
          <cell r="H6265" t="str">
            <v>I-SINAPI</v>
          </cell>
          <cell r="I6265">
            <v>54.07</v>
          </cell>
        </row>
        <row r="6266">
          <cell r="D6266" t="str">
            <v>00003812</v>
          </cell>
          <cell r="E6266" t="str">
            <v>LUMINARIA CALHA SOBREPOR EM CHAPA ACO C/ 3 LAMPADAS FLUORESCENTES 2OW (COMPLETA, INCL. REATOR</v>
          </cell>
          <cell r="F6266" t="str">
            <v>UN</v>
          </cell>
          <cell r="G6266">
            <v>67.25</v>
          </cell>
          <cell r="H6266" t="str">
            <v>I-SINAPI</v>
          </cell>
          <cell r="I6266">
            <v>82.04</v>
          </cell>
        </row>
        <row r="6267">
          <cell r="D6267">
            <v>3786</v>
          </cell>
          <cell r="E6267" t="str">
            <v>LUMINARIA CALHA SOBREPOR EM CHAPA ACO C/ 3 LAMPADAS FLUORESCENTES 4OW (COMPLETA, INCL. REATOR</v>
          </cell>
          <cell r="F6267" t="str">
            <v>UN</v>
          </cell>
          <cell r="G6267">
            <v>63.85</v>
          </cell>
          <cell r="H6267" t="str">
            <v>I-SINAPI</v>
          </cell>
          <cell r="I6267">
            <v>77.89</v>
          </cell>
        </row>
        <row r="6268">
          <cell r="D6268" t="str">
            <v>00003785</v>
          </cell>
          <cell r="E6268" t="str">
            <v>LUMINARIA CALHA SOBREPOR EM CHAPA ACO C/ 4 LAMPADAS FLUORESCENTES 20W (COMPLETA, INCL. REATOR</v>
          </cell>
          <cell r="F6268" t="str">
            <v>UN</v>
          </cell>
          <cell r="G6268">
            <v>70.3</v>
          </cell>
          <cell r="H6268" t="str">
            <v>I-SINAPI</v>
          </cell>
          <cell r="I6268">
            <v>85.76</v>
          </cell>
        </row>
        <row r="6269">
          <cell r="D6269" t="str">
            <v>00003784</v>
          </cell>
          <cell r="E6269" t="str">
            <v>LUMINARIA CALHA SOBREPOR EM CHAPA ACO C/ 4 LAMPADAS FLUORESCENTES 40W (COMPLETA, INCL. REATOR</v>
          </cell>
          <cell r="F6269" t="str">
            <v>UN</v>
          </cell>
          <cell r="G6269">
            <v>81.849999999999994</v>
          </cell>
          <cell r="H6269" t="str">
            <v>I-SINAPI</v>
          </cell>
          <cell r="I6269">
            <v>99.85</v>
          </cell>
        </row>
        <row r="6270">
          <cell r="D6270" t="str">
            <v>00012230</v>
          </cell>
          <cell r="E6270" t="str">
            <v>LUMINARIA CALHA SOBREPOR EM CHAPA ACO P/ 1 LAMPADA FLUORESCENTE 20W (NAO INCLUI REATOR E</v>
          </cell>
          <cell r="F6270" t="str">
            <v>UN</v>
          </cell>
          <cell r="G6270">
            <v>5.58</v>
          </cell>
          <cell r="H6270" t="str">
            <v>I-SINAPI</v>
          </cell>
          <cell r="I6270">
            <v>6.8</v>
          </cell>
        </row>
        <row r="6271">
          <cell r="D6271" t="str">
            <v>00012231</v>
          </cell>
          <cell r="E6271" t="str">
            <v>LUMINARIA CALHA SOBREPOR EM CHAPA ACO P/ 1 LAMPADA FLUORESCENTE 40W (NAO INCLUI REATOR E LAM</v>
          </cell>
          <cell r="F6271" t="str">
            <v>UN</v>
          </cell>
          <cell r="G6271">
            <v>7.96</v>
          </cell>
          <cell r="H6271" t="str">
            <v>I-SINAPI</v>
          </cell>
          <cell r="I6271">
            <v>9.7100000000000009</v>
          </cell>
        </row>
        <row r="6272">
          <cell r="D6272" t="str">
            <v>00012232</v>
          </cell>
          <cell r="E6272" t="str">
            <v>LUMINARIA CALHA SOBREPOR EM CHAPA ACO P/ 2 LAMPADAS FLUORESCENTES 2OW (NAO INCLUI REATOR E</v>
          </cell>
          <cell r="F6272" t="str">
            <v>UN</v>
          </cell>
          <cell r="G6272">
            <v>5.23</v>
          </cell>
          <cell r="H6272" t="str">
            <v>I-SINAPI</v>
          </cell>
          <cell r="I6272">
            <v>6.38</v>
          </cell>
        </row>
        <row r="6273">
          <cell r="D6273" t="str">
            <v>00012239</v>
          </cell>
          <cell r="E6273" t="str">
            <v>LUMINARIA CALHA SOBREPOR EM CHAPA ACO P/ 2 LAMPADAS FLUORESCENTES 40W (NAO INCLUI REATOR E</v>
          </cell>
          <cell r="F6273" t="str">
            <v>UN</v>
          </cell>
          <cell r="G6273">
            <v>10.16</v>
          </cell>
          <cell r="H6273" t="str">
            <v>I-SINAPI</v>
          </cell>
          <cell r="I6273">
            <v>12.39</v>
          </cell>
        </row>
        <row r="6274">
          <cell r="D6274">
            <v>12240</v>
          </cell>
          <cell r="E6274" t="str">
            <v>LUMINARIA CALHA SOBREPOR EM CHAPA ACO P/ 3 LAMPADAS FLUORESCENTES 20W (NAO INCLUI REATOR E</v>
          </cell>
          <cell r="F6274" t="str">
            <v>UN</v>
          </cell>
          <cell r="G6274">
            <v>9.58</v>
          </cell>
          <cell r="H6274" t="str">
            <v>I-SINAPI</v>
          </cell>
          <cell r="I6274">
            <v>11.68</v>
          </cell>
        </row>
        <row r="6275">
          <cell r="D6275" t="str">
            <v>00012241</v>
          </cell>
          <cell r="E6275" t="str">
            <v>LUMINARIA CALHA SOBREPOR EM CHAPA ACO P/ 3 LAMPADAS FLUORESCENTES 40W (NAO INCLUI REATOR E</v>
          </cell>
          <cell r="F6275" t="str">
            <v>UN</v>
          </cell>
          <cell r="G6275">
            <v>14.22</v>
          </cell>
          <cell r="H6275" t="str">
            <v>I-SINAPI</v>
          </cell>
          <cell r="I6275">
            <v>17.34</v>
          </cell>
        </row>
        <row r="6276">
          <cell r="D6276" t="str">
            <v>00012242</v>
          </cell>
          <cell r="E6276" t="str">
            <v>LUMINARIA CALHA SOBREPOR EM CHAPA ACO P/ 4 LAMPADAS FLUORESCENTES 20W (NAO INCLUI REATOR E</v>
          </cell>
          <cell r="F6276" t="str">
            <v>UN</v>
          </cell>
          <cell r="G6276">
            <v>10.38</v>
          </cell>
          <cell r="H6276" t="str">
            <v>I-SINAPI</v>
          </cell>
          <cell r="I6276">
            <v>12.66</v>
          </cell>
        </row>
        <row r="6277">
          <cell r="D6277" t="str">
            <v>00012271</v>
          </cell>
          <cell r="E6277" t="str">
            <v>LUMINARIA DUPLA P/SINALIZACAO, TIPO WETZEL AS-2/110 OU EQUIV</v>
          </cell>
          <cell r="F6277" t="str">
            <v>UN</v>
          </cell>
          <cell r="G6277">
            <v>106.28</v>
          </cell>
          <cell r="H6277" t="str">
            <v>I-SINAPI</v>
          </cell>
          <cell r="I6277">
            <v>129.66</v>
          </cell>
        </row>
        <row r="6278">
          <cell r="D6278" t="str">
            <v>00012244</v>
          </cell>
          <cell r="E6278" t="str">
            <v>LUMINARIA EMBUTIDA WETZEL REF. IPT 31/1</v>
          </cell>
          <cell r="F6278" t="str">
            <v>UN</v>
          </cell>
          <cell r="G6278">
            <v>66.209999999999994</v>
          </cell>
          <cell r="H6278" t="str">
            <v>I-SINAPI</v>
          </cell>
          <cell r="I6278">
            <v>80.77</v>
          </cell>
        </row>
        <row r="6279">
          <cell r="D6279" t="str">
            <v>00012245</v>
          </cell>
          <cell r="E6279" t="str">
            <v>LUMINARIA ESMALTADA COR ALUMINIO PETERCO Y.25/1</v>
          </cell>
          <cell r="F6279" t="str">
            <v>UN</v>
          </cell>
          <cell r="G6279">
            <v>46.1</v>
          </cell>
          <cell r="H6279" t="str">
            <v>I-SINAPI</v>
          </cell>
          <cell r="I6279">
            <v>56.24</v>
          </cell>
        </row>
        <row r="6280">
          <cell r="D6280" t="str">
            <v>00013382</v>
          </cell>
          <cell r="E6280" t="str">
            <v>LUMINARIA FECHADA P/ ILUMINACAO PUBLICA, TIPO ABL 50/F OU EQUIV, P/ LAMPADA A VAPOR DE MERCURIO</v>
          </cell>
          <cell r="F6280" t="str">
            <v>UN</v>
          </cell>
          <cell r="G6280">
            <v>113.25</v>
          </cell>
          <cell r="H6280" t="str">
            <v>I-SINAPI</v>
          </cell>
          <cell r="I6280">
            <v>138.16</v>
          </cell>
        </row>
        <row r="6281">
          <cell r="D6281" t="str">
            <v>00003787</v>
          </cell>
          <cell r="E6281" t="str">
            <v>LUMINARIA FECHADA P/ ILUMINACAO PUBLICA, TIPO X-35 PETERCO OU EQUIV,   (COMPLETA, INCL. LAMPADA</v>
          </cell>
          <cell r="F6281" t="str">
            <v>UN</v>
          </cell>
          <cell r="G6281">
            <v>192.52</v>
          </cell>
          <cell r="H6281" t="str">
            <v>I-SINAPI</v>
          </cell>
          <cell r="I6281">
            <v>234.87</v>
          </cell>
        </row>
        <row r="6282">
          <cell r="D6282" t="str">
            <v>00012265</v>
          </cell>
          <cell r="E6282" t="str">
            <v>LUMINARIA PHILLIPS PARA LAMPADA DE 400 W MODELO HDK 47240064 OU EQUIVALENTE</v>
          </cell>
          <cell r="F6282" t="str">
            <v>UN</v>
          </cell>
          <cell r="G6282">
            <v>212.26</v>
          </cell>
          <cell r="H6282" t="str">
            <v>I-SINAPI</v>
          </cell>
          <cell r="I6282">
            <v>258.95</v>
          </cell>
        </row>
        <row r="6283">
          <cell r="D6283" t="str">
            <v>00012266</v>
          </cell>
          <cell r="E6283" t="str">
            <v>LUMINARIA PHILLIPS TIPO SPOT</v>
          </cell>
          <cell r="F6283" t="str">
            <v>UN</v>
          </cell>
          <cell r="G6283">
            <v>7.61</v>
          </cell>
          <cell r="H6283" t="str">
            <v>I-SINAPI</v>
          </cell>
          <cell r="I6283">
            <v>9.2799999999999994</v>
          </cell>
        </row>
        <row r="6284">
          <cell r="D6284">
            <v>3803</v>
          </cell>
          <cell r="E6284" t="str">
            <v>LUMINARIA PLAFONIER SOBREPOR ARO/BASE METALICA C/ GLOBO ESFERICO VIDRO LEITOSO BOCA 10CM DIAM</v>
          </cell>
          <cell r="F6284" t="str">
            <v>UN</v>
          </cell>
          <cell r="G6284">
            <v>15.68</v>
          </cell>
          <cell r="H6284" t="str">
            <v>I-SINAPI</v>
          </cell>
          <cell r="I6284">
            <v>19.12</v>
          </cell>
        </row>
        <row r="6285">
          <cell r="D6285" t="str">
            <v>00013841</v>
          </cell>
          <cell r="E6285" t="str">
            <v>LUMINARIA PLAFONIER SOBREPOR C/ GLOBO CHATO VIDRO BOCA 10CM INCL BASE/ARO METALICA OU PLASTICO</v>
          </cell>
          <cell r="F6285" t="str">
            <v>UN</v>
          </cell>
          <cell r="G6285">
            <v>23.35</v>
          </cell>
          <cell r="H6285" t="str">
            <v>I-SINAPI</v>
          </cell>
          <cell r="I6285">
            <v>28.48</v>
          </cell>
        </row>
        <row r="6286">
          <cell r="D6286" t="str">
            <v>00003807</v>
          </cell>
          <cell r="E6286" t="str">
            <v>LUMINARIA PROVA DE TEMPO E GASES, TIPO YLC-16/1 CASTIMETAL OU EQUIV, C/ LAMPADA INCANDESCENTE DE</v>
          </cell>
          <cell r="F6286" t="str">
            <v>UN</v>
          </cell>
          <cell r="G6286">
            <v>64.36</v>
          </cell>
          <cell r="H6286" t="str">
            <v>I-SINAPI</v>
          </cell>
          <cell r="I6286">
            <v>78.510000000000005</v>
          </cell>
        </row>
        <row r="6287">
          <cell r="D6287" t="str">
            <v>00003793</v>
          </cell>
          <cell r="E6287" t="str">
            <v>LUMINARIA PROVA DE TEMPO E GASES, TIPO YLC-16/2 CASTIMETAL OU EQUIV (COMPLETA, INCL. LAMPADA</v>
          </cell>
          <cell r="F6287" t="str">
            <v>UN</v>
          </cell>
          <cell r="G6287">
            <v>82.86</v>
          </cell>
          <cell r="H6287" t="str">
            <v>I-SINAPI</v>
          </cell>
          <cell r="I6287">
            <v>101.08</v>
          </cell>
        </row>
        <row r="6288">
          <cell r="D6288" t="str">
            <v>00003794</v>
          </cell>
          <cell r="E6288" t="str">
            <v>LUMINARIA PROVA DE TEMPO E GASES, TIPO YLC-16/3 CASTIMETAL OU EQUIV (COMPLETA, INCL. LAMPADA</v>
          </cell>
          <cell r="F6288" t="str">
            <v>UN</v>
          </cell>
          <cell r="G6288">
            <v>107.15</v>
          </cell>
          <cell r="H6288" t="str">
            <v>I-SINAPI</v>
          </cell>
          <cell r="I6288">
            <v>130.72</v>
          </cell>
        </row>
        <row r="6289">
          <cell r="D6289" t="str">
            <v>00012267</v>
          </cell>
          <cell r="E6289" t="str">
            <v>LUMINARIA PROVA DE TEMPO PETERCO Y.31/1</v>
          </cell>
          <cell r="F6289" t="str">
            <v>UN</v>
          </cell>
          <cell r="G6289">
            <v>60.98</v>
          </cell>
          <cell r="H6289" t="str">
            <v>I-SINAPI</v>
          </cell>
          <cell r="I6289">
            <v>74.39</v>
          </cell>
        </row>
        <row r="6290">
          <cell r="D6290" t="str">
            <v>00003819</v>
          </cell>
          <cell r="E6290" t="str">
            <v>LUVA CERAMICA P/ REDE ESG BB DN 100MM</v>
          </cell>
          <cell r="F6290" t="str">
            <v>UN</v>
          </cell>
          <cell r="G6290">
            <v>13.51</v>
          </cell>
          <cell r="H6290" t="str">
            <v>I-SINAPI</v>
          </cell>
          <cell r="I6290">
            <v>16.48</v>
          </cell>
        </row>
        <row r="6291">
          <cell r="D6291" t="str">
            <v>00003820</v>
          </cell>
          <cell r="E6291" t="str">
            <v>LUVA CERAMICA P/ REDE ESG BB DN 150MM</v>
          </cell>
          <cell r="F6291" t="str">
            <v>UN</v>
          </cell>
          <cell r="G6291">
            <v>13.51</v>
          </cell>
          <cell r="H6291" t="str">
            <v>I-SINAPI</v>
          </cell>
          <cell r="I6291">
            <v>16.48</v>
          </cell>
        </row>
        <row r="6292">
          <cell r="D6292" t="str">
            <v>00003821</v>
          </cell>
          <cell r="E6292" t="str">
            <v>LUVA CERAMICA P/ REDE ESG BB DN 200MM</v>
          </cell>
          <cell r="F6292" t="str">
            <v>UN</v>
          </cell>
          <cell r="G6292">
            <v>21.94</v>
          </cell>
          <cell r="H6292" t="str">
            <v>I-SINAPI</v>
          </cell>
          <cell r="I6292">
            <v>26.76</v>
          </cell>
        </row>
        <row r="6293">
          <cell r="D6293" t="str">
            <v>00003814</v>
          </cell>
          <cell r="E6293" t="str">
            <v>LUVA CERAMICA P/ REDE ESG BB DN 250MM</v>
          </cell>
          <cell r="F6293" t="str">
            <v>UN</v>
          </cell>
          <cell r="G6293">
            <v>34.57</v>
          </cell>
          <cell r="H6293" t="str">
            <v>I-SINAPI</v>
          </cell>
          <cell r="I6293">
            <v>42.17</v>
          </cell>
        </row>
        <row r="6294">
          <cell r="D6294" t="str">
            <v>00003822</v>
          </cell>
          <cell r="E6294" t="str">
            <v>LUVA CERAMICA P/ REDE ESG BB DN 300MM</v>
          </cell>
          <cell r="F6294" t="str">
            <v>UN</v>
          </cell>
          <cell r="G6294">
            <v>53.08</v>
          </cell>
          <cell r="H6294" t="str">
            <v>I-SINAPI</v>
          </cell>
          <cell r="I6294">
            <v>64.75</v>
          </cell>
        </row>
        <row r="6295">
          <cell r="D6295" t="str">
            <v>00003823</v>
          </cell>
          <cell r="E6295" t="str">
            <v>LUVA CERAMICA P/ REDE ESG BB DN 350MM</v>
          </cell>
          <cell r="F6295" t="str">
            <v>UN</v>
          </cell>
          <cell r="G6295">
            <v>71.89</v>
          </cell>
          <cell r="H6295" t="str">
            <v>I-SINAPI</v>
          </cell>
          <cell r="I6295">
            <v>87.7</v>
          </cell>
        </row>
        <row r="6296">
          <cell r="D6296" t="str">
            <v>00003815</v>
          </cell>
          <cell r="E6296" t="str">
            <v>LUVA CERAMICA P/ REDE ESG BB DN 400MM</v>
          </cell>
          <cell r="F6296" t="str">
            <v>UN</v>
          </cell>
          <cell r="G6296">
            <v>96.9</v>
          </cell>
          <cell r="H6296" t="str">
            <v>I-SINAPI</v>
          </cell>
          <cell r="I6296">
            <v>118.21</v>
          </cell>
        </row>
        <row r="6297">
          <cell r="D6297" t="str">
            <v>00003816</v>
          </cell>
          <cell r="E6297" t="str">
            <v>LUVA CERAMICA P/ REDE ESG BB DN 450MM</v>
          </cell>
          <cell r="F6297" t="str">
            <v>UN</v>
          </cell>
          <cell r="G6297">
            <v>131.28</v>
          </cell>
          <cell r="H6297" t="str">
            <v>I-SINAPI</v>
          </cell>
          <cell r="I6297">
            <v>160.16</v>
          </cell>
        </row>
        <row r="6298">
          <cell r="D6298" t="str">
            <v>00003813</v>
          </cell>
          <cell r="E6298" t="str">
            <v>LUVA CERAMICA P/ REDE ESG BB DN 75MM</v>
          </cell>
          <cell r="F6298" t="str">
            <v>UN</v>
          </cell>
          <cell r="G6298">
            <v>12.5</v>
          </cell>
          <cell r="H6298" t="str">
            <v>I-SINAPI</v>
          </cell>
          <cell r="I6298">
            <v>15.25</v>
          </cell>
        </row>
        <row r="6299">
          <cell r="D6299" t="str">
            <v>00012731</v>
          </cell>
          <cell r="E6299" t="str">
            <v>LUVA COBRE SEM ANEL DE SOLDA REF. 600 D = 104 MM</v>
          </cell>
          <cell r="F6299" t="str">
            <v>UN</v>
          </cell>
          <cell r="G6299">
            <v>145.66</v>
          </cell>
          <cell r="H6299" t="str">
            <v>I-SINAPI</v>
          </cell>
          <cell r="I6299">
            <v>177.7</v>
          </cell>
        </row>
        <row r="6300">
          <cell r="D6300" t="str">
            <v>00012723</v>
          </cell>
          <cell r="E6300" t="str">
            <v>LUVA COBRE SEM ANEL DE SOLDA REF. 600 D = 15 MM</v>
          </cell>
          <cell r="F6300" t="str">
            <v>UN</v>
          </cell>
          <cell r="G6300">
            <v>1.41</v>
          </cell>
          <cell r="H6300" t="str">
            <v>I-SINAPI</v>
          </cell>
          <cell r="I6300">
            <v>1.72</v>
          </cell>
        </row>
        <row r="6301">
          <cell r="D6301" t="str">
            <v>00012724</v>
          </cell>
          <cell r="E6301" t="str">
            <v>LUVA COBRE SEM ANEL DE SOLDA REF. 600 D = 22 MM</v>
          </cell>
          <cell r="F6301" t="str">
            <v>UN</v>
          </cell>
          <cell r="G6301">
            <v>2.52</v>
          </cell>
          <cell r="H6301" t="str">
            <v>I-SINAPI</v>
          </cell>
          <cell r="I6301">
            <v>3.07</v>
          </cell>
        </row>
        <row r="6302">
          <cell r="D6302" t="str">
            <v>00012725</v>
          </cell>
          <cell r="E6302" t="str">
            <v>LUVA COBRE SEM ANEL DE SOLDA REF. 600 D = 28 MM</v>
          </cell>
          <cell r="F6302" t="str">
            <v>UN</v>
          </cell>
          <cell r="G6302">
            <v>4.96</v>
          </cell>
          <cell r="H6302" t="str">
            <v>I-SINAPI</v>
          </cell>
          <cell r="I6302">
            <v>6.05</v>
          </cell>
        </row>
        <row r="6303">
          <cell r="D6303" t="str">
            <v>00012726</v>
          </cell>
          <cell r="E6303" t="str">
            <v>LUVA COBRE SEM ANEL DE SOLDA REF. 600 D = 35 MM</v>
          </cell>
          <cell r="F6303" t="str">
            <v>UN</v>
          </cell>
          <cell r="G6303">
            <v>12.1</v>
          </cell>
          <cell r="H6303" t="str">
            <v>I-SINAPI</v>
          </cell>
          <cell r="I6303">
            <v>14.76</v>
          </cell>
        </row>
        <row r="6304">
          <cell r="D6304" t="str">
            <v>00012727</v>
          </cell>
          <cell r="E6304" t="str">
            <v>LUVA COBRE SEM ANEL DE SOLDA REF. 600 D = 42 MM</v>
          </cell>
          <cell r="F6304" t="str">
            <v>UN</v>
          </cell>
          <cell r="G6304">
            <v>17.14</v>
          </cell>
          <cell r="H6304" t="str">
            <v>I-SINAPI</v>
          </cell>
          <cell r="I6304">
            <v>20.91</v>
          </cell>
        </row>
        <row r="6305">
          <cell r="D6305" t="str">
            <v>00012728</v>
          </cell>
          <cell r="E6305" t="str">
            <v>LUVA COBRE SEM ANEL DE SOLDA REF. 600 D = 54 MM</v>
          </cell>
          <cell r="F6305" t="str">
            <v>UN</v>
          </cell>
          <cell r="G6305">
            <v>26.25</v>
          </cell>
          <cell r="H6305" t="str">
            <v>I-SINAPI</v>
          </cell>
          <cell r="I6305">
            <v>32.020000000000003</v>
          </cell>
        </row>
        <row r="6306">
          <cell r="D6306" t="str">
            <v>00012729</v>
          </cell>
          <cell r="E6306" t="str">
            <v>LUVA COBRE SEM ANEL DE SOLDA REF. 600 D = 66 MM</v>
          </cell>
          <cell r="F6306" t="str">
            <v>UN</v>
          </cell>
          <cell r="G6306">
            <v>78.069999999999993</v>
          </cell>
          <cell r="H6306" t="str">
            <v>I-SINAPI</v>
          </cell>
          <cell r="I6306">
            <v>95.24</v>
          </cell>
        </row>
        <row r="6307">
          <cell r="D6307" t="str">
            <v>00012730</v>
          </cell>
          <cell r="E6307" t="str">
            <v>LUVA COBRE SEM ANEL DE SOLDA REF. 600 D = 79 MM</v>
          </cell>
          <cell r="F6307" t="str">
            <v>UN</v>
          </cell>
          <cell r="G6307">
            <v>107.4</v>
          </cell>
          <cell r="H6307" t="str">
            <v>I-SINAPI</v>
          </cell>
          <cell r="I6307">
            <v>131.02000000000001</v>
          </cell>
        </row>
        <row r="6308">
          <cell r="D6308" t="str">
            <v>00003840</v>
          </cell>
          <cell r="E6308" t="str">
            <v>LUVA CORRER PVC DEFOFO JE DN 100</v>
          </cell>
          <cell r="F6308" t="str">
            <v>UN</v>
          </cell>
          <cell r="G6308">
            <v>62.47</v>
          </cell>
          <cell r="H6308" t="str">
            <v>I-SINAPI</v>
          </cell>
          <cell r="I6308">
            <v>76.209999999999994</v>
          </cell>
        </row>
        <row r="6309">
          <cell r="D6309" t="str">
            <v>00003838</v>
          </cell>
          <cell r="E6309" t="str">
            <v>LUVA CORRER PVC DEFOFO JE DN 150</v>
          </cell>
          <cell r="F6309" t="str">
            <v>UN</v>
          </cell>
          <cell r="G6309">
            <v>81.89</v>
          </cell>
          <cell r="H6309" t="str">
            <v>I-SINAPI</v>
          </cell>
          <cell r="I6309">
            <v>99.9</v>
          </cell>
        </row>
        <row r="6310">
          <cell r="D6310" t="str">
            <v>00003844</v>
          </cell>
          <cell r="E6310" t="str">
            <v>LUVA CORRER PVC DEFOFO JE DN 200</v>
          </cell>
          <cell r="F6310" t="str">
            <v>UN</v>
          </cell>
          <cell r="G6310">
            <v>116.85</v>
          </cell>
          <cell r="H6310" t="str">
            <v>I-SINAPI</v>
          </cell>
          <cell r="I6310">
            <v>142.55000000000001</v>
          </cell>
        </row>
        <row r="6311">
          <cell r="D6311" t="str">
            <v>00003839</v>
          </cell>
          <cell r="E6311" t="str">
            <v>LUVA CORRER PVC DEFOFO JE DN 250</v>
          </cell>
          <cell r="F6311" t="str">
            <v>UN</v>
          </cell>
          <cell r="G6311">
            <v>213.83</v>
          </cell>
          <cell r="H6311" t="str">
            <v>I-SINAPI</v>
          </cell>
          <cell r="I6311">
            <v>260.87</v>
          </cell>
        </row>
        <row r="6312">
          <cell r="D6312" t="str">
            <v>00003843</v>
          </cell>
          <cell r="E6312" t="str">
            <v>LUVA CORRER PVC DEFOFO JE DN 300</v>
          </cell>
          <cell r="F6312" t="str">
            <v>UN</v>
          </cell>
          <cell r="G6312">
            <v>309.66000000000003</v>
          </cell>
          <cell r="H6312" t="str">
            <v>I-SINAPI</v>
          </cell>
          <cell r="I6312">
            <v>377.78</v>
          </cell>
        </row>
        <row r="6313">
          <cell r="D6313" t="str">
            <v>00003833</v>
          </cell>
          <cell r="E6313" t="str">
            <v>LUVA CORRER PVC JE NBR 10569 P/ REDE COLET ESG DN 100MM</v>
          </cell>
          <cell r="F6313" t="str">
            <v>UN</v>
          </cell>
          <cell r="G6313">
            <v>6.65</v>
          </cell>
          <cell r="H6313" t="str">
            <v>I-SINAPI</v>
          </cell>
          <cell r="I6313">
            <v>8.11</v>
          </cell>
        </row>
        <row r="6314">
          <cell r="D6314" t="str">
            <v>00003834</v>
          </cell>
          <cell r="E6314" t="str">
            <v>LUVA CORRER PVC JE NBR 10569 P/ REDE COLET ESG DN 125MM</v>
          </cell>
          <cell r="F6314" t="str">
            <v>UN</v>
          </cell>
          <cell r="G6314">
            <v>19.91</v>
          </cell>
          <cell r="H6314" t="str">
            <v>I-SINAPI</v>
          </cell>
          <cell r="I6314">
            <v>24.29</v>
          </cell>
        </row>
        <row r="6315">
          <cell r="D6315" t="str">
            <v>00003835</v>
          </cell>
          <cell r="E6315" t="str">
            <v>LUVA CORRER PVC JE NBR 10569 P/ REDE COLET ESG DN 150MM</v>
          </cell>
          <cell r="F6315" t="str">
            <v>UN</v>
          </cell>
          <cell r="G6315">
            <v>25.92</v>
          </cell>
          <cell r="H6315" t="str">
            <v>I-SINAPI</v>
          </cell>
          <cell r="I6315">
            <v>31.62</v>
          </cell>
        </row>
        <row r="6316">
          <cell r="D6316" t="str">
            <v>00003836</v>
          </cell>
          <cell r="E6316" t="str">
            <v>LUVA CORRER PVC JE NBR 10569 P/ REDE COLET ESG DN 200MM</v>
          </cell>
          <cell r="F6316" t="str">
            <v>UN</v>
          </cell>
          <cell r="G6316">
            <v>40.06</v>
          </cell>
          <cell r="H6316" t="str">
            <v>I-SINAPI</v>
          </cell>
          <cell r="I6316">
            <v>48.87</v>
          </cell>
        </row>
        <row r="6317">
          <cell r="D6317" t="str">
            <v>00003830</v>
          </cell>
          <cell r="E6317" t="str">
            <v>LUVA CORRER PVC JE NBR 10569 P/ REDE COLET ESG DN 250MM</v>
          </cell>
          <cell r="F6317" t="str">
            <v>UN</v>
          </cell>
          <cell r="G6317">
            <v>108.04</v>
          </cell>
          <cell r="H6317" t="str">
            <v>I-SINAPI</v>
          </cell>
          <cell r="I6317">
            <v>131.80000000000001</v>
          </cell>
        </row>
        <row r="6318">
          <cell r="D6318" t="str">
            <v>00003831</v>
          </cell>
          <cell r="E6318" t="str">
            <v>LUVA CORRER PVC JE NBR 10569 P/ REDE COLET ESG DN 300MM</v>
          </cell>
          <cell r="F6318" t="str">
            <v>UN</v>
          </cell>
          <cell r="G6318">
            <v>187.26</v>
          </cell>
          <cell r="H6318" t="str">
            <v>I-SINAPI</v>
          </cell>
          <cell r="I6318">
            <v>228.45</v>
          </cell>
        </row>
        <row r="6319">
          <cell r="D6319" t="str">
            <v>00003841</v>
          </cell>
          <cell r="E6319" t="str">
            <v>LUVA CORRER PVC JE NBR 10569 P/ REDE COLET ESG DN 350MM</v>
          </cell>
          <cell r="F6319" t="str">
            <v>UN</v>
          </cell>
          <cell r="G6319">
            <v>249.58</v>
          </cell>
          <cell r="H6319" t="str">
            <v>I-SINAPI</v>
          </cell>
          <cell r="I6319">
            <v>304.48</v>
          </cell>
        </row>
        <row r="6320">
          <cell r="D6320" t="str">
            <v>00003842</v>
          </cell>
          <cell r="E6320" t="str">
            <v>LUVA CORRER PVC JE NBR 10569 P/ REDE COLET ESG DN 400MM</v>
          </cell>
          <cell r="F6320" t="str">
            <v>UN</v>
          </cell>
          <cell r="G6320">
            <v>320.52</v>
          </cell>
          <cell r="H6320" t="str">
            <v>I-SINAPI</v>
          </cell>
          <cell r="I6320">
            <v>391.03</v>
          </cell>
        </row>
        <row r="6321">
          <cell r="D6321" t="str">
            <v>00020160</v>
          </cell>
          <cell r="E6321" t="str">
            <v>LUVA CORRER PVC LEVE DN 150MM</v>
          </cell>
          <cell r="F6321" t="str">
            <v>UN</v>
          </cell>
          <cell r="G6321">
            <v>28.67</v>
          </cell>
          <cell r="H6321" t="str">
            <v>I-SINAPI</v>
          </cell>
          <cell r="I6321">
            <v>34.97</v>
          </cell>
        </row>
        <row r="6322">
          <cell r="D6322" t="str">
            <v>00003848</v>
          </cell>
          <cell r="E6322" t="str">
            <v>LUVA CORRER PVC P/ ESG PREDIAL DN 50MM</v>
          </cell>
          <cell r="F6322" t="str">
            <v>UN</v>
          </cell>
          <cell r="G6322">
            <v>4.25</v>
          </cell>
          <cell r="H6322" t="str">
            <v>I-SINAPI</v>
          </cell>
          <cell r="I6322">
            <v>5.18</v>
          </cell>
        </row>
        <row r="6323">
          <cell r="D6323" t="str">
            <v>00003895</v>
          </cell>
          <cell r="E6323" t="str">
            <v>LUVA CORRER PVC P/ ESG PREDIAL DN 75MM</v>
          </cell>
          <cell r="F6323" t="str">
            <v>UN</v>
          </cell>
          <cell r="G6323">
            <v>6.5</v>
          </cell>
          <cell r="H6323" t="str">
            <v>I-SINAPI</v>
          </cell>
          <cell r="I6323">
            <v>7.93</v>
          </cell>
        </row>
        <row r="6324">
          <cell r="D6324">
            <v>3893</v>
          </cell>
          <cell r="E6324" t="str">
            <v>LUVA CORRER PVC P/ESG PREDIAL DN 100MM</v>
          </cell>
          <cell r="F6324" t="str">
            <v>UN</v>
          </cell>
          <cell r="G6324">
            <v>13.59</v>
          </cell>
          <cell r="H6324" t="str">
            <v>I-SINAPI</v>
          </cell>
          <cell r="I6324">
            <v>16.57</v>
          </cell>
        </row>
        <row r="6325">
          <cell r="D6325" t="str">
            <v>00003900</v>
          </cell>
          <cell r="E6325" t="str">
            <v>LUVA CORRER PVC P/TUBO ROSCAVEL P/AGUA FRIA PREDIAL 1.1/2"</v>
          </cell>
          <cell r="F6325" t="str">
            <v>UN</v>
          </cell>
          <cell r="G6325">
            <v>14.53</v>
          </cell>
          <cell r="H6325" t="str">
            <v>I-SINAPI</v>
          </cell>
          <cell r="I6325">
            <v>17.72</v>
          </cell>
        </row>
        <row r="6326">
          <cell r="D6326" t="str">
            <v>00003846</v>
          </cell>
          <cell r="E6326" t="str">
            <v>LUVA CORRER PVC P/TUBO ROSCAVEL P/AGUA FRIA PREDIAL 1/2"</v>
          </cell>
          <cell r="F6326" t="str">
            <v>UN</v>
          </cell>
          <cell r="G6326">
            <v>5.14</v>
          </cell>
          <cell r="H6326" t="str">
            <v>I-SINAPI</v>
          </cell>
          <cell r="I6326">
            <v>6.27</v>
          </cell>
        </row>
        <row r="6327">
          <cell r="D6327" t="str">
            <v>00003886</v>
          </cell>
          <cell r="E6327" t="str">
            <v>LUVA CORRER PVC P/TUBO ROSCAVEL P/AGUA FRIA PREDIAL 3/4''</v>
          </cell>
          <cell r="F6327" t="str">
            <v>UN</v>
          </cell>
          <cell r="G6327">
            <v>7.22</v>
          </cell>
          <cell r="H6327" t="str">
            <v>I-SINAPI</v>
          </cell>
          <cell r="I6327">
            <v>8.8000000000000007</v>
          </cell>
        </row>
        <row r="6328">
          <cell r="D6328" t="str">
            <v>00003826</v>
          </cell>
          <cell r="E6328" t="str">
            <v>LUVA CORRER PVC PBA NBR 10351 P/REDE AGUA DN 100 - 110MM</v>
          </cell>
          <cell r="F6328" t="str">
            <v>UN</v>
          </cell>
          <cell r="G6328">
            <v>21.23</v>
          </cell>
          <cell r="H6328" t="str">
            <v>I-SINAPI</v>
          </cell>
          <cell r="I6328">
            <v>25.9</v>
          </cell>
        </row>
        <row r="6329">
          <cell r="D6329" t="str">
            <v>00003825</v>
          </cell>
          <cell r="E6329" t="str">
            <v>LUVA CORRER PVC PBA NBR 10351 P/REDE AGUA DN 50 - 60MM</v>
          </cell>
          <cell r="F6329" t="str">
            <v>UN</v>
          </cell>
          <cell r="G6329">
            <v>5.01</v>
          </cell>
          <cell r="H6329" t="str">
            <v>I-SINAPI</v>
          </cell>
          <cell r="I6329">
            <v>6.11</v>
          </cell>
        </row>
        <row r="6330">
          <cell r="D6330" t="str">
            <v>00003829</v>
          </cell>
          <cell r="E6330" t="str">
            <v>LUVA CORRER PVC PBA NBR 10351 P/REDE AGUA DN 65 - 75MM</v>
          </cell>
          <cell r="F6330" t="str">
            <v>UN</v>
          </cell>
          <cell r="G6330">
            <v>10.1</v>
          </cell>
          <cell r="H6330" t="str">
            <v>I-SINAPI</v>
          </cell>
          <cell r="I6330">
            <v>12.32</v>
          </cell>
        </row>
        <row r="6331">
          <cell r="D6331" t="str">
            <v>00003827</v>
          </cell>
          <cell r="E6331" t="str">
            <v>LUVA CORRER PVC PBA NBR 10351 P/REDE AGUA DN 75 - 85MM</v>
          </cell>
          <cell r="F6331" t="str">
            <v>UN</v>
          </cell>
          <cell r="G6331">
            <v>13.99</v>
          </cell>
          <cell r="H6331" t="str">
            <v>I-SINAPI</v>
          </cell>
          <cell r="I6331">
            <v>17.059999999999999</v>
          </cell>
        </row>
        <row r="6332">
          <cell r="D6332" t="str">
            <v>00020165</v>
          </cell>
          <cell r="E6332" t="str">
            <v>LUVA CORRER PVC SERIE R P/ ESG PREDIAL 100MM</v>
          </cell>
          <cell r="F6332" t="str">
            <v>UN</v>
          </cell>
          <cell r="G6332">
            <v>8.6199999999999992</v>
          </cell>
          <cell r="H6332" t="str">
            <v>I-SINAPI</v>
          </cell>
          <cell r="I6332">
            <v>10.51</v>
          </cell>
        </row>
        <row r="6333">
          <cell r="D6333" t="str">
            <v>00020166</v>
          </cell>
          <cell r="E6333" t="str">
            <v>LUVA CORRER PVC SERIE R P/ ESG PREDIAL 150MM</v>
          </cell>
          <cell r="F6333" t="str">
            <v>UN</v>
          </cell>
          <cell r="G6333">
            <v>55.99</v>
          </cell>
          <cell r="H6333" t="str">
            <v>I-SINAPI</v>
          </cell>
          <cell r="I6333">
            <v>68.3</v>
          </cell>
        </row>
        <row r="6334">
          <cell r="D6334" t="str">
            <v>00020164</v>
          </cell>
          <cell r="E6334" t="str">
            <v>LUVA CORRER PVC SERIE R P/ ESG PREDIAL 75MM</v>
          </cell>
          <cell r="F6334" t="str">
            <v>UN</v>
          </cell>
          <cell r="G6334">
            <v>6.71</v>
          </cell>
          <cell r="H6334" t="str">
            <v>I-SINAPI</v>
          </cell>
          <cell r="I6334">
            <v>8.18</v>
          </cell>
        </row>
        <row r="6335">
          <cell r="D6335" t="str">
            <v>00003854</v>
          </cell>
          <cell r="E6335" t="str">
            <v>LUVA CORRER PVC SOLD P/AGUA FRIA PREDIAL 20 MM</v>
          </cell>
          <cell r="F6335" t="str">
            <v>UN</v>
          </cell>
          <cell r="G6335">
            <v>4.84</v>
          </cell>
          <cell r="H6335" t="str">
            <v>I-SINAPI</v>
          </cell>
          <cell r="I6335">
            <v>5.9</v>
          </cell>
        </row>
        <row r="6336">
          <cell r="D6336" t="str">
            <v>00003873</v>
          </cell>
          <cell r="E6336" t="str">
            <v>LUVA CORRER PVC SOLD P/AGUA FRIA PREDIAL 25 MM</v>
          </cell>
          <cell r="F6336" t="str">
            <v>UN</v>
          </cell>
          <cell r="G6336">
            <v>6.58</v>
          </cell>
          <cell r="H6336" t="str">
            <v>I-SINAPI</v>
          </cell>
          <cell r="I6336">
            <v>8.02</v>
          </cell>
        </row>
        <row r="6337">
          <cell r="D6337" t="str">
            <v>00003847</v>
          </cell>
          <cell r="E6337" t="str">
            <v>LUVA CORRER PVC SOLD P/AGUA FRIA PREDIAL 50 MM</v>
          </cell>
          <cell r="F6337" t="str">
            <v>UN</v>
          </cell>
          <cell r="G6337">
            <v>17.93</v>
          </cell>
          <cell r="H6337" t="str">
            <v>I-SINAPI</v>
          </cell>
          <cell r="I6337">
            <v>21.87</v>
          </cell>
        </row>
        <row r="6338">
          <cell r="D6338" t="str">
            <v>00012892</v>
          </cell>
          <cell r="E6338" t="str">
            <v>LUVA COURO C/ SOLADO RASPA CANO CURTO</v>
          </cell>
          <cell r="F6338" t="str">
            <v>PAR</v>
          </cell>
          <cell r="G6338">
            <v>4.55</v>
          </cell>
          <cell r="H6338" t="str">
            <v>I-SINAPI</v>
          </cell>
          <cell r="I6338">
            <v>5.55</v>
          </cell>
        </row>
        <row r="6339">
          <cell r="D6339" t="str">
            <v>00021119</v>
          </cell>
          <cell r="E6339" t="str">
            <v>LUVA CPVC (AQUATHERM) SOLDAVEL 15MM</v>
          </cell>
          <cell r="F6339" t="str">
            <v>UN</v>
          </cell>
          <cell r="G6339">
            <v>0.93</v>
          </cell>
          <cell r="H6339" t="str">
            <v>I-SINAPI</v>
          </cell>
          <cell r="I6339">
            <v>1.1299999999999999</v>
          </cell>
        </row>
        <row r="6340">
          <cell r="D6340" t="str">
            <v>00021120</v>
          </cell>
          <cell r="E6340" t="str">
            <v>LUVA DE TRANSICAO CPVC (AQUATHERM) SOLDAVEL 15MM X 1/2"</v>
          </cell>
          <cell r="F6340" t="str">
            <v>UN</v>
          </cell>
          <cell r="G6340">
            <v>8.67</v>
          </cell>
          <cell r="H6340" t="str">
            <v>I-SINAPI</v>
          </cell>
          <cell r="I6340">
            <v>10.57</v>
          </cell>
        </row>
        <row r="6341">
          <cell r="D6341" t="str">
            <v>00020161</v>
          </cell>
          <cell r="E6341" t="str">
            <v>LUVA DUPLA PVC LEVE DN 125MM</v>
          </cell>
          <cell r="F6341" t="str">
            <v>UN</v>
          </cell>
          <cell r="G6341">
            <v>19.29</v>
          </cell>
          <cell r="H6341" t="str">
            <v>I-SINAPI</v>
          </cell>
          <cell r="I6341">
            <v>23.53</v>
          </cell>
        </row>
        <row r="6342">
          <cell r="D6342" t="str">
            <v>00020162</v>
          </cell>
          <cell r="E6342" t="str">
            <v>LUVA DUPLA PVC LEVE DN 150MM</v>
          </cell>
          <cell r="F6342" t="str">
            <v>UN</v>
          </cell>
          <cell r="G6342">
            <v>25.11</v>
          </cell>
          <cell r="H6342" t="str">
            <v>I-SINAPI</v>
          </cell>
          <cell r="I6342">
            <v>30.63</v>
          </cell>
        </row>
        <row r="6343">
          <cell r="D6343" t="str">
            <v>00020163</v>
          </cell>
          <cell r="E6343" t="str">
            <v>LUVA DUPLA PVC LEVE DN 200MM</v>
          </cell>
          <cell r="F6343" t="str">
            <v>UN</v>
          </cell>
          <cell r="G6343">
            <v>44.39</v>
          </cell>
          <cell r="H6343" t="str">
            <v>I-SINAPI</v>
          </cell>
          <cell r="I6343">
            <v>54.15</v>
          </cell>
        </row>
        <row r="6344">
          <cell r="D6344" t="str">
            <v>00002644</v>
          </cell>
          <cell r="E6344" t="str">
            <v>LUVA FERRO GALV ELETROLITICO 1.1/2" P/ ELETRODUTO</v>
          </cell>
          <cell r="F6344" t="str">
            <v>UN</v>
          </cell>
          <cell r="G6344">
            <v>1.25</v>
          </cell>
          <cell r="H6344" t="str">
            <v>I-SINAPI</v>
          </cell>
          <cell r="I6344">
            <v>1.52</v>
          </cell>
        </row>
        <row r="6345">
          <cell r="D6345">
            <v>2639</v>
          </cell>
          <cell r="E6345" t="str">
            <v>LUVA FERRO GALV ELETROLITICO 1.1/4" P/ ELETRODUTO</v>
          </cell>
          <cell r="F6345" t="str">
            <v>UN</v>
          </cell>
          <cell r="G6345">
            <v>1.1100000000000001</v>
          </cell>
          <cell r="H6345" t="str">
            <v>I-SINAPI</v>
          </cell>
          <cell r="I6345">
            <v>1.35</v>
          </cell>
        </row>
        <row r="6346">
          <cell r="D6346" t="str">
            <v>00002636</v>
          </cell>
          <cell r="E6346" t="str">
            <v>LUVA FERRO GALV ELETROLITICO 1/2" P/ ELETRODUTO</v>
          </cell>
          <cell r="F6346" t="str">
            <v>UN</v>
          </cell>
          <cell r="G6346">
            <v>0.59</v>
          </cell>
          <cell r="H6346" t="str">
            <v>I-SINAPI</v>
          </cell>
          <cell r="I6346">
            <v>0.71</v>
          </cell>
        </row>
        <row r="6347">
          <cell r="D6347">
            <v>2638</v>
          </cell>
          <cell r="E6347" t="str">
            <v>LUVA FERRO GALV ELETROLITICO 1" P/ ELETRODUTO</v>
          </cell>
          <cell r="F6347" t="str">
            <v>UN</v>
          </cell>
          <cell r="G6347">
            <v>0.68</v>
          </cell>
          <cell r="H6347" t="str">
            <v>I-SINAPI</v>
          </cell>
          <cell r="I6347">
            <v>0.82</v>
          </cell>
        </row>
        <row r="6348">
          <cell r="D6348" t="str">
            <v>00002640</v>
          </cell>
          <cell r="E6348" t="str">
            <v>LUVA FERRO GALV ELETROLITICO 2.1/2" P/ ELETRODUTO</v>
          </cell>
          <cell r="F6348" t="str">
            <v>UN</v>
          </cell>
          <cell r="G6348">
            <v>5.0599999999999996</v>
          </cell>
          <cell r="H6348" t="str">
            <v>I-SINAPI</v>
          </cell>
          <cell r="I6348">
            <v>6.17</v>
          </cell>
        </row>
        <row r="6349">
          <cell r="D6349">
            <v>2637</v>
          </cell>
          <cell r="E6349" t="str">
            <v>LUVA FERRO GALV ELETROLITICO 3/4" P/ ELETRODUTO</v>
          </cell>
          <cell r="F6349" t="str">
            <v>UN</v>
          </cell>
          <cell r="G6349">
            <v>0.59</v>
          </cell>
          <cell r="H6349" t="str">
            <v>I-SINAPI</v>
          </cell>
          <cell r="I6349">
            <v>0.71</v>
          </cell>
        </row>
        <row r="6350">
          <cell r="D6350" t="str">
            <v>00002642</v>
          </cell>
          <cell r="E6350" t="str">
            <v>LUVA FERRO GALV ELETROLITICO 3" P/ ELETRODUTO</v>
          </cell>
          <cell r="F6350" t="str">
            <v>UN</v>
          </cell>
          <cell r="G6350">
            <v>6.42</v>
          </cell>
          <cell r="H6350" t="str">
            <v>I-SINAPI</v>
          </cell>
          <cell r="I6350">
            <v>7.83</v>
          </cell>
        </row>
        <row r="6351">
          <cell r="D6351" t="str">
            <v>00002641</v>
          </cell>
          <cell r="E6351" t="str">
            <v>LUVA FERRO GALV ELETROLITICO 4" P/ ELETRODUTO</v>
          </cell>
          <cell r="F6351" t="str">
            <v>UN</v>
          </cell>
          <cell r="G6351">
            <v>14.51</v>
          </cell>
          <cell r="H6351" t="str">
            <v>I-SINAPI</v>
          </cell>
          <cell r="I6351">
            <v>17.7</v>
          </cell>
        </row>
        <row r="6352">
          <cell r="D6352">
            <v>2643</v>
          </cell>
          <cell r="E6352" t="str">
            <v>LUVA FERRO GALV ELETROTILICO 2" P/ ELETRODUTO</v>
          </cell>
          <cell r="F6352" t="str">
            <v>UN</v>
          </cell>
          <cell r="G6352">
            <v>2.31</v>
          </cell>
          <cell r="H6352" t="str">
            <v>I-SINAPI</v>
          </cell>
          <cell r="I6352">
            <v>2.81</v>
          </cell>
        </row>
        <row r="6353">
          <cell r="D6353" t="str">
            <v>00012404</v>
          </cell>
          <cell r="E6353" t="str">
            <v>LUVA FERRO GALV ROSCA MACHO/FEMEA 3/4"</v>
          </cell>
          <cell r="F6353" t="str">
            <v>UN</v>
          </cell>
          <cell r="G6353">
            <v>4.66</v>
          </cell>
          <cell r="H6353" t="str">
            <v>I-SINAPI</v>
          </cell>
          <cell r="I6353">
            <v>5.68</v>
          </cell>
        </row>
        <row r="6354">
          <cell r="D6354" t="str">
            <v>00003939</v>
          </cell>
          <cell r="E6354" t="str">
            <v>LUVA FERRO GALV ROSCA 1.1/2"</v>
          </cell>
          <cell r="F6354" t="str">
            <v>UN</v>
          </cell>
          <cell r="G6354">
            <v>9.49</v>
          </cell>
          <cell r="H6354" t="str">
            <v>I-SINAPI</v>
          </cell>
          <cell r="I6354">
            <v>11.57</v>
          </cell>
        </row>
        <row r="6355">
          <cell r="D6355" t="str">
            <v>00003911</v>
          </cell>
          <cell r="E6355" t="str">
            <v>LUVA FERRO GALV ROSCA 1.1/4"</v>
          </cell>
          <cell r="F6355" t="str">
            <v>UN</v>
          </cell>
          <cell r="G6355">
            <v>7.04</v>
          </cell>
          <cell r="H6355" t="str">
            <v>I-SINAPI</v>
          </cell>
          <cell r="I6355">
            <v>8.58</v>
          </cell>
        </row>
        <row r="6356">
          <cell r="D6356" t="str">
            <v>00003908</v>
          </cell>
          <cell r="E6356" t="str">
            <v>LUVA FERRO GALV ROSCA 1/2"</v>
          </cell>
          <cell r="F6356" t="str">
            <v>UN</v>
          </cell>
          <cell r="G6356">
            <v>2.3199999999999998</v>
          </cell>
          <cell r="H6356" t="str">
            <v>I-SINAPI</v>
          </cell>
          <cell r="I6356">
            <v>2.83</v>
          </cell>
        </row>
        <row r="6357">
          <cell r="D6357" t="str">
            <v>00003910</v>
          </cell>
          <cell r="E6357" t="str">
            <v>LUVA FERRO GALV ROSCA 1"</v>
          </cell>
          <cell r="F6357" t="str">
            <v>UN</v>
          </cell>
          <cell r="G6357">
            <v>4.9800000000000004</v>
          </cell>
          <cell r="H6357" t="str">
            <v>I-SINAPI</v>
          </cell>
          <cell r="I6357">
            <v>6.07</v>
          </cell>
        </row>
        <row r="6358">
          <cell r="D6358" t="str">
            <v>00003913</v>
          </cell>
          <cell r="E6358" t="str">
            <v>LUVA FERRO GALV ROSCA 2.1/2'</v>
          </cell>
          <cell r="F6358" t="str">
            <v>UN</v>
          </cell>
          <cell r="G6358">
            <v>27.33</v>
          </cell>
          <cell r="H6358" t="str">
            <v>I-SINAPI</v>
          </cell>
          <cell r="I6358">
            <v>33.340000000000003</v>
          </cell>
        </row>
        <row r="6359">
          <cell r="D6359" t="str">
            <v>00003912</v>
          </cell>
          <cell r="E6359" t="str">
            <v>LUVA FERRO GALV ROSCA 2"</v>
          </cell>
          <cell r="F6359" t="str">
            <v>UN</v>
          </cell>
          <cell r="G6359">
            <v>14.27</v>
          </cell>
          <cell r="H6359" t="str">
            <v>I-SINAPI</v>
          </cell>
          <cell r="I6359">
            <v>17.399999999999999</v>
          </cell>
        </row>
        <row r="6360">
          <cell r="D6360" t="str">
            <v>00003909</v>
          </cell>
          <cell r="E6360" t="str">
            <v>LUVA FERRO GALV ROSCA 3/4"</v>
          </cell>
          <cell r="F6360" t="str">
            <v>UN</v>
          </cell>
          <cell r="G6360">
            <v>3.38</v>
          </cell>
          <cell r="H6360" t="str">
            <v>I-SINAPI</v>
          </cell>
          <cell r="I6360">
            <v>4.12</v>
          </cell>
        </row>
        <row r="6361">
          <cell r="D6361" t="str">
            <v>00003914</v>
          </cell>
          <cell r="E6361" t="str">
            <v>LUVA FERRO GALV ROSCA 3"</v>
          </cell>
          <cell r="F6361" t="str">
            <v>UN</v>
          </cell>
          <cell r="G6361">
            <v>40.32</v>
          </cell>
          <cell r="H6361" t="str">
            <v>I-SINAPI</v>
          </cell>
          <cell r="I6361">
            <v>49.19</v>
          </cell>
        </row>
        <row r="6362">
          <cell r="D6362" t="str">
            <v>00003915</v>
          </cell>
          <cell r="E6362" t="str">
            <v>LUVA FERRO GALV ROSCA 4'</v>
          </cell>
          <cell r="F6362" t="str">
            <v>UN</v>
          </cell>
          <cell r="G6362">
            <v>59.7</v>
          </cell>
          <cell r="H6362" t="str">
            <v>I-SINAPI</v>
          </cell>
          <cell r="I6362">
            <v>72.83</v>
          </cell>
        </row>
        <row r="6363">
          <cell r="D6363" t="str">
            <v>00003916</v>
          </cell>
          <cell r="E6363" t="str">
            <v>LUVA FERRO GALV ROSCA 5"</v>
          </cell>
          <cell r="F6363" t="str">
            <v>UN</v>
          </cell>
          <cell r="G6363">
            <v>117.17</v>
          </cell>
          <cell r="H6363" t="str">
            <v>I-SINAPI</v>
          </cell>
          <cell r="I6363">
            <v>142.94</v>
          </cell>
        </row>
        <row r="6364">
          <cell r="D6364" t="str">
            <v>00003917</v>
          </cell>
          <cell r="E6364" t="str">
            <v>LUVA FERRO GALV ROSCA 6"</v>
          </cell>
          <cell r="F6364" t="str">
            <v>UN</v>
          </cell>
          <cell r="G6364">
            <v>167.26</v>
          </cell>
          <cell r="H6364" t="str">
            <v>I-SINAPI</v>
          </cell>
          <cell r="I6364">
            <v>204.05</v>
          </cell>
        </row>
        <row r="6365">
          <cell r="D6365" t="str">
            <v>00002475</v>
          </cell>
          <cell r="E6365" t="str">
            <v>LUVA P/ ELETRODUTO ESMALTADO PESADO 1.1/4"</v>
          </cell>
          <cell r="F6365" t="str">
            <v>UN</v>
          </cell>
          <cell r="G6365">
            <v>1.69</v>
          </cell>
          <cell r="H6365" t="str">
            <v>I-SINAPI</v>
          </cell>
          <cell r="I6365">
            <v>2.06</v>
          </cell>
        </row>
        <row r="6366">
          <cell r="D6366" t="str">
            <v>00002473</v>
          </cell>
          <cell r="E6366" t="str">
            <v>LUVA P/ ELETRODUTO ESMALTADO PESADO 1/2"</v>
          </cell>
          <cell r="F6366" t="str">
            <v>UN</v>
          </cell>
          <cell r="G6366">
            <v>0.57999999999999996</v>
          </cell>
          <cell r="H6366" t="str">
            <v>I-SINAPI</v>
          </cell>
          <cell r="I6366">
            <v>0.7</v>
          </cell>
        </row>
        <row r="6367">
          <cell r="D6367" t="str">
            <v>00002474</v>
          </cell>
          <cell r="E6367" t="str">
            <v>LUVA P/ ELETRODUTO ESMALTADO PESADO 1"</v>
          </cell>
          <cell r="F6367" t="str">
            <v>UN</v>
          </cell>
          <cell r="G6367">
            <v>1.05</v>
          </cell>
          <cell r="H6367" t="str">
            <v>I-SINAPI</v>
          </cell>
          <cell r="I6367">
            <v>1.28</v>
          </cell>
        </row>
        <row r="6368">
          <cell r="D6368" t="str">
            <v>00002478</v>
          </cell>
          <cell r="E6368" t="str">
            <v>LUVA P/ ELETRODUTO ESMALTADO PESADO 2.1/2"</v>
          </cell>
          <cell r="F6368" t="str">
            <v>UN</v>
          </cell>
          <cell r="G6368">
            <v>6.63</v>
          </cell>
          <cell r="H6368" t="str">
            <v>I-SINAPI</v>
          </cell>
          <cell r="I6368">
            <v>8.08</v>
          </cell>
        </row>
        <row r="6369">
          <cell r="D6369" t="str">
            <v>00002477</v>
          </cell>
          <cell r="E6369" t="str">
            <v>LUVA P/ ELETRODUTO ESMALTADO PESADO 2"</v>
          </cell>
          <cell r="F6369" t="str">
            <v>UN</v>
          </cell>
          <cell r="G6369">
            <v>3.45</v>
          </cell>
          <cell r="H6369" t="str">
            <v>I-SINAPI</v>
          </cell>
          <cell r="I6369">
            <v>4.2</v>
          </cell>
        </row>
        <row r="6370">
          <cell r="D6370" t="str">
            <v>00002481</v>
          </cell>
          <cell r="E6370" t="str">
            <v>LUVA P/ ELETRODUTO ESMALTADO PESADO 3/4"</v>
          </cell>
          <cell r="F6370" t="str">
            <v>UN</v>
          </cell>
          <cell r="G6370">
            <v>0.69</v>
          </cell>
          <cell r="H6370" t="str">
            <v>I-SINAPI</v>
          </cell>
          <cell r="I6370">
            <v>0.84</v>
          </cell>
        </row>
        <row r="6371">
          <cell r="D6371" t="str">
            <v>00002480</v>
          </cell>
          <cell r="E6371" t="str">
            <v>LUVA P/ ELETRODUTO ESMALTADO PESADO 3"</v>
          </cell>
          <cell r="F6371" t="str">
            <v>UN</v>
          </cell>
          <cell r="G6371">
            <v>6.95</v>
          </cell>
          <cell r="H6371" t="str">
            <v>I-SINAPI</v>
          </cell>
          <cell r="I6371">
            <v>8.4700000000000006</v>
          </cell>
        </row>
        <row r="6372">
          <cell r="D6372">
            <v>2479</v>
          </cell>
          <cell r="E6372" t="str">
            <v>LUVA P/ ELETRODUTO ESMALTADO PESADO 4"</v>
          </cell>
          <cell r="F6372" t="str">
            <v>UN</v>
          </cell>
          <cell r="G6372">
            <v>7.64</v>
          </cell>
          <cell r="H6372" t="str">
            <v>I-SINAPI</v>
          </cell>
          <cell r="I6372">
            <v>9.32</v>
          </cell>
        </row>
        <row r="6373">
          <cell r="D6373" t="str">
            <v>00002476</v>
          </cell>
          <cell r="E6373" t="str">
            <v>LUVA P/ELETRODUTO ESMALTADO PESADO 1.1/2"</v>
          </cell>
          <cell r="F6373" t="str">
            <v>UN</v>
          </cell>
          <cell r="G6373">
            <v>2.2599999999999998</v>
          </cell>
          <cell r="H6373" t="str">
            <v>I-SINAPI</v>
          </cell>
          <cell r="I6373">
            <v>2.75</v>
          </cell>
        </row>
        <row r="6374">
          <cell r="D6374" t="str">
            <v>00003878</v>
          </cell>
          <cell r="E6374" t="str">
            <v>LUVA PVC C/ROSCA P/AGUA FRIA PREDIAL 1.1/2"</v>
          </cell>
          <cell r="F6374" t="str">
            <v>UN</v>
          </cell>
          <cell r="G6374">
            <v>3.44</v>
          </cell>
          <cell r="H6374" t="str">
            <v>I-SINAPI</v>
          </cell>
          <cell r="I6374">
            <v>4.1900000000000004</v>
          </cell>
        </row>
        <row r="6375">
          <cell r="D6375" t="str">
            <v>00003877</v>
          </cell>
          <cell r="E6375" t="str">
            <v>LUVA PVC C/ROSCA P/AGUA FRIA PREDIAL 1.1/4"</v>
          </cell>
          <cell r="F6375" t="str">
            <v>UN</v>
          </cell>
          <cell r="G6375">
            <v>3.19</v>
          </cell>
          <cell r="H6375" t="str">
            <v>I-SINAPI</v>
          </cell>
          <cell r="I6375">
            <v>3.89</v>
          </cell>
        </row>
        <row r="6376">
          <cell r="D6376" t="str">
            <v>00003883</v>
          </cell>
          <cell r="E6376" t="str">
            <v>LUVA PVC C/ROSCA P/AGUA FRIA PREDIAL 1/2"</v>
          </cell>
          <cell r="F6376" t="str">
            <v>UN</v>
          </cell>
          <cell r="G6376">
            <v>0.55000000000000004</v>
          </cell>
          <cell r="H6376" t="str">
            <v>I-SINAPI</v>
          </cell>
          <cell r="I6376">
            <v>0.67</v>
          </cell>
        </row>
        <row r="6377">
          <cell r="D6377" t="str">
            <v>00003876</v>
          </cell>
          <cell r="E6377" t="str">
            <v>LUVA PVC C/ROSCA P/AGUA FRIA PREDIAL 1"</v>
          </cell>
          <cell r="F6377" t="str">
            <v>UN</v>
          </cell>
          <cell r="G6377">
            <v>1.66</v>
          </cell>
          <cell r="H6377" t="str">
            <v>I-SINAPI</v>
          </cell>
          <cell r="I6377">
            <v>2.02</v>
          </cell>
        </row>
        <row r="6378">
          <cell r="D6378" t="str">
            <v>00003902</v>
          </cell>
          <cell r="E6378" t="str">
            <v>LUVA PVC C/ROSCA P/AGUA FRIA PREDIAL 2.1/2"</v>
          </cell>
          <cell r="F6378" t="str">
            <v>UN</v>
          </cell>
          <cell r="G6378">
            <v>10.28</v>
          </cell>
          <cell r="H6378" t="str">
            <v>I-SINAPI</v>
          </cell>
          <cell r="I6378">
            <v>12.54</v>
          </cell>
        </row>
        <row r="6379">
          <cell r="D6379" t="str">
            <v>00003879</v>
          </cell>
          <cell r="E6379" t="str">
            <v>LUVA PVC C/ROSCA P/AGUA FRIA PREDIAL 2"</v>
          </cell>
          <cell r="F6379" t="str">
            <v>UN</v>
          </cell>
          <cell r="G6379">
            <v>7</v>
          </cell>
          <cell r="H6379" t="str">
            <v>I-SINAPI</v>
          </cell>
          <cell r="I6379">
            <v>8.5399999999999991</v>
          </cell>
        </row>
        <row r="6380">
          <cell r="D6380" t="str">
            <v>00003884</v>
          </cell>
          <cell r="E6380" t="str">
            <v>LUVA PVC C/ROSCA P/AGUA FRIA PREDIAL 3/4"</v>
          </cell>
          <cell r="F6380" t="str">
            <v>UN</v>
          </cell>
          <cell r="G6380">
            <v>0.85</v>
          </cell>
          <cell r="H6380" t="str">
            <v>I-SINAPI</v>
          </cell>
          <cell r="I6380">
            <v>1.03</v>
          </cell>
        </row>
        <row r="6381">
          <cell r="D6381" t="str">
            <v>00003880</v>
          </cell>
          <cell r="E6381" t="str">
            <v>LUVA PVC C/ROSCA P/AGUA FRIA PREDIAL 3"</v>
          </cell>
          <cell r="F6381" t="str">
            <v>UN</v>
          </cell>
          <cell r="G6381">
            <v>12.41</v>
          </cell>
          <cell r="H6381" t="str">
            <v>I-SINAPI</v>
          </cell>
          <cell r="I6381">
            <v>15.14</v>
          </cell>
        </row>
        <row r="6382">
          <cell r="D6382" t="str">
            <v>00003901</v>
          </cell>
          <cell r="E6382" t="str">
            <v>LUVA PVC C/ROSCA P/AGUA FRIA PREDIAL 4"</v>
          </cell>
          <cell r="F6382" t="str">
            <v>UN</v>
          </cell>
          <cell r="G6382">
            <v>20.76</v>
          </cell>
          <cell r="H6382" t="str">
            <v>I-SINAPI</v>
          </cell>
          <cell r="I6382">
            <v>25.32</v>
          </cell>
        </row>
        <row r="6383">
          <cell r="D6383" t="str">
            <v>00001898</v>
          </cell>
          <cell r="E6383" t="str">
            <v>LUVA PVC DE PRESSAO P/ ELETRODUTO TIGREFLEX 16</v>
          </cell>
          <cell r="F6383" t="str">
            <v>UN</v>
          </cell>
          <cell r="G6383">
            <v>0.49</v>
          </cell>
          <cell r="H6383" t="str">
            <v>I-SINAPI</v>
          </cell>
          <cell r="I6383">
            <v>0.59</v>
          </cell>
        </row>
        <row r="6384">
          <cell r="D6384" t="str">
            <v>00001904</v>
          </cell>
          <cell r="E6384" t="str">
            <v>LUVA PVC DE PRESSAO P/ ELETRODUTO TIGREFLEX 20</v>
          </cell>
          <cell r="F6384" t="str">
            <v>UN</v>
          </cell>
          <cell r="G6384">
            <v>0.52</v>
          </cell>
          <cell r="H6384" t="str">
            <v>I-SINAPI</v>
          </cell>
          <cell r="I6384">
            <v>0.63</v>
          </cell>
        </row>
        <row r="6385">
          <cell r="D6385" t="str">
            <v>00001899</v>
          </cell>
          <cell r="E6385" t="str">
            <v>LUVA PVC DE PRESSAO P/ ELETRODUTO TIGREFLEX 25</v>
          </cell>
          <cell r="F6385" t="str">
            <v>UN</v>
          </cell>
          <cell r="G6385">
            <v>0.54</v>
          </cell>
          <cell r="H6385" t="str">
            <v>I-SINAPI</v>
          </cell>
          <cell r="I6385">
            <v>0.65</v>
          </cell>
        </row>
        <row r="6386">
          <cell r="D6386" t="str">
            <v>00001900</v>
          </cell>
          <cell r="E6386" t="str">
            <v>LUVA PVC DE PRESSAO P/ ELETRODUTO TIGREFLEX 32</v>
          </cell>
          <cell r="F6386" t="str">
            <v>UN</v>
          </cell>
          <cell r="G6386">
            <v>0.86</v>
          </cell>
          <cell r="H6386" t="str">
            <v>I-SINAPI</v>
          </cell>
          <cell r="I6386">
            <v>1.04</v>
          </cell>
        </row>
        <row r="6387">
          <cell r="D6387">
            <v>1893</v>
          </cell>
          <cell r="E6387" t="str">
            <v>LUVA PVC ROSCAVEL P/ ELETRODUTO 1.1/2"</v>
          </cell>
          <cell r="F6387" t="str">
            <v>UN</v>
          </cell>
          <cell r="G6387">
            <v>2.29</v>
          </cell>
          <cell r="H6387" t="str">
            <v>I-SINAPI</v>
          </cell>
          <cell r="I6387">
            <v>2.79</v>
          </cell>
        </row>
        <row r="6388">
          <cell r="D6388">
            <v>1902</v>
          </cell>
          <cell r="E6388" t="str">
            <v>LUVA PVC ROSCAVEL P/ ELETRODUTO 1.1/4"</v>
          </cell>
          <cell r="F6388" t="str">
            <v>UN</v>
          </cell>
          <cell r="G6388">
            <v>1.83</v>
          </cell>
          <cell r="H6388" t="str">
            <v>I-SINAPI</v>
          </cell>
          <cell r="I6388">
            <v>2.23</v>
          </cell>
        </row>
        <row r="6389">
          <cell r="D6389" t="str">
            <v>00001901</v>
          </cell>
          <cell r="E6389" t="str">
            <v>LUVA PVC ROSCAVEL P/ ELETRODUTO 1/2"</v>
          </cell>
          <cell r="F6389" t="str">
            <v>UN</v>
          </cell>
          <cell r="G6389">
            <v>0.56999999999999995</v>
          </cell>
          <cell r="H6389" t="str">
            <v>I-SINAPI</v>
          </cell>
          <cell r="I6389">
            <v>0.69</v>
          </cell>
        </row>
        <row r="6390">
          <cell r="D6390">
            <v>1892</v>
          </cell>
          <cell r="E6390" t="str">
            <v>LUVA PVC ROSCAVEL P/ ELETRODUTO 1"</v>
          </cell>
          <cell r="F6390" t="str">
            <v>UN</v>
          </cell>
          <cell r="G6390">
            <v>1.0900000000000001</v>
          </cell>
          <cell r="H6390" t="str">
            <v>I-SINAPI</v>
          </cell>
          <cell r="I6390">
            <v>1.32</v>
          </cell>
        </row>
        <row r="6391">
          <cell r="D6391" t="str">
            <v>00001907</v>
          </cell>
          <cell r="E6391" t="str">
            <v>LUVA PVC ROSCAVEL P/ ELETRODUTO 2.1/2"</v>
          </cell>
          <cell r="F6391" t="str">
            <v>UN</v>
          </cell>
          <cell r="G6391">
            <v>10.06</v>
          </cell>
          <cell r="H6391" t="str">
            <v>I-SINAPI</v>
          </cell>
          <cell r="I6391">
            <v>12.27</v>
          </cell>
        </row>
        <row r="6392">
          <cell r="D6392">
            <v>1894</v>
          </cell>
          <cell r="E6392" t="str">
            <v>LUVA PVC ROSCAVEL P/ ELETRODUTO 2''</v>
          </cell>
          <cell r="F6392" t="str">
            <v>UN</v>
          </cell>
          <cell r="G6392">
            <v>3.7</v>
          </cell>
          <cell r="H6392" t="str">
            <v>I-SINAPI</v>
          </cell>
          <cell r="I6392">
            <v>4.51</v>
          </cell>
        </row>
        <row r="6393">
          <cell r="D6393">
            <v>1891</v>
          </cell>
          <cell r="E6393" t="str">
            <v>LUVA PVC ROSCAVEL P/ ELETRODUTO 3/4"</v>
          </cell>
          <cell r="F6393" t="str">
            <v>UN</v>
          </cell>
          <cell r="G6393">
            <v>0.86</v>
          </cell>
          <cell r="H6393" t="str">
            <v>I-SINAPI</v>
          </cell>
          <cell r="I6393">
            <v>1.04</v>
          </cell>
        </row>
        <row r="6394">
          <cell r="D6394">
            <v>1896</v>
          </cell>
          <cell r="E6394" t="str">
            <v>LUVA PVC ROSCAVEL P/ ELETRODUTO 3''</v>
          </cell>
          <cell r="F6394" t="str">
            <v>UN</v>
          </cell>
          <cell r="G6394">
            <v>12.27</v>
          </cell>
          <cell r="H6394" t="str">
            <v>I-SINAPI</v>
          </cell>
          <cell r="I6394">
            <v>14.96</v>
          </cell>
        </row>
        <row r="6395">
          <cell r="D6395">
            <v>1895</v>
          </cell>
          <cell r="E6395" t="str">
            <v>LUVA PVC ROSCAVEL P/ ELETRODUTO 4''</v>
          </cell>
          <cell r="F6395" t="str">
            <v>UN</v>
          </cell>
          <cell r="G6395">
            <v>23.82</v>
          </cell>
          <cell r="H6395" t="str">
            <v>I-SINAPI</v>
          </cell>
          <cell r="I6395">
            <v>29.06</v>
          </cell>
        </row>
        <row r="6396">
          <cell r="D6396" t="str">
            <v>00003867</v>
          </cell>
          <cell r="E6396" t="str">
            <v>LUVA PVC SOLD P/AGUA FRIA PREDIAL 110 MM</v>
          </cell>
          <cell r="F6396" t="str">
            <v>UN</v>
          </cell>
          <cell r="G6396">
            <v>39.97</v>
          </cell>
          <cell r="H6396" t="str">
            <v>I-SINAPI</v>
          </cell>
          <cell r="I6396">
            <v>48.76</v>
          </cell>
        </row>
        <row r="6397">
          <cell r="D6397" t="str">
            <v>00003861</v>
          </cell>
          <cell r="E6397" t="str">
            <v>LUVA PVC SOLD P/AGUA FRIA PREDIAL 20 MM</v>
          </cell>
          <cell r="F6397" t="str">
            <v>UN</v>
          </cell>
          <cell r="G6397">
            <v>0.38</v>
          </cell>
          <cell r="H6397" t="str">
            <v>I-SINAPI</v>
          </cell>
          <cell r="I6397">
            <v>0.46</v>
          </cell>
        </row>
        <row r="6398">
          <cell r="D6398" t="str">
            <v>00003904</v>
          </cell>
          <cell r="E6398" t="str">
            <v>LUVA PVC SOLD P/AGUA FRIA PREDIAL 25 MM</v>
          </cell>
          <cell r="F6398" t="str">
            <v>UN</v>
          </cell>
          <cell r="G6398">
            <v>0.47</v>
          </cell>
          <cell r="H6398" t="str">
            <v>I-SINAPI</v>
          </cell>
          <cell r="I6398">
            <v>0.56999999999999995</v>
          </cell>
        </row>
        <row r="6399">
          <cell r="D6399" t="str">
            <v>00003903</v>
          </cell>
          <cell r="E6399" t="str">
            <v>LUVA PVC SOLD P/AGUA FRIA PREDIAL 32 MM</v>
          </cell>
          <cell r="F6399" t="str">
            <v>UN</v>
          </cell>
          <cell r="G6399">
            <v>0.89</v>
          </cell>
          <cell r="H6399" t="str">
            <v>I-SINAPI</v>
          </cell>
          <cell r="I6399">
            <v>1.08</v>
          </cell>
        </row>
        <row r="6400">
          <cell r="D6400" t="str">
            <v>00003862</v>
          </cell>
          <cell r="E6400" t="str">
            <v>LUVA PVC SOLD P/AGUA FRIA PREDIAL 40 MM</v>
          </cell>
          <cell r="F6400" t="str">
            <v>UN</v>
          </cell>
          <cell r="G6400">
            <v>2.12</v>
          </cell>
          <cell r="H6400" t="str">
            <v>I-SINAPI</v>
          </cell>
          <cell r="I6400">
            <v>2.58</v>
          </cell>
        </row>
        <row r="6401">
          <cell r="D6401" t="str">
            <v>00003863</v>
          </cell>
          <cell r="E6401" t="str">
            <v>LUVA PVC SOLD P/AGUA FRIA PREDIAL 50 MM</v>
          </cell>
          <cell r="F6401" t="str">
            <v>UN</v>
          </cell>
          <cell r="G6401">
            <v>1.91</v>
          </cell>
          <cell r="H6401" t="str">
            <v>I-SINAPI</v>
          </cell>
          <cell r="I6401">
            <v>2.33</v>
          </cell>
        </row>
        <row r="6402">
          <cell r="D6402">
            <v>3864</v>
          </cell>
          <cell r="E6402" t="str">
            <v>LUVA PVC SOLD P/AGUA FRIA PREDIAL 60 MM</v>
          </cell>
          <cell r="F6402" t="str">
            <v>UN</v>
          </cell>
          <cell r="G6402">
            <v>8.0299999999999994</v>
          </cell>
          <cell r="H6402" t="str">
            <v>I-SINAPI</v>
          </cell>
          <cell r="I6402">
            <v>9.7899999999999991</v>
          </cell>
        </row>
        <row r="6403">
          <cell r="D6403" t="str">
            <v>00003865</v>
          </cell>
          <cell r="E6403" t="str">
            <v>LUVA PVC SOLD P/AGUA FRIA PREDIAL 75 MM</v>
          </cell>
          <cell r="F6403" t="str">
            <v>UN</v>
          </cell>
          <cell r="G6403">
            <v>10.32</v>
          </cell>
          <cell r="H6403" t="str">
            <v>I-SINAPI</v>
          </cell>
          <cell r="I6403">
            <v>12.59</v>
          </cell>
        </row>
        <row r="6404">
          <cell r="D6404" t="str">
            <v>00003866</v>
          </cell>
          <cell r="E6404" t="str">
            <v>LUVA PVC SOLD P/AGUA FRIA PREDIAL 85 MM</v>
          </cell>
          <cell r="F6404" t="str">
            <v>UN</v>
          </cell>
          <cell r="G6404">
            <v>29.35</v>
          </cell>
          <cell r="H6404" t="str">
            <v>I-SINAPI</v>
          </cell>
          <cell r="I6404">
            <v>35.799999999999997</v>
          </cell>
        </row>
        <row r="6405">
          <cell r="D6405" t="str">
            <v>00003859</v>
          </cell>
          <cell r="E6405" t="str">
            <v>LUVA PVC SOLDAVEL / ROSCA P/AGUA FRIA PREDIAL 20MM X 1/2"</v>
          </cell>
          <cell r="F6405" t="str">
            <v>UN</v>
          </cell>
          <cell r="G6405">
            <v>0.64</v>
          </cell>
          <cell r="H6405" t="str">
            <v>I-SINAPI</v>
          </cell>
          <cell r="I6405">
            <v>0.78</v>
          </cell>
        </row>
        <row r="6406">
          <cell r="D6406" t="str">
            <v>00003906</v>
          </cell>
          <cell r="E6406" t="str">
            <v>LUVA PVC SOLDAVEL / ROSCA P/AGUA FRIA PREDIAL 25MM X 3/4"</v>
          </cell>
          <cell r="F6406" t="str">
            <v>UN</v>
          </cell>
          <cell r="G6406">
            <v>0.76</v>
          </cell>
          <cell r="H6406" t="str">
            <v>I-SINAPI</v>
          </cell>
          <cell r="I6406">
            <v>0.92</v>
          </cell>
        </row>
        <row r="6407">
          <cell r="D6407">
            <v>3860</v>
          </cell>
          <cell r="E6407" t="str">
            <v>LUVA PVC SOLDAVEL / ROSCA P/AGUA FRIA PREDIAL 32MM X 1"</v>
          </cell>
          <cell r="F6407" t="str">
            <v>UN</v>
          </cell>
          <cell r="G6407">
            <v>2.25</v>
          </cell>
          <cell r="H6407" t="str">
            <v>I-SINAPI</v>
          </cell>
          <cell r="I6407">
            <v>2.74</v>
          </cell>
        </row>
        <row r="6408">
          <cell r="D6408">
            <v>3905</v>
          </cell>
          <cell r="E6408" t="str">
            <v>LUVA PVC SOLDAVEL / ROSCA P/AGUA FRIA PREDIAL 40MM X 1.1/4"</v>
          </cell>
          <cell r="F6408" t="str">
            <v>UN</v>
          </cell>
          <cell r="G6408">
            <v>6.33</v>
          </cell>
          <cell r="H6408" t="str">
            <v>I-SINAPI</v>
          </cell>
          <cell r="I6408">
            <v>7.72</v>
          </cell>
        </row>
        <row r="6409">
          <cell r="D6409">
            <v>3871</v>
          </cell>
          <cell r="E6409" t="str">
            <v>LUVA PVC SOLDAVEL / ROSCA P/AGUA FRIA PREDIAL 50MM X 1.1/2"</v>
          </cell>
          <cell r="F6409" t="str">
            <v>UN</v>
          </cell>
          <cell r="G6409">
            <v>15.42</v>
          </cell>
          <cell r="H6409" t="str">
            <v>I-SINAPI</v>
          </cell>
          <cell r="I6409">
            <v>18.809999999999999</v>
          </cell>
        </row>
        <row r="6410">
          <cell r="D6410" t="str">
            <v>00003855</v>
          </cell>
          <cell r="E6410" t="str">
            <v>LUVA PVC SOLDAVEL C/ BUCHA LATAO 20 MM X 1/2"</v>
          </cell>
          <cell r="F6410" t="str">
            <v>UN</v>
          </cell>
          <cell r="G6410">
            <v>3.06</v>
          </cell>
          <cell r="H6410" t="str">
            <v>I-SINAPI</v>
          </cell>
          <cell r="I6410">
            <v>3.73</v>
          </cell>
        </row>
        <row r="6411">
          <cell r="D6411" t="str">
            <v>00003870</v>
          </cell>
          <cell r="E6411" t="str">
            <v>LUVA PVC SOLDAVEL C/ BUCHA LATAO 25 MM X 3/4"</v>
          </cell>
          <cell r="F6411" t="str">
            <v>UN</v>
          </cell>
          <cell r="G6411">
            <v>4.08</v>
          </cell>
          <cell r="H6411" t="str">
            <v>I-SINAPI</v>
          </cell>
          <cell r="I6411">
            <v>4.97</v>
          </cell>
        </row>
        <row r="6412">
          <cell r="D6412" t="str">
            <v>00012407</v>
          </cell>
          <cell r="E6412" t="str">
            <v>LUVA REDUCAO FERRO GALV ROSCA MACHO/FEMEA 1.1/2" X 1"</v>
          </cell>
          <cell r="F6412" t="str">
            <v>UN</v>
          </cell>
          <cell r="G6412">
            <v>10.33</v>
          </cell>
          <cell r="H6412" t="str">
            <v>I-SINAPI</v>
          </cell>
          <cell r="I6412">
            <v>12.6</v>
          </cell>
        </row>
        <row r="6413">
          <cell r="D6413" t="str">
            <v>00012408</v>
          </cell>
          <cell r="E6413" t="str">
            <v>LUVA REDUCAO FERRO GALV ROSCA MACHO/FEMEA 1" X 1/2"</v>
          </cell>
          <cell r="F6413" t="str">
            <v>UN</v>
          </cell>
          <cell r="G6413">
            <v>6.39</v>
          </cell>
          <cell r="H6413" t="str">
            <v>I-SINAPI</v>
          </cell>
          <cell r="I6413">
            <v>7.79</v>
          </cell>
        </row>
        <row r="6414">
          <cell r="D6414" t="str">
            <v>00012409</v>
          </cell>
          <cell r="E6414" t="str">
            <v>LUVA REDUCAO FERRO GALV ROSCA MACHO/FEMEA 1" X 3/4"</v>
          </cell>
          <cell r="F6414" t="str">
            <v>UN</v>
          </cell>
          <cell r="G6414">
            <v>6.39</v>
          </cell>
          <cell r="H6414" t="str">
            <v>I-SINAPI</v>
          </cell>
          <cell r="I6414">
            <v>7.79</v>
          </cell>
        </row>
        <row r="6415">
          <cell r="D6415" t="str">
            <v>00012410</v>
          </cell>
          <cell r="E6415" t="str">
            <v>LUVA REDUCAO FERRO GALV ROSCA MACHO/FEMEA 3/4" X 1/2"</v>
          </cell>
          <cell r="F6415" t="str">
            <v>UN</v>
          </cell>
          <cell r="G6415">
            <v>4.41</v>
          </cell>
          <cell r="H6415" t="str">
            <v>I-SINAPI</v>
          </cell>
          <cell r="I6415">
            <v>5.38</v>
          </cell>
        </row>
        <row r="6416">
          <cell r="D6416" t="str">
            <v>00003936</v>
          </cell>
          <cell r="E6416" t="str">
            <v>LUVA REDUCAO FERRO GALV ROSCA 1.1/2" X 1.1/4"</v>
          </cell>
          <cell r="F6416" t="str">
            <v>UN</v>
          </cell>
          <cell r="G6416">
            <v>9.33</v>
          </cell>
          <cell r="H6416" t="str">
            <v>I-SINAPI</v>
          </cell>
          <cell r="I6416">
            <v>11.38</v>
          </cell>
        </row>
        <row r="6417">
          <cell r="D6417" t="str">
            <v>00003922</v>
          </cell>
          <cell r="E6417" t="str">
            <v>LUVA REDUCAO FERRO GALV ROSCA 1.1/2" X 1/2"</v>
          </cell>
          <cell r="F6417" t="str">
            <v>UN</v>
          </cell>
          <cell r="G6417">
            <v>8.48</v>
          </cell>
          <cell r="H6417" t="str">
            <v>I-SINAPI</v>
          </cell>
          <cell r="I6417">
            <v>10.34</v>
          </cell>
        </row>
        <row r="6418">
          <cell r="D6418" t="str">
            <v>00003924</v>
          </cell>
          <cell r="E6418" t="str">
            <v>LUVA REDUCAO FERRO GALV ROSCA 1.1/2" X 1"</v>
          </cell>
          <cell r="F6418" t="str">
            <v>UN</v>
          </cell>
          <cell r="G6418">
            <v>9.4499999999999993</v>
          </cell>
          <cell r="H6418" t="str">
            <v>I-SINAPI</v>
          </cell>
          <cell r="I6418">
            <v>11.52</v>
          </cell>
        </row>
        <row r="6419">
          <cell r="D6419" t="str">
            <v>00003923</v>
          </cell>
          <cell r="E6419" t="str">
            <v>LUVA REDUCAO FERRO GALV ROSCA 1.1/2" X 3/4"</v>
          </cell>
          <cell r="F6419" t="str">
            <v>UN</v>
          </cell>
          <cell r="G6419">
            <v>9.17</v>
          </cell>
          <cell r="H6419" t="str">
            <v>I-SINAPI</v>
          </cell>
          <cell r="I6419">
            <v>11.18</v>
          </cell>
        </row>
        <row r="6420">
          <cell r="D6420" t="str">
            <v>00003937</v>
          </cell>
          <cell r="E6420" t="str">
            <v>LUVA REDUCAO FERRO GALV ROSCA 1.1/4" X 1/2"</v>
          </cell>
          <cell r="F6420" t="str">
            <v>UN</v>
          </cell>
          <cell r="G6420">
            <v>6.86</v>
          </cell>
          <cell r="H6420" t="str">
            <v>I-SINAPI</v>
          </cell>
          <cell r="I6420">
            <v>8.36</v>
          </cell>
        </row>
        <row r="6421">
          <cell r="D6421" t="str">
            <v>00003921</v>
          </cell>
          <cell r="E6421" t="str">
            <v>LUVA REDUCAO FERRO GALV ROSCA 1.1/4" X 1"</v>
          </cell>
          <cell r="F6421" t="str">
            <v>UN</v>
          </cell>
          <cell r="G6421">
            <v>6.98</v>
          </cell>
          <cell r="H6421" t="str">
            <v>I-SINAPI</v>
          </cell>
          <cell r="I6421">
            <v>8.51</v>
          </cell>
        </row>
        <row r="6422">
          <cell r="D6422" t="str">
            <v>00003920</v>
          </cell>
          <cell r="E6422" t="str">
            <v>LUVA REDUCAO FERRO GALV ROSCA 1.1/4" X 3/4"</v>
          </cell>
          <cell r="F6422" t="str">
            <v>UN</v>
          </cell>
          <cell r="G6422">
            <v>6.86</v>
          </cell>
          <cell r="H6422" t="str">
            <v>I-SINAPI</v>
          </cell>
          <cell r="I6422">
            <v>8.36</v>
          </cell>
        </row>
        <row r="6423">
          <cell r="D6423" t="str">
            <v>00003938</v>
          </cell>
          <cell r="E6423" t="str">
            <v>LUVA REDUCAO FERRO GALV ROSCA 1" X 1/2"</v>
          </cell>
          <cell r="F6423" t="str">
            <v>UN</v>
          </cell>
          <cell r="G6423">
            <v>5.01</v>
          </cell>
          <cell r="H6423" t="str">
            <v>I-SINAPI</v>
          </cell>
          <cell r="I6423">
            <v>6.11</v>
          </cell>
        </row>
        <row r="6424">
          <cell r="D6424" t="str">
            <v>00003919</v>
          </cell>
          <cell r="E6424" t="str">
            <v>LUVA REDUCAO FERRO GALV ROSCA 1" X 3/4"</v>
          </cell>
          <cell r="F6424" t="str">
            <v>UN</v>
          </cell>
          <cell r="G6424">
            <v>5.07</v>
          </cell>
          <cell r="H6424" t="str">
            <v>I-SINAPI</v>
          </cell>
          <cell r="I6424">
            <v>6.18</v>
          </cell>
        </row>
        <row r="6425">
          <cell r="D6425" t="str">
            <v>00003927</v>
          </cell>
          <cell r="E6425" t="str">
            <v>LUVA REDUCAO FERRO GALV ROSCA 2.1/2" X 1.1/2"</v>
          </cell>
          <cell r="F6425" t="str">
            <v>UN</v>
          </cell>
          <cell r="G6425">
            <v>26.77</v>
          </cell>
          <cell r="H6425" t="str">
            <v>I-SINAPI</v>
          </cell>
          <cell r="I6425">
            <v>32.65</v>
          </cell>
        </row>
        <row r="6426">
          <cell r="D6426" t="str">
            <v>00003928</v>
          </cell>
          <cell r="E6426" t="str">
            <v>LUVA REDUCAO FERRO GALV ROSCA 2.1/2" X 2"</v>
          </cell>
          <cell r="F6426" t="str">
            <v>UN</v>
          </cell>
          <cell r="G6426">
            <v>26.77</v>
          </cell>
          <cell r="H6426" t="str">
            <v>I-SINAPI</v>
          </cell>
          <cell r="I6426">
            <v>32.65</v>
          </cell>
        </row>
        <row r="6427">
          <cell r="D6427" t="str">
            <v>00003926</v>
          </cell>
          <cell r="E6427" t="str">
            <v>LUVA REDUCAO FERRO GALV ROSCA 2" X 1.1/2"</v>
          </cell>
          <cell r="F6427" t="str">
            <v>UN</v>
          </cell>
          <cell r="G6427">
            <v>14.37</v>
          </cell>
          <cell r="H6427" t="str">
            <v>I-SINAPI</v>
          </cell>
          <cell r="I6427">
            <v>17.53</v>
          </cell>
        </row>
        <row r="6428">
          <cell r="D6428" t="str">
            <v>00003935</v>
          </cell>
          <cell r="E6428" t="str">
            <v>LUVA REDUCAO FERRO GALV ROSCA 2" X 1.1/4"</v>
          </cell>
          <cell r="F6428" t="str">
            <v>UN</v>
          </cell>
          <cell r="G6428">
            <v>14.34</v>
          </cell>
          <cell r="H6428" t="str">
            <v>I-SINAPI</v>
          </cell>
          <cell r="I6428">
            <v>17.489999999999998</v>
          </cell>
        </row>
        <row r="6429">
          <cell r="D6429" t="str">
            <v>00003925</v>
          </cell>
          <cell r="E6429" t="str">
            <v>LUVA REDUCAO FERRO GALV ROSCA 2" X 1"</v>
          </cell>
          <cell r="F6429" t="str">
            <v>UN</v>
          </cell>
          <cell r="G6429">
            <v>14.21</v>
          </cell>
          <cell r="H6429" t="str">
            <v>I-SINAPI</v>
          </cell>
          <cell r="I6429">
            <v>17.329999999999998</v>
          </cell>
        </row>
        <row r="6430">
          <cell r="D6430" t="str">
            <v>00012406</v>
          </cell>
          <cell r="E6430" t="str">
            <v>LUVA REDUCAO FERRO GALV ROSCA 3/4" X 1/2"</v>
          </cell>
          <cell r="F6430" t="str">
            <v>UN</v>
          </cell>
          <cell r="G6430">
            <v>3.38</v>
          </cell>
          <cell r="H6430" t="str">
            <v>I-SINAPI</v>
          </cell>
          <cell r="I6430">
            <v>4.12</v>
          </cell>
        </row>
        <row r="6431">
          <cell r="D6431">
            <v>3929</v>
          </cell>
          <cell r="E6431" t="str">
            <v>LUVA REDUCAO FERRO GALV ROSCA 3" X 1.1/2"</v>
          </cell>
          <cell r="F6431" t="str">
            <v>UN</v>
          </cell>
          <cell r="G6431">
            <v>39.01</v>
          </cell>
          <cell r="H6431" t="str">
            <v>I-SINAPI</v>
          </cell>
          <cell r="I6431">
            <v>47.59</v>
          </cell>
        </row>
        <row r="6432">
          <cell r="D6432">
            <v>3931</v>
          </cell>
          <cell r="E6432" t="str">
            <v>LUVA REDUCAO FERRO GALV ROSCA 3" X 2.1/2"</v>
          </cell>
          <cell r="F6432" t="str">
            <v>UN</v>
          </cell>
          <cell r="G6432">
            <v>39.01</v>
          </cell>
          <cell r="H6432" t="str">
            <v>I-SINAPI</v>
          </cell>
          <cell r="I6432">
            <v>47.59</v>
          </cell>
        </row>
        <row r="6433">
          <cell r="D6433">
            <v>3930</v>
          </cell>
          <cell r="E6433" t="str">
            <v>LUVA REDUCAO FERRO GALV ROSCA 3" X 2"</v>
          </cell>
          <cell r="F6433" t="str">
            <v>UN</v>
          </cell>
          <cell r="G6433">
            <v>39.01</v>
          </cell>
          <cell r="H6433" t="str">
            <v>I-SINAPI</v>
          </cell>
          <cell r="I6433">
            <v>47.59</v>
          </cell>
        </row>
        <row r="6434">
          <cell r="D6434" t="str">
            <v>00003932</v>
          </cell>
          <cell r="E6434" t="str">
            <v>LUVA REDUCAO FERRO GALV ROSCA 4" X 2.1/2"</v>
          </cell>
          <cell r="F6434" t="str">
            <v>UN</v>
          </cell>
          <cell r="G6434">
            <v>58.23</v>
          </cell>
          <cell r="H6434" t="str">
            <v>I-SINAPI</v>
          </cell>
          <cell r="I6434">
            <v>71.040000000000006</v>
          </cell>
        </row>
        <row r="6435">
          <cell r="D6435" t="str">
            <v>00003933</v>
          </cell>
          <cell r="E6435" t="str">
            <v>LUVA REDUCAO FERRO GALV ROSCA 4" X 2"</v>
          </cell>
          <cell r="F6435" t="str">
            <v>UN</v>
          </cell>
          <cell r="G6435">
            <v>58.23</v>
          </cell>
          <cell r="H6435" t="str">
            <v>I-SINAPI</v>
          </cell>
          <cell r="I6435">
            <v>71.040000000000006</v>
          </cell>
        </row>
        <row r="6436">
          <cell r="D6436" t="str">
            <v>00003934</v>
          </cell>
          <cell r="E6436" t="str">
            <v>LUVA REDUCAO FERRO GALV ROSCA 4" X 3"</v>
          </cell>
          <cell r="F6436" t="str">
            <v>UN</v>
          </cell>
          <cell r="G6436">
            <v>59.23</v>
          </cell>
          <cell r="H6436" t="str">
            <v>I-SINAPI</v>
          </cell>
          <cell r="I6436">
            <v>72.260000000000005</v>
          </cell>
        </row>
        <row r="6437">
          <cell r="D6437" t="str">
            <v>00003907</v>
          </cell>
          <cell r="E6437" t="str">
            <v>LUVA REDUCAO PVC C/ROSCA P/AGUA FRIA PREDIAL 1" X 3/4"</v>
          </cell>
          <cell r="F6437" t="str">
            <v>UN</v>
          </cell>
          <cell r="G6437">
            <v>1.74</v>
          </cell>
          <cell r="H6437" t="str">
            <v>I-SINAPI</v>
          </cell>
          <cell r="I6437">
            <v>2.12</v>
          </cell>
        </row>
        <row r="6438">
          <cell r="D6438" t="str">
            <v>00003889</v>
          </cell>
          <cell r="E6438" t="str">
            <v>LUVA REDUCAO PVC C/ROSCA P/AGUA FRIA PREDIAL 3/4" X 1/2"</v>
          </cell>
          <cell r="F6438" t="str">
            <v>UN</v>
          </cell>
          <cell r="G6438">
            <v>1.27</v>
          </cell>
          <cell r="H6438" t="str">
            <v>I-SINAPI</v>
          </cell>
          <cell r="I6438">
            <v>1.54</v>
          </cell>
        </row>
        <row r="6439">
          <cell r="D6439" t="str">
            <v>00003872</v>
          </cell>
          <cell r="E6439" t="str">
            <v>LUVA REDUCAO PVC SOLD P/AGUA FRIA   PREDIAL 40 MM X 32 MM</v>
          </cell>
          <cell r="F6439" t="str">
            <v>UN</v>
          </cell>
          <cell r="G6439">
            <v>2</v>
          </cell>
          <cell r="H6439" t="str">
            <v>I-SINAPI</v>
          </cell>
          <cell r="I6439">
            <v>2.44</v>
          </cell>
        </row>
        <row r="6440">
          <cell r="D6440" t="str">
            <v>00003868</v>
          </cell>
          <cell r="E6440" t="str">
            <v>LUVA REDUCAO PVC SOLD P/AGUA FRIA PREDIAL 25 MM X 20 MM</v>
          </cell>
          <cell r="F6440" t="str">
            <v>UN</v>
          </cell>
          <cell r="G6440">
            <v>0.68</v>
          </cell>
          <cell r="H6440" t="str">
            <v>I-SINAPI</v>
          </cell>
          <cell r="I6440">
            <v>0.82</v>
          </cell>
        </row>
        <row r="6441">
          <cell r="D6441" t="str">
            <v>00003869</v>
          </cell>
          <cell r="E6441" t="str">
            <v>LUVA REDUCAO PVC SOLD P/AGUA FRIA PREDIAL 32 MM X 25 MM</v>
          </cell>
          <cell r="F6441" t="str">
            <v>UN</v>
          </cell>
          <cell r="G6441">
            <v>1.7</v>
          </cell>
          <cell r="H6441" t="str">
            <v>I-SINAPI</v>
          </cell>
          <cell r="I6441">
            <v>2.0699999999999998</v>
          </cell>
        </row>
        <row r="6442">
          <cell r="D6442">
            <v>3850</v>
          </cell>
          <cell r="E6442" t="str">
            <v>LUVA REDUCAO PVC SOLD P/AGUA FRIA PREDIAL 60 MM X 50 MM</v>
          </cell>
          <cell r="F6442" t="str">
            <v>UN</v>
          </cell>
          <cell r="G6442">
            <v>4.55</v>
          </cell>
          <cell r="H6442" t="str">
            <v>I-SINAPI</v>
          </cell>
          <cell r="I6442">
            <v>5.55</v>
          </cell>
        </row>
        <row r="6443">
          <cell r="D6443" t="str">
            <v>00003874</v>
          </cell>
          <cell r="E6443" t="str">
            <v>LUVA REDUCAO PVC SOLDAVEL / ROSCA C/ BUCHA LATAO 25MM X 1/2"</v>
          </cell>
          <cell r="F6443" t="str">
            <v>UN</v>
          </cell>
          <cell r="G6443">
            <v>3.31</v>
          </cell>
          <cell r="H6443" t="str">
            <v>I-SINAPI</v>
          </cell>
          <cell r="I6443">
            <v>4.03</v>
          </cell>
        </row>
        <row r="6444">
          <cell r="D6444" t="str">
            <v>00003856</v>
          </cell>
          <cell r="E6444" t="str">
            <v>LUVA REDUCAO PVC SOLDAVEL / ROSCA P/AGUA FRIA PREDIAL 25MM X 1/2"</v>
          </cell>
          <cell r="F6444" t="str">
            <v>UN</v>
          </cell>
          <cell r="G6444">
            <v>1.1000000000000001</v>
          </cell>
          <cell r="H6444" t="str">
            <v>I-SINAPI</v>
          </cell>
          <cell r="I6444">
            <v>1.34</v>
          </cell>
        </row>
        <row r="6445">
          <cell r="D6445" t="str">
            <v>00003899</v>
          </cell>
          <cell r="E6445" t="str">
            <v>LUVA SIMPLES PVC P/ ESG PREDIAL DN 100MM</v>
          </cell>
          <cell r="F6445" t="str">
            <v>UN</v>
          </cell>
          <cell r="G6445">
            <v>3.44</v>
          </cell>
          <cell r="H6445" t="str">
            <v>I-SINAPI</v>
          </cell>
          <cell r="I6445">
            <v>4.1900000000000004</v>
          </cell>
        </row>
        <row r="6446">
          <cell r="D6446" t="str">
            <v>00003875</v>
          </cell>
          <cell r="E6446" t="str">
            <v>LUVA SIMPLES PVC P/ ESG PREDIAL DN 50MM</v>
          </cell>
          <cell r="F6446" t="str">
            <v>UN</v>
          </cell>
          <cell r="G6446">
            <v>1.66</v>
          </cell>
          <cell r="H6446" t="str">
            <v>I-SINAPI</v>
          </cell>
          <cell r="I6446">
            <v>2.02</v>
          </cell>
        </row>
        <row r="6447">
          <cell r="D6447" t="str">
            <v>00003898</v>
          </cell>
          <cell r="E6447" t="str">
            <v>LUVA SIMPLES PVC P/ ESG PREDIAL DN 75MM</v>
          </cell>
          <cell r="F6447" t="str">
            <v>UN</v>
          </cell>
          <cell r="G6447">
            <v>2.8</v>
          </cell>
          <cell r="H6447" t="str">
            <v>I-SINAPI</v>
          </cell>
          <cell r="I6447">
            <v>3.41</v>
          </cell>
        </row>
        <row r="6448">
          <cell r="D6448" t="str">
            <v>00003837</v>
          </cell>
          <cell r="E6448" t="str">
            <v>LUVA SIMPLES PVC PBA JE NBR 10351 P/ REDE AGUA DN 100/DE 11 0MM</v>
          </cell>
          <cell r="F6448" t="str">
            <v>UN</v>
          </cell>
          <cell r="G6448">
            <v>20.5</v>
          </cell>
          <cell r="H6448" t="str">
            <v>I-SINAPI</v>
          </cell>
          <cell r="I6448">
            <v>25.01</v>
          </cell>
        </row>
        <row r="6449">
          <cell r="D6449" t="str">
            <v>00003845</v>
          </cell>
          <cell r="E6449" t="str">
            <v>LUVA SIMPLES PVC PBA JE NBR 10351 P/ REDE AGUA DN 50/DE 60M        M</v>
          </cell>
          <cell r="F6449" t="str">
            <v>UN</v>
          </cell>
          <cell r="G6449">
            <v>6.17</v>
          </cell>
          <cell r="H6449" t="str">
            <v>I-SINAPI</v>
          </cell>
          <cell r="I6449">
            <v>7.52</v>
          </cell>
        </row>
        <row r="6450">
          <cell r="D6450" t="str">
            <v>00011045</v>
          </cell>
          <cell r="E6450" t="str">
            <v>LUVA SIMPLES PVC PBA JE NBR 10351 P/ REDE AGUA DN 75/DE 85 MM</v>
          </cell>
          <cell r="F6450" t="str">
            <v>UN</v>
          </cell>
          <cell r="G6450">
            <v>11.18</v>
          </cell>
          <cell r="H6450" t="str">
            <v>I-SINAPI</v>
          </cell>
          <cell r="I6450">
            <v>13.63</v>
          </cell>
        </row>
        <row r="6451">
          <cell r="D6451" t="str">
            <v>00020170</v>
          </cell>
          <cell r="E6451" t="str">
            <v>LUVA SIMPLES PVC SERIE R P/ESG PREDIAL 100MM</v>
          </cell>
          <cell r="F6451" t="str">
            <v>UN</v>
          </cell>
          <cell r="G6451">
            <v>9.01</v>
          </cell>
          <cell r="H6451" t="str">
            <v>I-SINAPI</v>
          </cell>
          <cell r="I6451">
            <v>10.99</v>
          </cell>
        </row>
        <row r="6452">
          <cell r="D6452" t="str">
            <v>00020171</v>
          </cell>
          <cell r="E6452" t="str">
            <v>LUVA SIMPLES PVC SERIE R P/ESG PREDIAL 150MM</v>
          </cell>
          <cell r="F6452" t="str">
            <v>UN</v>
          </cell>
          <cell r="G6452">
            <v>22</v>
          </cell>
          <cell r="H6452" t="str">
            <v>I-SINAPI</v>
          </cell>
          <cell r="I6452">
            <v>26.84</v>
          </cell>
        </row>
        <row r="6453">
          <cell r="D6453" t="str">
            <v>00020167</v>
          </cell>
          <cell r="E6453" t="str">
            <v>LUVA SIMPLES PVC SERIE R P/ESG PREDIAL 40MM</v>
          </cell>
          <cell r="F6453" t="str">
            <v>UN</v>
          </cell>
          <cell r="G6453">
            <v>3.7</v>
          </cell>
          <cell r="H6453" t="str">
            <v>I-SINAPI</v>
          </cell>
          <cell r="I6453">
            <v>4.51</v>
          </cell>
        </row>
        <row r="6454">
          <cell r="D6454" t="str">
            <v>00020168</v>
          </cell>
          <cell r="E6454" t="str">
            <v>LUVA SIMPLES PVC SERIE R P/ESG PREDIAL 50MM</v>
          </cell>
          <cell r="F6454" t="str">
            <v>UN</v>
          </cell>
          <cell r="G6454">
            <v>4.8899999999999997</v>
          </cell>
          <cell r="H6454" t="str">
            <v>I-SINAPI</v>
          </cell>
          <cell r="I6454">
            <v>5.96</v>
          </cell>
        </row>
        <row r="6455">
          <cell r="D6455" t="str">
            <v>00020169</v>
          </cell>
          <cell r="E6455" t="str">
            <v>LUVA SIMPLES PVC SERIE R P/ESG PREDIAL 75MM</v>
          </cell>
          <cell r="F6455" t="str">
            <v>UN</v>
          </cell>
          <cell r="G6455">
            <v>5.78</v>
          </cell>
          <cell r="H6455" t="str">
            <v>I-SINAPI</v>
          </cell>
          <cell r="I6455">
            <v>7.05</v>
          </cell>
        </row>
        <row r="6456">
          <cell r="D6456" t="str">
            <v>00003897</v>
          </cell>
          <cell r="E6456" t="str">
            <v>LUVA SIMPLES PVC SOLD P/ ESG PREDIAL DN 40MM</v>
          </cell>
          <cell r="F6456" t="str">
            <v>UN</v>
          </cell>
          <cell r="G6456">
            <v>0.81</v>
          </cell>
          <cell r="H6456" t="str">
            <v>I-SINAPI</v>
          </cell>
          <cell r="I6456">
            <v>0.98</v>
          </cell>
        </row>
        <row r="6457">
          <cell r="D6457" t="str">
            <v>00026037</v>
          </cell>
          <cell r="E6457" t="str">
            <v>MACACO PARA PROTENSÃO DE UMA CORDOALHA DE ATÉ 31,5 - LOCAÇÃO</v>
          </cell>
          <cell r="F6457" t="str">
            <v>DIA</v>
          </cell>
          <cell r="G6457">
            <v>529</v>
          </cell>
          <cell r="H6457" t="str">
            <v>I-SINAPI</v>
          </cell>
          <cell r="I6457">
            <v>645.38</v>
          </cell>
        </row>
        <row r="6458">
          <cell r="D6458" t="str">
            <v>00011519</v>
          </cell>
          <cell r="E6458" t="str">
            <v>MACANETA ALAVANCA - ACAB PADRAO MEDIO</v>
          </cell>
          <cell r="F6458" t="str">
            <v>PAR</v>
          </cell>
          <cell r="G6458">
            <v>4.88</v>
          </cell>
          <cell r="H6458" t="str">
            <v>I-SINAPI</v>
          </cell>
          <cell r="I6458">
            <v>5.95</v>
          </cell>
        </row>
        <row r="6459">
          <cell r="D6459" t="str">
            <v>00011520</v>
          </cell>
          <cell r="E6459" t="str">
            <v>MACANETA ALAVANCA - LINHA POPULAR</v>
          </cell>
          <cell r="F6459" t="str">
            <v>PAR</v>
          </cell>
          <cell r="G6459">
            <v>21.42</v>
          </cell>
          <cell r="H6459" t="str">
            <v>I-SINAPI</v>
          </cell>
          <cell r="I6459">
            <v>26.13</v>
          </cell>
        </row>
        <row r="6460">
          <cell r="D6460" t="str">
            <v>00011518</v>
          </cell>
          <cell r="E6460" t="str">
            <v>MACANETA TIPO BOLA - ACAB SUPERIOR (LINHA LUXO)</v>
          </cell>
          <cell r="F6460" t="str">
            <v>PAR</v>
          </cell>
          <cell r="G6460">
            <v>12.51</v>
          </cell>
          <cell r="H6460" t="str">
            <v>I-SINAPI</v>
          </cell>
          <cell r="I6460">
            <v>15.26</v>
          </cell>
        </row>
        <row r="6461">
          <cell r="D6461" t="str">
            <v>00004244</v>
          </cell>
          <cell r="E6461" t="str">
            <v>MACARIQUEIRO</v>
          </cell>
          <cell r="F6461" t="str">
            <v>H</v>
          </cell>
          <cell r="G6461">
            <v>13.29</v>
          </cell>
          <cell r="H6461" t="str">
            <v>I-SINAPI</v>
          </cell>
          <cell r="I6461">
            <v>16.21</v>
          </cell>
        </row>
        <row r="6462">
          <cell r="D6462" t="str">
            <v>00011834</v>
          </cell>
          <cell r="E6462" t="str">
            <v>MADEIRA ANGELIM APARELHADA</v>
          </cell>
          <cell r="F6462" t="str">
            <v>M3</v>
          </cell>
          <cell r="G6462">
            <v>3069</v>
          </cell>
          <cell r="H6462" t="str">
            <v>I-SINAPI</v>
          </cell>
          <cell r="I6462">
            <v>3744.18</v>
          </cell>
        </row>
        <row r="6463">
          <cell r="D6463" t="str">
            <v>00020199</v>
          </cell>
          <cell r="E6463" t="str">
            <v>MADEIRA ANGELIM SERRADA 1A QUALIDADE NAO APARELHADA</v>
          </cell>
          <cell r="F6463" t="str">
            <v>M3</v>
          </cell>
          <cell r="G6463">
            <v>1196.92</v>
          </cell>
          <cell r="H6463" t="str">
            <v>I-SINAPI</v>
          </cell>
          <cell r="I6463">
            <v>1460.24</v>
          </cell>
        </row>
        <row r="6464">
          <cell r="D6464" t="str">
            <v>00003997</v>
          </cell>
          <cell r="E6464" t="str">
            <v>MADEIRA DE LEI 1A QUALIDADE SERRADA NAO APARELHADA</v>
          </cell>
          <cell r="F6464" t="str">
            <v>M3</v>
          </cell>
          <cell r="G6464">
            <v>1500</v>
          </cell>
          <cell r="H6464" t="str">
            <v>I-SINAPI</v>
          </cell>
          <cell r="I6464">
            <v>1830</v>
          </cell>
        </row>
        <row r="6465">
          <cell r="D6465" t="str">
            <v>00011835</v>
          </cell>
          <cell r="E6465" t="str">
            <v>MADEIRA IPE APARELHADA</v>
          </cell>
          <cell r="F6465" t="str">
            <v>M3</v>
          </cell>
          <cell r="G6465">
            <v>5585.58</v>
          </cell>
          <cell r="H6465" t="str">
            <v>I-SINAPI</v>
          </cell>
          <cell r="I6465">
            <v>6814.4</v>
          </cell>
        </row>
        <row r="6466">
          <cell r="D6466" t="str">
            <v>00004000</v>
          </cell>
          <cell r="E6466" t="str">
            <v>MADEIRA IPE SERRADA 1A QUALIDADE NAO APARELHADA</v>
          </cell>
          <cell r="F6466" t="str">
            <v>M3</v>
          </cell>
          <cell r="G6466">
            <v>2328.21</v>
          </cell>
          <cell r="H6466" t="str">
            <v>I-SINAPI</v>
          </cell>
          <cell r="I6466">
            <v>2840.41</v>
          </cell>
        </row>
        <row r="6467">
          <cell r="D6467" t="str">
            <v>00020203</v>
          </cell>
          <cell r="E6467" t="str">
            <v>MADEIRA JATOBA SERRADA 1A QUALIDADE NAO APARELHADA</v>
          </cell>
          <cell r="F6467" t="str">
            <v>M3</v>
          </cell>
          <cell r="G6467">
            <v>1678.94</v>
          </cell>
          <cell r="H6467" t="str">
            <v>I-SINAPI</v>
          </cell>
          <cell r="I6467">
            <v>2048.3000000000002</v>
          </cell>
        </row>
        <row r="6468">
          <cell r="D6468" t="str">
            <v>00003989</v>
          </cell>
          <cell r="E6468" t="str">
            <v>MADEIRA LEI 1A QUALIDADE SERRADA APARELHADA</v>
          </cell>
          <cell r="F6468" t="str">
            <v>M3</v>
          </cell>
          <cell r="G6468">
            <v>2790</v>
          </cell>
          <cell r="H6468" t="str">
            <v>I-SINAPI</v>
          </cell>
          <cell r="I6468">
            <v>3403.8</v>
          </cell>
        </row>
        <row r="6469">
          <cell r="D6469" t="str">
            <v>00010564</v>
          </cell>
          <cell r="E6469" t="str">
            <v>MADEIRA LEI 2A QUALIDADE SERRADA APARELHADA</v>
          </cell>
          <cell r="F6469" t="str">
            <v>M3</v>
          </cell>
          <cell r="G6469">
            <v>1869.3</v>
          </cell>
          <cell r="H6469" t="str">
            <v>I-SINAPI</v>
          </cell>
          <cell r="I6469">
            <v>2280.54</v>
          </cell>
        </row>
        <row r="6470">
          <cell r="D6470" t="str">
            <v>00010565</v>
          </cell>
          <cell r="E6470" t="str">
            <v>MADEIRA LEI 3A QUALIDADE SERRADA APARELHADA</v>
          </cell>
          <cell r="F6470" t="str">
            <v>M3</v>
          </cell>
          <cell r="G6470">
            <v>1478.7</v>
          </cell>
          <cell r="H6470" t="str">
            <v>I-SINAPI</v>
          </cell>
          <cell r="I6470">
            <v>1804.01</v>
          </cell>
        </row>
        <row r="6471">
          <cell r="D6471" t="str">
            <v>00020197</v>
          </cell>
          <cell r="E6471" t="str">
            <v>MADEIRA MASSARANDUBA SERRADA 1A QUALIDADE NAO APARELHADA</v>
          </cell>
          <cell r="F6471" t="str">
            <v>M3</v>
          </cell>
          <cell r="G6471">
            <v>1574</v>
          </cell>
          <cell r="H6471" t="str">
            <v>I-SINAPI</v>
          </cell>
          <cell r="I6471">
            <v>1920.28</v>
          </cell>
        </row>
        <row r="6472">
          <cell r="D6472" t="str">
            <v>00020202</v>
          </cell>
          <cell r="E6472" t="str">
            <v>MADEIRA MOGNO SERRADA 1A QUALIDADE NAO APARELHADA</v>
          </cell>
          <cell r="F6472" t="str">
            <v>M3</v>
          </cell>
          <cell r="G6472">
            <v>3967.79</v>
          </cell>
          <cell r="H6472" t="str">
            <v>I-SINAPI</v>
          </cell>
          <cell r="I6472">
            <v>4840.7</v>
          </cell>
        </row>
        <row r="6473">
          <cell r="D6473" t="str">
            <v>00020200</v>
          </cell>
          <cell r="E6473" t="str">
            <v>MADEIRA PEROBA SERRADA 1A QUALIDADE NAO APARELHADA</v>
          </cell>
          <cell r="F6473" t="str">
            <v>M3</v>
          </cell>
          <cell r="G6473">
            <v>1544.57</v>
          </cell>
          <cell r="H6473" t="str">
            <v>I-SINAPI</v>
          </cell>
          <cell r="I6473">
            <v>1884.37</v>
          </cell>
        </row>
        <row r="6474">
          <cell r="D6474" t="str">
            <v>00020198</v>
          </cell>
          <cell r="E6474" t="str">
            <v>MADEIRA PINHO SERRADA 1A QUALIDADE NAO APARELHADA</v>
          </cell>
          <cell r="F6474" t="str">
            <v>M3</v>
          </cell>
          <cell r="G6474">
            <v>737.18</v>
          </cell>
          <cell r="H6474" t="str">
            <v>I-SINAPI</v>
          </cell>
          <cell r="I6474">
            <v>899.35</v>
          </cell>
        </row>
        <row r="6475">
          <cell r="D6475" t="str">
            <v>00004006</v>
          </cell>
          <cell r="E6475" t="str">
            <v>MADEIRA PINHO SERRADA 3A QUALIDADE NAO APARELHADA</v>
          </cell>
          <cell r="F6475" t="str">
            <v>M3</v>
          </cell>
          <cell r="G6475">
            <v>343.95</v>
          </cell>
          <cell r="H6475" t="str">
            <v>I-SINAPI</v>
          </cell>
          <cell r="I6475">
            <v>419.61</v>
          </cell>
        </row>
        <row r="6476">
          <cell r="D6476" t="str">
            <v>00020201</v>
          </cell>
          <cell r="E6476" t="str">
            <v>MADEIRA PINUS SERRADA 1A QUALIDADE NAO APARELHADA</v>
          </cell>
          <cell r="F6476" t="str">
            <v>M3</v>
          </cell>
          <cell r="G6476">
            <v>577.14</v>
          </cell>
          <cell r="H6476" t="str">
            <v>I-SINAPI</v>
          </cell>
          <cell r="I6476">
            <v>704.11</v>
          </cell>
        </row>
        <row r="6477">
          <cell r="D6477" t="str">
            <v>00004004</v>
          </cell>
          <cell r="E6477" t="str">
            <v>MADEIRA 2A QUALIDADE SERRADA NAO APARELHADA</v>
          </cell>
          <cell r="F6477" t="str">
            <v>M3</v>
          </cell>
          <cell r="G6477">
            <v>538.9</v>
          </cell>
          <cell r="H6477" t="str">
            <v>I-SINAPI</v>
          </cell>
          <cell r="I6477">
            <v>657.45</v>
          </cell>
        </row>
        <row r="6478">
          <cell r="D6478" t="str">
            <v>00011836</v>
          </cell>
          <cell r="E6478" t="str">
            <v>MADEIRA 2A QUALIDADE SERRADA NAO APARELHADA -TIPO VIROLA</v>
          </cell>
          <cell r="F6478" t="str">
            <v>M3</v>
          </cell>
          <cell r="G6478">
            <v>638.16999999999996</v>
          </cell>
          <cell r="H6478" t="str">
            <v>I-SINAPI</v>
          </cell>
          <cell r="I6478">
            <v>778.56</v>
          </cell>
        </row>
        <row r="6479">
          <cell r="D6479" t="str">
            <v>00020185</v>
          </cell>
          <cell r="E6479" t="str">
            <v>MANGUEIRA   D = 1 1/2" (40 MM), COR LARANJA , PARA CONDUÇÃO DE ÁGUA PARA SERVIÇOS LEVES E MÉDIOS</v>
          </cell>
          <cell r="F6479" t="str">
            <v>M</v>
          </cell>
          <cell r="G6479">
            <v>6.13</v>
          </cell>
          <cell r="H6479" t="str">
            <v>I-SINAPI</v>
          </cell>
          <cell r="I6479">
            <v>7.47</v>
          </cell>
        </row>
        <row r="6480">
          <cell r="D6480" t="str">
            <v>00021028</v>
          </cell>
          <cell r="E6480" t="str">
            <v>MANGUEIRA DE INCENDIO C/ CAPA SIMPLES TECIDA FIO POLIESTER TUBO INT BORRACHA SINT ABNT TP 1 P/ INS</v>
          </cell>
          <cell r="F6480" t="str">
            <v>UN</v>
          </cell>
          <cell r="G6480">
            <v>130.44</v>
          </cell>
          <cell r="H6480" t="str">
            <v>I-SINAPI</v>
          </cell>
          <cell r="I6480">
            <v>159.13</v>
          </cell>
        </row>
        <row r="6481">
          <cell r="D6481" t="str">
            <v>00021029</v>
          </cell>
          <cell r="E6481" t="str">
            <v>MANGUEIRA DE INCENDIO C/ CAPA SIMPLES TECIDA FIO POLIESTER TUBO INT BORRACHA SINT ABNT TP 1 P/ INS</v>
          </cell>
          <cell r="F6481" t="str">
            <v>UN</v>
          </cell>
          <cell r="G6481">
            <v>173</v>
          </cell>
          <cell r="H6481" t="str">
            <v>I-SINAPI</v>
          </cell>
          <cell r="I6481">
            <v>211.06</v>
          </cell>
        </row>
        <row r="6482">
          <cell r="D6482" t="str">
            <v>00021030</v>
          </cell>
          <cell r="E6482" t="str">
            <v>MANGUEIRA DE INCENDIO C/ CAPA SIMPLES TECIDA FIO POLIESTER TUBO INT BORRACHA SINT ABNT TP 1 P/ INS</v>
          </cell>
          <cell r="F6482" t="str">
            <v>UN</v>
          </cell>
          <cell r="G6482">
            <v>205.01</v>
          </cell>
          <cell r="H6482" t="str">
            <v>I-SINAPI</v>
          </cell>
          <cell r="I6482">
            <v>250.11</v>
          </cell>
        </row>
        <row r="6483">
          <cell r="D6483" t="str">
            <v>00021031</v>
          </cell>
          <cell r="E6483" t="str">
            <v>MANGUEIRA DE INCENDIO C/ CAPA SIMPLES TECIDA FIO POLIESTER TUBO INT BORRACHA SINT ABNT TP 1 P/ INS</v>
          </cell>
          <cell r="F6483" t="str">
            <v>UN</v>
          </cell>
          <cell r="G6483">
            <v>246.97</v>
          </cell>
          <cell r="H6483" t="str">
            <v>I-SINAPI</v>
          </cell>
          <cell r="I6483">
            <v>301.3</v>
          </cell>
        </row>
        <row r="6484">
          <cell r="D6484" t="str">
            <v>00021032</v>
          </cell>
          <cell r="E6484" t="str">
            <v>MANGUEIRA DE INCENDIO C/ CAPA SIMPLES TECIDA FIO POLIESTER TUBO INT BORRACHA SINT ABNT TP 1 P/ INS</v>
          </cell>
          <cell r="F6484" t="str">
            <v>UN</v>
          </cell>
          <cell r="G6484">
            <v>300.68</v>
          </cell>
          <cell r="H6484" t="str">
            <v>I-SINAPI</v>
          </cell>
          <cell r="I6484">
            <v>366.82</v>
          </cell>
        </row>
        <row r="6485">
          <cell r="D6485" t="str">
            <v>00021033</v>
          </cell>
          <cell r="E6485" t="str">
            <v>MANGUEIRA DE INCENDIO C/ CAPA SIMPLES TECIDA FIO POLIESTER TUBO INT BORRACHA SINT ABNT TP 1 P/ INS</v>
          </cell>
          <cell r="F6485" t="str">
            <v>UN</v>
          </cell>
          <cell r="G6485">
            <v>239.78</v>
          </cell>
          <cell r="H6485" t="str">
            <v>I-SINAPI</v>
          </cell>
          <cell r="I6485">
            <v>292.52999999999997</v>
          </cell>
        </row>
        <row r="6486">
          <cell r="D6486" t="str">
            <v>00021034</v>
          </cell>
          <cell r="E6486" t="str">
            <v>MANGUEIRA DE INCENDIO C/ CAPA SIMPLES TECIDA FIO POLIESTER TUBO INT BORRACHA SINT ABNT TP 1 P/ INS</v>
          </cell>
          <cell r="F6486" t="str">
            <v>UN</v>
          </cell>
          <cell r="G6486">
            <v>357.27</v>
          </cell>
          <cell r="H6486" t="str">
            <v>I-SINAPI</v>
          </cell>
          <cell r="I6486">
            <v>435.86</v>
          </cell>
        </row>
        <row r="6487">
          <cell r="D6487" t="str">
            <v>00021035</v>
          </cell>
          <cell r="E6487" t="str">
            <v>MANGUEIRA DE INCENDIO C/ CAPA SIMPLES TECIDA FIO POLIESTER TUBO INT BORRACHA SINT ABNT TP 1 P/ INS</v>
          </cell>
          <cell r="F6487" t="str">
            <v>UN</v>
          </cell>
          <cell r="G6487">
            <v>421.77</v>
          </cell>
          <cell r="H6487" t="str">
            <v>I-SINAPI</v>
          </cell>
          <cell r="I6487">
            <v>514.54999999999995</v>
          </cell>
        </row>
        <row r="6488">
          <cell r="D6488" t="str">
            <v>00021036</v>
          </cell>
          <cell r="E6488" t="str">
            <v>MANGUEIRA DE INCENDIO C/ CAPA SIMPLES TECIDA FIO POLIESTER TUBO INT BORRACHA SINT ABNT TP 1 P/ INS</v>
          </cell>
          <cell r="F6488" t="str">
            <v>UN</v>
          </cell>
          <cell r="G6488">
            <v>503.53</v>
          </cell>
          <cell r="H6488" t="str">
            <v>I-SINAPI</v>
          </cell>
          <cell r="I6488">
            <v>614.29999999999995</v>
          </cell>
        </row>
        <row r="6489">
          <cell r="D6489" t="str">
            <v>00021037</v>
          </cell>
          <cell r="E6489" t="str">
            <v>MANGUEIRA DE INCENDIO C/ CAPA SIMPLES TECIDA FIO POLIESTER TUBO INT BORRACHA SINT ABNT TP 1 P/ INS</v>
          </cell>
          <cell r="F6489" t="str">
            <v>UN</v>
          </cell>
          <cell r="G6489">
            <v>594.16999999999996</v>
          </cell>
          <cell r="H6489" t="str">
            <v>I-SINAPI</v>
          </cell>
          <cell r="I6489">
            <v>724.88</v>
          </cell>
        </row>
        <row r="6490">
          <cell r="D6490" t="str">
            <v>00021038</v>
          </cell>
          <cell r="E6490" t="str">
            <v>MANGUEIRA DE INCENDIO C/ CAPA SIMPLES TECIDA FIO POLIESTER TUBO INT BORRACHA SINT ABNT TP 1 P/</v>
          </cell>
          <cell r="F6490" t="str">
            <v>M</v>
          </cell>
          <cell r="G6490">
            <v>9.9</v>
          </cell>
          <cell r="H6490" t="str">
            <v>I-SINAPI</v>
          </cell>
          <cell r="I6490">
            <v>12.07</v>
          </cell>
        </row>
        <row r="6491">
          <cell r="D6491" t="str">
            <v>00021039</v>
          </cell>
          <cell r="E6491" t="str">
            <v>MANGUEIRA DE INCENDIO C/ CAPA SIMPLES TECIDA FIO POLIESTER TUBO INT BORRACHA SINT ABNT TP 1 P/</v>
          </cell>
          <cell r="F6491" t="str">
            <v>M</v>
          </cell>
          <cell r="G6491">
            <v>20.79</v>
          </cell>
          <cell r="H6491" t="str">
            <v>I-SINAPI</v>
          </cell>
          <cell r="I6491">
            <v>25.36</v>
          </cell>
        </row>
        <row r="6492">
          <cell r="D6492" t="str">
            <v>00020260</v>
          </cell>
          <cell r="E6492" t="str">
            <v>MANGUEIRA P/ GAS 1/2" C/ 1M</v>
          </cell>
          <cell r="F6492" t="str">
            <v>UN</v>
          </cell>
          <cell r="G6492">
            <v>4.99</v>
          </cell>
          <cell r="H6492" t="str">
            <v>I-SINAPI</v>
          </cell>
          <cell r="I6492">
            <v>6.08</v>
          </cell>
        </row>
        <row r="6493">
          <cell r="D6493" t="str">
            <v>00012898</v>
          </cell>
          <cell r="E6493" t="str">
            <v>MANOMETRO - 0 A 10KGF/CM2 D=100MM - CONEXAO 1/2" BSP, RETO, CAIXA E ANEL EM ACO ESTAMPADO 1020,</v>
          </cell>
          <cell r="F6493" t="str">
            <v>UN</v>
          </cell>
          <cell r="G6493">
            <v>80.489999999999995</v>
          </cell>
          <cell r="H6493" t="str">
            <v>I-SINAPI</v>
          </cell>
          <cell r="I6493">
            <v>98.19</v>
          </cell>
        </row>
        <row r="6494">
          <cell r="D6494" t="str">
            <v>00012899</v>
          </cell>
          <cell r="E6494" t="str">
            <v>MANOMETRO 0 A 200PSI (0 A 14KGF/CM2) D=50MM - CONEXAO 1/4" BSP, RETO, CAIXA E ANEL EM ACO ESTAMPAD</v>
          </cell>
          <cell r="F6494" t="str">
            <v>UN</v>
          </cell>
          <cell r="G6494">
            <v>34.39</v>
          </cell>
          <cell r="H6494" t="str">
            <v>I-SINAPI</v>
          </cell>
          <cell r="I6494">
            <v>41.95</v>
          </cell>
        </row>
        <row r="6495">
          <cell r="D6495" t="str">
            <v>00004022</v>
          </cell>
          <cell r="E6495" t="str">
            <v>MANTA BUTILICA E = 0,8 MM</v>
          </cell>
          <cell r="F6495" t="str">
            <v>M2</v>
          </cell>
          <cell r="G6495">
            <v>41.5</v>
          </cell>
          <cell r="H6495" t="str">
            <v>I-SINAPI</v>
          </cell>
          <cell r="I6495">
            <v>50.63</v>
          </cell>
        </row>
        <row r="6496">
          <cell r="D6496" t="str">
            <v>00004016</v>
          </cell>
          <cell r="E6496" t="str">
            <v>MANTA IMPERMEABILIZANTE A BASE DE ASFALTO C/ POLIMEROS DE APP TIPO      VIAPOL GLASS APP 3MM OU</v>
          </cell>
          <cell r="F6496" t="str">
            <v>M2</v>
          </cell>
          <cell r="G6496">
            <v>16.600000000000001</v>
          </cell>
          <cell r="H6496" t="str">
            <v>I-SINAPI</v>
          </cell>
          <cell r="I6496">
            <v>20.25</v>
          </cell>
        </row>
        <row r="6497">
          <cell r="D6497" t="str">
            <v>00011621</v>
          </cell>
          <cell r="E6497" t="str">
            <v>MANTA IMPERMEABILIZANTE A BASE DE ASFALTO MODIFICADO C/ ELASTOMEROS DESBS TIPO TORODIM</v>
          </cell>
          <cell r="F6497" t="str">
            <v>M2</v>
          </cell>
          <cell r="G6497">
            <v>24.37</v>
          </cell>
          <cell r="H6497" t="str">
            <v>I-SINAPI</v>
          </cell>
          <cell r="I6497">
            <v>29.73</v>
          </cell>
        </row>
        <row r="6498">
          <cell r="D6498" t="str">
            <v>00004014</v>
          </cell>
          <cell r="E6498" t="str">
            <v>MANTA IMPERMEABILIZANTE A BASE DE ASFALTO MODIFICADO C/ POLIMEROS DE APP TIPO TORODIM APP 3MM</v>
          </cell>
          <cell r="F6498" t="str">
            <v>M2</v>
          </cell>
          <cell r="G6498">
            <v>22.11</v>
          </cell>
          <cell r="H6498" t="str">
            <v>I-SINAPI</v>
          </cell>
          <cell r="I6498">
            <v>26.97</v>
          </cell>
        </row>
        <row r="6499">
          <cell r="D6499" t="str">
            <v>00004015</v>
          </cell>
          <cell r="E6499" t="str">
            <v>MANTA IMPERMEABILIZANTE A BASE DE ASFALTO MODIFICADO C/ POLIMEROS DE APP TIPO TORODIM 4MM</v>
          </cell>
          <cell r="F6499" t="str">
            <v>M2</v>
          </cell>
          <cell r="G6499">
            <v>25.54</v>
          </cell>
          <cell r="H6499" t="str">
            <v>I-SINAPI</v>
          </cell>
          <cell r="I6499">
            <v>31.15</v>
          </cell>
        </row>
        <row r="6500">
          <cell r="D6500" t="str">
            <v>00004017</v>
          </cell>
          <cell r="E6500" t="str">
            <v>MANTA IMPERMEABILIZANTE A BASE DE ASFALTO MODIFICADO C/ POLIMEROS DE APP TIPO TORODIM 5MM</v>
          </cell>
          <cell r="F6500" t="str">
            <v>M2</v>
          </cell>
          <cell r="G6500">
            <v>27.58</v>
          </cell>
          <cell r="H6500" t="str">
            <v>I-SINAPI</v>
          </cell>
          <cell r="I6500">
            <v>33.64</v>
          </cell>
        </row>
        <row r="6501">
          <cell r="D6501" t="str">
            <v>00004023</v>
          </cell>
          <cell r="E6501" t="str">
            <v>MANTA P/ IMPERMEABILIZACAO TIPO SIKADUR COMBIFLEX-SIKA</v>
          </cell>
          <cell r="F6501" t="str">
            <v>M2</v>
          </cell>
          <cell r="G6501">
            <v>85.27</v>
          </cell>
          <cell r="H6501" t="str">
            <v>I-SINAPI</v>
          </cell>
          <cell r="I6501">
            <v>104.02</v>
          </cell>
        </row>
        <row r="6502">
          <cell r="D6502" t="str">
            <v>00025860</v>
          </cell>
          <cell r="E6502" t="str">
            <v>MANTA TERMOPLÁSTICA, PEAD, GEOMEMBRANA LISA, E = 0,50 MM, NBR 15352</v>
          </cell>
          <cell r="F6502" t="str">
            <v>M2</v>
          </cell>
          <cell r="G6502">
            <v>4.83</v>
          </cell>
          <cell r="H6502" t="str">
            <v>I-SINAPI</v>
          </cell>
          <cell r="I6502">
            <v>5.89</v>
          </cell>
        </row>
        <row r="6503">
          <cell r="D6503" t="str">
            <v>00025861</v>
          </cell>
          <cell r="E6503" t="str">
            <v>MANTA TERMOPLÁSTICA, PEAD, GEOMEMBRANA LISA, E = 0,75 MM, NBR 15352</v>
          </cell>
          <cell r="F6503" t="str">
            <v>M2</v>
          </cell>
          <cell r="G6503">
            <v>7.24</v>
          </cell>
          <cell r="H6503" t="str">
            <v>I-SINAPI</v>
          </cell>
          <cell r="I6503">
            <v>8.83</v>
          </cell>
        </row>
        <row r="6504">
          <cell r="D6504" t="str">
            <v>00025862</v>
          </cell>
          <cell r="E6504" t="str">
            <v>MANTA TERMOPLÁSTICA, PEAD, GEOMEMBRANA LISA, E = 0,80 MM, NBR 15352</v>
          </cell>
          <cell r="F6504" t="str">
            <v>M2</v>
          </cell>
          <cell r="G6504">
            <v>7.72</v>
          </cell>
          <cell r="H6504" t="str">
            <v>I-SINAPI</v>
          </cell>
          <cell r="I6504">
            <v>9.41</v>
          </cell>
        </row>
        <row r="6505">
          <cell r="D6505" t="str">
            <v>00025863</v>
          </cell>
          <cell r="E6505" t="str">
            <v>MANTA TERMOPLÁSTICA, PEAD, GEOMEMBRANA LISA, E = 1,00 MM, NBR 15352</v>
          </cell>
          <cell r="F6505" t="str">
            <v>M2</v>
          </cell>
          <cell r="G6505">
            <v>9.65</v>
          </cell>
          <cell r="H6505" t="str">
            <v>I-SINAPI</v>
          </cell>
          <cell r="I6505">
            <v>11.77</v>
          </cell>
        </row>
        <row r="6506">
          <cell r="D6506" t="str">
            <v>00025864</v>
          </cell>
          <cell r="E6506" t="str">
            <v>MANTA TERMOPLÁSTICA, PEAD, GEOMEMBRANA LISA, E = 1,50 MM, NBR 15352</v>
          </cell>
          <cell r="F6506" t="str">
            <v>M2</v>
          </cell>
          <cell r="G6506">
            <v>14.48</v>
          </cell>
          <cell r="H6506" t="str">
            <v>I-SINAPI</v>
          </cell>
          <cell r="I6506">
            <v>17.66</v>
          </cell>
        </row>
        <row r="6507">
          <cell r="D6507" t="str">
            <v>00025865</v>
          </cell>
          <cell r="E6507" t="str">
            <v>MANTA TERMOPLÁSTICA, PEAD, GEOMEMBRANA LISA, E = 2,00 MM, NBR 15352</v>
          </cell>
          <cell r="F6507" t="str">
            <v>M2</v>
          </cell>
          <cell r="G6507">
            <v>19.309999999999999</v>
          </cell>
          <cell r="H6507" t="str">
            <v>I-SINAPI</v>
          </cell>
          <cell r="I6507">
            <v>23.55</v>
          </cell>
        </row>
        <row r="6508">
          <cell r="D6508" t="str">
            <v>00025866</v>
          </cell>
          <cell r="E6508" t="str">
            <v>MANTA TERMOPLÁSTICA, PEAD, GEOMEMBRANA LISA, E = 2,50 MM, NBR 15352</v>
          </cell>
          <cell r="F6508" t="str">
            <v>M2</v>
          </cell>
          <cell r="G6508">
            <v>24.13</v>
          </cell>
          <cell r="H6508" t="str">
            <v>I-SINAPI</v>
          </cell>
          <cell r="I6508">
            <v>29.43</v>
          </cell>
        </row>
        <row r="6509">
          <cell r="D6509" t="str">
            <v>00025868</v>
          </cell>
          <cell r="E6509" t="str">
            <v>MANTA TERMOPLÁSTICA, PEAD, GEOMEMBRANA TEXTURIZADA, E = 0,50 MM, NBR 15352</v>
          </cell>
          <cell r="F6509" t="str">
            <v>M2</v>
          </cell>
          <cell r="G6509">
            <v>5.34</v>
          </cell>
          <cell r="H6509" t="str">
            <v>I-SINAPI</v>
          </cell>
          <cell r="I6509">
            <v>6.51</v>
          </cell>
        </row>
        <row r="6510">
          <cell r="D6510" t="str">
            <v>00025869</v>
          </cell>
          <cell r="E6510" t="str">
            <v>MANTA TERMOPLÁSTICA, PEAD, GEOMEMBRANA TEXTURIZADA, E = 0,75 MM, NBR 15352</v>
          </cell>
          <cell r="F6510" t="str">
            <v>M2</v>
          </cell>
          <cell r="G6510">
            <v>8.0399999999999991</v>
          </cell>
          <cell r="H6510" t="str">
            <v>I-SINAPI</v>
          </cell>
          <cell r="I6510">
            <v>9.8000000000000007</v>
          </cell>
        </row>
        <row r="6511">
          <cell r="D6511" t="str">
            <v>00025870</v>
          </cell>
          <cell r="E6511" t="str">
            <v>MANTA TERMOPLÁSTICA, PEAD, GEOMEMBRANA TEXTURIZADA, E = 0,80 MM, NBR 15352</v>
          </cell>
          <cell r="F6511" t="str">
            <v>M2</v>
          </cell>
          <cell r="G6511">
            <v>8.5399999999999991</v>
          </cell>
          <cell r="H6511" t="str">
            <v>I-SINAPI</v>
          </cell>
          <cell r="I6511">
            <v>10.41</v>
          </cell>
        </row>
        <row r="6512">
          <cell r="D6512" t="str">
            <v>00025871</v>
          </cell>
          <cell r="E6512" t="str">
            <v>MANTA TERMOPLÁSTICA, PEAD, GEOMEMBRANA TEXTURIZADA, E = 1,00 MM, NBR 15352</v>
          </cell>
          <cell r="F6512" t="str">
            <v>M2</v>
          </cell>
          <cell r="G6512">
            <v>10.61</v>
          </cell>
          <cell r="H6512" t="str">
            <v>I-SINAPI</v>
          </cell>
          <cell r="I6512">
            <v>12.94</v>
          </cell>
        </row>
        <row r="6513">
          <cell r="D6513" t="str">
            <v>00025867</v>
          </cell>
          <cell r="E6513" t="str">
            <v>MANTA TERMOPLÁSTICA, PEAD, GEOMEMBRANA TEXTURIZADA, E = 1,50 MM, NBR 15352</v>
          </cell>
          <cell r="F6513" t="str">
            <v>M2</v>
          </cell>
          <cell r="G6513">
            <v>15.75</v>
          </cell>
          <cell r="H6513" t="str">
            <v>I-SINAPI</v>
          </cell>
          <cell r="I6513">
            <v>19.21</v>
          </cell>
        </row>
        <row r="6514">
          <cell r="D6514" t="str">
            <v>00025872</v>
          </cell>
          <cell r="E6514" t="str">
            <v>MANTA TERMOPLÁSTICA, PEAD, GEOMEMBRANA TEXTURIZADA, E = 2,00 MM, NBR 15352</v>
          </cell>
          <cell r="F6514" t="str">
            <v>M2</v>
          </cell>
          <cell r="G6514">
            <v>20.99</v>
          </cell>
          <cell r="H6514" t="str">
            <v>I-SINAPI</v>
          </cell>
          <cell r="I6514">
            <v>25.6</v>
          </cell>
        </row>
        <row r="6515">
          <cell r="D6515" t="str">
            <v>00025873</v>
          </cell>
          <cell r="E6515" t="str">
            <v>MANTA TERMOPLÁSTICA, PEAD, GEOMEMBRANA TEXTURIZADA, E = 2,50 MM, NBR 15352</v>
          </cell>
          <cell r="F6515" t="str">
            <v>M2</v>
          </cell>
          <cell r="G6515">
            <v>26.24</v>
          </cell>
          <cell r="H6515" t="str">
            <v>I-SINAPI</v>
          </cell>
          <cell r="I6515">
            <v>32.01</v>
          </cell>
        </row>
        <row r="6516">
          <cell r="D6516" t="str">
            <v>00014535</v>
          </cell>
          <cell r="E6516" t="str">
            <v>MAQUINA (PRENSA HIDRAULICA) PMT-1000 P/ FABRICACAO DE TUBOS DE CONCRETO SIMPLES    DN200 A DN600 X</v>
          </cell>
          <cell r="F6516" t="str">
            <v>UN</v>
          </cell>
          <cell r="G6516">
            <v>18148.419999999998</v>
          </cell>
          <cell r="H6516" t="str">
            <v>I-SINAPI</v>
          </cell>
          <cell r="I6516">
            <v>22141.07</v>
          </cell>
        </row>
        <row r="6517">
          <cell r="D6517" t="str">
            <v>00014534</v>
          </cell>
          <cell r="E6517" t="str">
            <v>MAQUINA (PRENSA) VIBRATORIA TIPO MBM-3 C/ MOTOR ELETRICO 2CV P/ FAB DE PISOS INTERTRAVADOS PAV'S</v>
          </cell>
          <cell r="F6517" t="str">
            <v>UN</v>
          </cell>
          <cell r="G6517">
            <v>4990.5200000000004</v>
          </cell>
          <cell r="H6517" t="str">
            <v>I-SINAPI</v>
          </cell>
          <cell r="I6517">
            <v>6088.43</v>
          </cell>
        </row>
        <row r="6518">
          <cell r="D6518" t="str">
            <v>00004037</v>
          </cell>
          <cell r="E6518" t="str">
            <v>MAQUINA DE CORTAR ACO TIPO SOGEMAT OU EQUIV (MANUAL)</v>
          </cell>
          <cell r="F6518" t="str">
            <v>H</v>
          </cell>
          <cell r="G6518">
            <v>4.05</v>
          </cell>
          <cell r="H6518" t="str">
            <v>I-SINAPI</v>
          </cell>
          <cell r="I6518">
            <v>4.9400000000000004</v>
          </cell>
        </row>
        <row r="6519">
          <cell r="D6519" t="str">
            <v>00004035</v>
          </cell>
          <cell r="E6519" t="str">
            <v>MAQUINA DE CORTAR ASFALTO/CONCRETO A GASOLINA POT * 10HP * C/ DISCO * ATE 20" * TIPO CLIPPER OU</v>
          </cell>
          <cell r="F6519" t="str">
            <v>H</v>
          </cell>
          <cell r="G6519">
            <v>2.7</v>
          </cell>
          <cell r="H6519" t="str">
            <v>I-SINAPI</v>
          </cell>
          <cell r="I6519">
            <v>3.29</v>
          </cell>
        </row>
        <row r="6520">
          <cell r="D6520" t="str">
            <v>00011280</v>
          </cell>
          <cell r="E6520" t="str">
            <v>MAQUINA DE CORTAR ASFALTO/CONCRETO, TIPO CLIPPER C 84, COM MOTOR A   GASOLINA, 8,25 HP, C/ DISCO AT</v>
          </cell>
          <cell r="F6520" t="str">
            <v>UN</v>
          </cell>
          <cell r="G6520">
            <v>6362.26</v>
          </cell>
          <cell r="H6520" t="str">
            <v>I-SINAPI</v>
          </cell>
          <cell r="I6520">
            <v>7761.95</v>
          </cell>
        </row>
        <row r="6521">
          <cell r="D6521" t="str">
            <v>00014619</v>
          </cell>
          <cell r="E6521" t="str">
            <v>MAQUINA DE CORTAR FERRO, POLIKORTE, MODELO MIP-18 S, COM MOTOR 10 CV</v>
          </cell>
          <cell r="F6521" t="str">
            <v>UN</v>
          </cell>
          <cell r="G6521">
            <v>2388.0700000000002</v>
          </cell>
          <cell r="H6521" t="str">
            <v>I-SINAPI</v>
          </cell>
          <cell r="I6521">
            <v>2913.44</v>
          </cell>
        </row>
        <row r="6522">
          <cell r="D6522" t="str">
            <v>00004036</v>
          </cell>
          <cell r="E6522" t="str">
            <v>MAQUINA DE DOBRAR ACO DIAM ATE 1 1/2" TIPO NEOCONDE OU EQUIV (MANUAL)</v>
          </cell>
          <cell r="F6522" t="str">
            <v>H</v>
          </cell>
          <cell r="G6522">
            <v>4.05</v>
          </cell>
          <cell r="H6522" t="str">
            <v>I-SINAPI</v>
          </cell>
          <cell r="I6522">
            <v>4.9400000000000004</v>
          </cell>
        </row>
        <row r="6523">
          <cell r="D6523" t="str">
            <v>00014647</v>
          </cell>
          <cell r="E6523" t="str">
            <v>MAQUINA DEMARCADORA DE FAIXA DE TRAFEGO FX24B CONSMAQ,AUTOPROPELIDA,   MOTOR DIESEL 24 HP</v>
          </cell>
          <cell r="F6523" t="str">
            <v>UN</v>
          </cell>
          <cell r="G6523">
            <v>72000</v>
          </cell>
          <cell r="H6523" t="str">
            <v>I-SINAPI</v>
          </cell>
          <cell r="I6523">
            <v>87840</v>
          </cell>
        </row>
        <row r="6524">
          <cell r="D6524" t="str">
            <v>00013890</v>
          </cell>
          <cell r="E6524" t="str">
            <v>MAQUINA DEMARCADORA DE FAIXA DE TRAFEGO FX44 CONSMAQ, AUTOPROPELIDA,   MOTOR DIESEL 30 HP</v>
          </cell>
          <cell r="F6524" t="str">
            <v>UN</v>
          </cell>
          <cell r="G6524">
            <v>114606.72</v>
          </cell>
          <cell r="H6524" t="str">
            <v>I-SINAPI</v>
          </cell>
          <cell r="I6524">
            <v>139820.19</v>
          </cell>
        </row>
        <row r="6525">
          <cell r="D6525" t="str">
            <v>00010764</v>
          </cell>
          <cell r="E6525" t="str">
            <v>MAQUINA ELETRICA P/ POLIMENTO DE PISO</v>
          </cell>
          <cell r="F6525" t="str">
            <v>H</v>
          </cell>
          <cell r="G6525">
            <v>3.12</v>
          </cell>
          <cell r="H6525" t="str">
            <v>I-SINAPI</v>
          </cell>
          <cell r="I6525">
            <v>3.8</v>
          </cell>
        </row>
        <row r="6526">
          <cell r="D6526" t="str">
            <v>00014574</v>
          </cell>
          <cell r="E6526" t="str">
            <v>MAQUINA FRESADORA DE PAVIMENTACAO ASFALTICA, WIRTGEN, MODELO W 1000 L, POTÊNCIA 173 HP</v>
          </cell>
          <cell r="F6526" t="str">
            <v>UN</v>
          </cell>
          <cell r="G6526">
            <v>945703.41</v>
          </cell>
          <cell r="H6526" t="str">
            <v>I-SINAPI</v>
          </cell>
          <cell r="I6526">
            <v>1153758.1599999999</v>
          </cell>
        </row>
        <row r="6527">
          <cell r="D6527" t="str">
            <v>00010754</v>
          </cell>
          <cell r="E6527" t="str">
            <v>MAQUINA JATO AREIA PNEUMATICA, 270 KG</v>
          </cell>
          <cell r="F6527" t="str">
            <v>H</v>
          </cell>
          <cell r="G6527">
            <v>3.83</v>
          </cell>
          <cell r="H6527" t="str">
            <v>I-SINAPI</v>
          </cell>
          <cell r="I6527">
            <v>4.67</v>
          </cell>
        </row>
        <row r="6528">
          <cell r="D6528" t="str">
            <v>00020189</v>
          </cell>
          <cell r="E6528" t="str">
            <v>MAQUINA JATO DE AREIA PNEUMATICA CAMARA DUPLA 1 SAIDA</v>
          </cell>
          <cell r="F6528" t="str">
            <v>H</v>
          </cell>
          <cell r="G6528">
            <v>3.81</v>
          </cell>
          <cell r="H6528" t="str">
            <v>I-SINAPI</v>
          </cell>
          <cell r="I6528">
            <v>4.6399999999999997</v>
          </cell>
        </row>
        <row r="6529">
          <cell r="D6529" t="str">
            <v>00020190</v>
          </cell>
          <cell r="E6529" t="str">
            <v>MAQUINA JATO DE AREIA PNEUMATICA CAMARA DUPLA 2 SAIDA</v>
          </cell>
          <cell r="F6529" t="str">
            <v>H</v>
          </cell>
          <cell r="G6529">
            <v>4.9800000000000004</v>
          </cell>
          <cell r="H6529" t="str">
            <v>I-SINAPI</v>
          </cell>
          <cell r="I6529">
            <v>6.07</v>
          </cell>
        </row>
        <row r="6530">
          <cell r="D6530" t="str">
            <v>00020216</v>
          </cell>
          <cell r="E6530" t="str">
            <v>MAQUINA P/ DESBOBINAR, ENDIREITAR E CORTAR FERRO, MENEGOTTI, MODELO MCF,   C/ MOTOR ELETRICO 2 HP</v>
          </cell>
          <cell r="F6530" t="str">
            <v>UN</v>
          </cell>
          <cell r="G6530">
            <v>2598.02</v>
          </cell>
          <cell r="H6530" t="str">
            <v>I-SINAPI</v>
          </cell>
          <cell r="I6530">
            <v>3169.58</v>
          </cell>
        </row>
        <row r="6531">
          <cell r="D6531" t="str">
            <v>00003335</v>
          </cell>
          <cell r="E6531" t="str">
            <v>MAQUINA P/ SOLDA ELETRICA TIPO BAMBINA TIG 30 AC/DC DA BAMBOZZI OU EQUIV</v>
          </cell>
          <cell r="F6531" t="str">
            <v>H</v>
          </cell>
          <cell r="G6531">
            <v>1.35</v>
          </cell>
          <cell r="H6531" t="str">
            <v>I-SINAPI</v>
          </cell>
          <cell r="I6531">
            <v>1.64</v>
          </cell>
        </row>
        <row r="6532">
          <cell r="D6532" t="str">
            <v>00012868</v>
          </cell>
          <cell r="E6532" t="str">
            <v>MARCENEIRO</v>
          </cell>
          <cell r="F6532" t="str">
            <v>H</v>
          </cell>
          <cell r="G6532">
            <v>10.27</v>
          </cell>
          <cell r="H6532" t="str">
            <v>I-SINAPI</v>
          </cell>
          <cell r="I6532">
            <v>12.52</v>
          </cell>
        </row>
        <row r="6533">
          <cell r="D6533" t="str">
            <v>00000191</v>
          </cell>
          <cell r="E6533" t="str">
            <v>MARCO/ARO/BATENTE SIMPLES / GRADE CANTO 7 X 3,5CM P/ PORTA 0,60 A 1,20 X 2,10M    MADEIRA REGIONAL 1A</v>
          </cell>
          <cell r="F6533" t="str">
            <v>JG</v>
          </cell>
          <cell r="G6533">
            <v>45.28</v>
          </cell>
          <cell r="H6533" t="str">
            <v>I-SINAPI</v>
          </cell>
          <cell r="I6533">
            <v>55.24</v>
          </cell>
        </row>
        <row r="6534">
          <cell r="D6534" t="str">
            <v>00000195</v>
          </cell>
          <cell r="E6534" t="str">
            <v>MARCO/ARO/BATENTE SIMPLES / GRADE CANTO 7 X 3,5CM P/ PORTA 0,60 A 1,20 X 2,10M MADEIRA REGIONAL 2A</v>
          </cell>
          <cell r="F6534" t="str">
            <v>JG</v>
          </cell>
          <cell r="G6534">
            <v>38.69</v>
          </cell>
          <cell r="H6534" t="str">
            <v>I-SINAPI</v>
          </cell>
          <cell r="I6534">
            <v>47.2</v>
          </cell>
        </row>
        <row r="6535">
          <cell r="D6535" t="str">
            <v>00000194</v>
          </cell>
          <cell r="E6535" t="str">
            <v>MARCO/ARO/BATENTE SIMPLES / GRADE CANTO 7 X 3CM P/ PORTA 0,60 A 1,20 X 2,10M MADEIRA REGIONAL 2A</v>
          </cell>
          <cell r="F6535" t="str">
            <v>JG</v>
          </cell>
          <cell r="G6535">
            <v>37.69</v>
          </cell>
          <cell r="H6535" t="str">
            <v>I-SINAPI</v>
          </cell>
          <cell r="I6535">
            <v>45.98</v>
          </cell>
        </row>
        <row r="6536">
          <cell r="D6536" t="str">
            <v>00000190</v>
          </cell>
          <cell r="E6536" t="str">
            <v>MARCO/ARO/BATENTE SIMPLES/ GRADE CANTO 7 X 3CM P/ PORTA 0,60 A 1,20 X 2,10M MADEIRA REGIONAL 1A</v>
          </cell>
          <cell r="F6536" t="str">
            <v>JG</v>
          </cell>
          <cell r="G6536">
            <v>41.38</v>
          </cell>
          <cell r="H6536" t="str">
            <v>I-SINAPI</v>
          </cell>
          <cell r="I6536">
            <v>50.48</v>
          </cell>
        </row>
        <row r="6537">
          <cell r="D6537" t="str">
            <v>00011691</v>
          </cell>
          <cell r="E6537" t="str">
            <v>MARMORE ACINZENTADO POLIDO P/ BANCADA E = 2,5CM</v>
          </cell>
          <cell r="F6537" t="str">
            <v>M2</v>
          </cell>
          <cell r="G6537">
            <v>250.91</v>
          </cell>
          <cell r="H6537" t="str">
            <v>I-SINAPI</v>
          </cell>
          <cell r="I6537">
            <v>306.11</v>
          </cell>
        </row>
        <row r="6538">
          <cell r="D6538" t="str">
            <v>00010628</v>
          </cell>
          <cell r="E6538" t="str">
            <v>MARMORE ACINZENTADO POLIDO P/ DIVISORIA E = 3CM</v>
          </cell>
          <cell r="F6538" t="str">
            <v>M2</v>
          </cell>
          <cell r="G6538">
            <v>351.27</v>
          </cell>
          <cell r="H6538" t="str">
            <v>I-SINAPI</v>
          </cell>
          <cell r="I6538">
            <v>428.54</v>
          </cell>
        </row>
        <row r="6539">
          <cell r="D6539" t="str">
            <v>00010722</v>
          </cell>
          <cell r="E6539" t="str">
            <v>MARMORE ACINZENTADO POLIDO P/ PISO 20 X 30CM E = 2CM</v>
          </cell>
          <cell r="F6539" t="str">
            <v>M2</v>
          </cell>
          <cell r="G6539">
            <v>141.13</v>
          </cell>
          <cell r="H6539" t="str">
            <v>I-SINAPI</v>
          </cell>
          <cell r="I6539">
            <v>172.17</v>
          </cell>
        </row>
        <row r="6540">
          <cell r="D6540" t="str">
            <v>00011692</v>
          </cell>
          <cell r="E6540" t="str">
            <v>MARMORE BRANCO POLIDO P/ BANCADA E = 3CM</v>
          </cell>
          <cell r="F6540" t="str">
            <v>M2</v>
          </cell>
          <cell r="G6540">
            <v>296.38</v>
          </cell>
          <cell r="H6540" t="str">
            <v>I-SINAPI</v>
          </cell>
          <cell r="I6540">
            <v>361.58</v>
          </cell>
        </row>
        <row r="6541">
          <cell r="D6541" t="str">
            <v>00010629</v>
          </cell>
          <cell r="E6541" t="str">
            <v>MARMORE BRANCO POLIDO P/ DIVISORIAS E = 3CM</v>
          </cell>
          <cell r="F6541" t="str">
            <v>M2</v>
          </cell>
          <cell r="G6541">
            <v>341.86</v>
          </cell>
          <cell r="H6541" t="str">
            <v>I-SINAPI</v>
          </cell>
          <cell r="I6541">
            <v>417.06</v>
          </cell>
        </row>
        <row r="6542">
          <cell r="D6542" t="str">
            <v>00010723</v>
          </cell>
          <cell r="E6542" t="str">
            <v>MARMORE BRANCO POLIDO P/ PISO 20 X 30CM E = 2CM</v>
          </cell>
          <cell r="F6542" t="str">
            <v>M2</v>
          </cell>
          <cell r="G6542">
            <v>138</v>
          </cell>
          <cell r="H6542" t="str">
            <v>I-SINAPI</v>
          </cell>
          <cell r="I6542">
            <v>168.36</v>
          </cell>
        </row>
        <row r="6543">
          <cell r="D6543" t="str">
            <v>00004755</v>
          </cell>
          <cell r="E6543" t="str">
            <v>MARMORISTA/GRANITEIRO</v>
          </cell>
          <cell r="F6543" t="str">
            <v>H</v>
          </cell>
          <cell r="G6543">
            <v>9.5500000000000007</v>
          </cell>
          <cell r="H6543" t="str">
            <v>I-SINAPI</v>
          </cell>
          <cell r="I6543">
            <v>11.65</v>
          </cell>
        </row>
        <row r="6544">
          <cell r="D6544" t="str">
            <v>00004040</v>
          </cell>
          <cell r="E6544" t="str">
            <v>MARTELETE OU ROMPEDOR PNEUMATICO TIPO ATLAS COPCO TEX-31 , 27 KG OU EQUIV</v>
          </cell>
          <cell r="F6544" t="str">
            <v>H</v>
          </cell>
          <cell r="G6544">
            <v>3.94</v>
          </cell>
          <cell r="H6544" t="str">
            <v>I-SINAPI</v>
          </cell>
          <cell r="I6544">
            <v>4.8</v>
          </cell>
        </row>
        <row r="6545">
          <cell r="D6545" t="str">
            <v>00004044</v>
          </cell>
          <cell r="E6545" t="str">
            <v>MARTELETE OU ROMPEDOR PNEUMATICO TIPO ATLAS COPCO TEX-32 32,6 KG OU EQUIV</v>
          </cell>
          <cell r="F6545" t="str">
            <v>H</v>
          </cell>
          <cell r="G6545">
            <v>4.12</v>
          </cell>
          <cell r="H6545" t="str">
            <v>I-SINAPI</v>
          </cell>
          <cell r="I6545">
            <v>5.0199999999999996</v>
          </cell>
        </row>
        <row r="6546">
          <cell r="D6546" t="str">
            <v>00004043</v>
          </cell>
          <cell r="E6546" t="str">
            <v>MARTELETE OU ROMPEDOR PNEUMATICO TIPO ATLAS COPCO TEX-43,36 A 44 KG OU EQUIV</v>
          </cell>
          <cell r="F6546" t="str">
            <v>H</v>
          </cell>
          <cell r="G6546">
            <v>4.29</v>
          </cell>
          <cell r="H6546" t="str">
            <v>I-SINAPI</v>
          </cell>
          <cell r="I6546">
            <v>5.23</v>
          </cell>
        </row>
        <row r="6547">
          <cell r="D6547" t="str">
            <v>00004045</v>
          </cell>
          <cell r="E6547" t="str">
            <v>MARTELETE OU ROMPEDOR PNEUMATICO TIPO ATLAS COPCO 27 A 44KG INCLUSIVE CONJUNTO DE MANGUEIRA</v>
          </cell>
          <cell r="F6547" t="str">
            <v>H</v>
          </cell>
          <cell r="G6547">
            <v>5.73</v>
          </cell>
          <cell r="H6547" t="str">
            <v>I-SINAPI</v>
          </cell>
          <cell r="I6547">
            <v>6.99</v>
          </cell>
        </row>
        <row r="6548">
          <cell r="D6548" t="str">
            <v>00025956</v>
          </cell>
          <cell r="E6548" t="str">
            <v>MARTELO DEMOLIDOR PNEUMÁTICO MANUAL, MARCA   ATLAS COPCO, MODELO TEX-33KG,   CONSUMO DE AR</v>
          </cell>
          <cell r="F6548" t="str">
            <v>UN</v>
          </cell>
          <cell r="G6548">
            <v>7215.1</v>
          </cell>
          <cell r="H6548" t="str">
            <v>I-SINAPI</v>
          </cell>
          <cell r="I6548">
            <v>8802.42</v>
          </cell>
        </row>
        <row r="6549">
          <cell r="D6549" t="str">
            <v>00014531</v>
          </cell>
          <cell r="E6549" t="str">
            <v>MARTELO DEMOLIDOR PNEUMÁTICO MANUAL, MARCA ATLAS COPCO, MODELO TEX 22 PS</v>
          </cell>
          <cell r="F6549" t="str">
            <v>UN</v>
          </cell>
          <cell r="G6549">
            <v>5721.34</v>
          </cell>
          <cell r="H6549" t="str">
            <v>I-SINAPI</v>
          </cell>
          <cell r="I6549">
            <v>6980.03</v>
          </cell>
        </row>
        <row r="6550">
          <cell r="D6550" t="str">
            <v>00011616</v>
          </cell>
          <cell r="E6550" t="str">
            <v>MARTELO DEMOLIDOR PNEUMÁTICO MANUAL, MARCA ATLAS COPCO, MODELO TEX 32 P</v>
          </cell>
          <cell r="F6550" t="str">
            <v>UN</v>
          </cell>
          <cell r="G6550">
            <v>7421.63</v>
          </cell>
          <cell r="H6550" t="str">
            <v>I-SINAPI</v>
          </cell>
          <cell r="I6550">
            <v>9054.3799999999992</v>
          </cell>
        </row>
        <row r="6551">
          <cell r="D6551" t="str">
            <v>00004046</v>
          </cell>
          <cell r="E6551" t="str">
            <v>MARTELO DEMOLIDOR PNEUMÁTICO MANUAL, MARCA ATLAS COPCO, MODELO TEX-270PS</v>
          </cell>
          <cell r="F6551" t="str">
            <v>UN</v>
          </cell>
          <cell r="G6551">
            <v>6182.89</v>
          </cell>
          <cell r="H6551" t="str">
            <v>I-SINAPI</v>
          </cell>
          <cell r="I6551">
            <v>7543.12</v>
          </cell>
        </row>
        <row r="6552">
          <cell r="D6552" t="str">
            <v>00014529</v>
          </cell>
          <cell r="E6552" t="str">
            <v>MARTELO PERFURADOR PNEUMÁTICO MANUAL, MARCA ATLAS COPCO, MODELO BBD 12 T</v>
          </cell>
          <cell r="F6552" t="str">
            <v>UN</v>
          </cell>
          <cell r="G6552">
            <v>7331.79</v>
          </cell>
          <cell r="H6552" t="str">
            <v>I-SINAPI</v>
          </cell>
          <cell r="I6552">
            <v>8944.7800000000007</v>
          </cell>
        </row>
        <row r="6553">
          <cell r="D6553" t="str">
            <v>00013447</v>
          </cell>
          <cell r="E6553" t="str">
            <v>MARTELO PERFURADOR PNEUMÁTICO MANUAL, MARCA ATLAS COPCO, MODELO RH 656</v>
          </cell>
          <cell r="F6553" t="str">
            <v>UN</v>
          </cell>
          <cell r="G6553">
            <v>6389.15</v>
          </cell>
          <cell r="H6553" t="str">
            <v>I-SINAPI</v>
          </cell>
          <cell r="I6553">
            <v>7794.76</v>
          </cell>
        </row>
        <row r="6554">
          <cell r="D6554" t="str">
            <v>00010747</v>
          </cell>
          <cell r="E6554" t="str">
            <v>MARTELO PERFURADOR PNEUMÁTICO MANUAL, MARCA ATLAS COPCO, MODELO RH 658</v>
          </cell>
          <cell r="F6554" t="str">
            <v>UN</v>
          </cell>
          <cell r="G6554">
            <v>6547.62</v>
          </cell>
          <cell r="H6554" t="str">
            <v>I-SINAPI</v>
          </cell>
          <cell r="I6554">
            <v>7988.09</v>
          </cell>
        </row>
        <row r="6555">
          <cell r="D6555" t="str">
            <v>00004054</v>
          </cell>
          <cell r="E6555" t="str">
            <v>MASSA A OLEO P/ MADEIRAS - LATA DE 18 L</v>
          </cell>
          <cell r="F6555" t="str">
            <v>18L</v>
          </cell>
          <cell r="G6555">
            <v>127.34</v>
          </cell>
          <cell r="H6555" t="str">
            <v>I-SINAPI</v>
          </cell>
          <cell r="I6555">
            <v>155.35</v>
          </cell>
        </row>
        <row r="6556">
          <cell r="D6556" t="str">
            <v>00004052</v>
          </cell>
          <cell r="E6556" t="str">
            <v>MASSA ACRILICA</v>
          </cell>
          <cell r="F6556" t="str">
            <v>18L</v>
          </cell>
          <cell r="G6556">
            <v>100.12</v>
          </cell>
          <cell r="H6556" t="str">
            <v>I-SINAPI</v>
          </cell>
          <cell r="I6556">
            <v>122.14</v>
          </cell>
        </row>
        <row r="6557">
          <cell r="D6557" t="str">
            <v>00004056</v>
          </cell>
          <cell r="E6557" t="str">
            <v>MASSA ACRILICA P/ PAREDES INTERIOR/EXTERIOR</v>
          </cell>
          <cell r="F6557" t="str">
            <v>GL</v>
          </cell>
          <cell r="G6557">
            <v>19.14</v>
          </cell>
          <cell r="H6557" t="str">
            <v>I-SINAPI</v>
          </cell>
          <cell r="I6557">
            <v>23.35</v>
          </cell>
        </row>
        <row r="6558">
          <cell r="D6558" t="str">
            <v>00004053</v>
          </cell>
          <cell r="E6558" t="str">
            <v>MASSA BASE A OLEO</v>
          </cell>
          <cell r="F6558" t="str">
            <v>GL</v>
          </cell>
          <cell r="G6558">
            <v>25.82</v>
          </cell>
          <cell r="H6558" t="str">
            <v>I-SINAPI</v>
          </cell>
          <cell r="I6558">
            <v>31.5</v>
          </cell>
        </row>
        <row r="6559">
          <cell r="D6559" t="str">
            <v>00007326</v>
          </cell>
          <cell r="E6559" t="str">
            <v>MASSA BETUMINOSA P/ CONSERTO DE TRINCAS E CALHAS METALICAS TP CARBOPLASTICO 2 OTTO BAUMGART</v>
          </cell>
          <cell r="F6559" t="str">
            <v>KG</v>
          </cell>
          <cell r="G6559">
            <v>12.49</v>
          </cell>
          <cell r="H6559" t="str">
            <v>I-SINAPI</v>
          </cell>
          <cell r="I6559">
            <v>15.23</v>
          </cell>
        </row>
        <row r="6560">
          <cell r="D6560" t="str">
            <v>00007328</v>
          </cell>
          <cell r="E6560" t="str">
            <v>MASSA BETUMINOSA P/ IMPERMEABILIZACAO TP CARBOLASTICO NUM 1- OTTO BAUMGART OU MARCA</v>
          </cell>
          <cell r="F6560" t="str">
            <v>KG</v>
          </cell>
          <cell r="G6560">
            <v>13.11</v>
          </cell>
          <cell r="H6560" t="str">
            <v>I-SINAPI</v>
          </cell>
          <cell r="I6560">
            <v>15.99</v>
          </cell>
        </row>
        <row r="6561">
          <cell r="D6561" t="str">
            <v>00007323</v>
          </cell>
          <cell r="E6561" t="str">
            <v>MASSA BETUMINOSA P/ ISOLAMENTOS, TIPO ISOLIT OTTO BAUMGART OU MARCA EQUIVALENTE</v>
          </cell>
          <cell r="F6561" t="str">
            <v>KG</v>
          </cell>
          <cell r="G6561">
            <v>3.55</v>
          </cell>
          <cell r="H6561" t="str">
            <v>I-SINAPI</v>
          </cell>
          <cell r="I6561">
            <v>4.33</v>
          </cell>
        </row>
        <row r="6562">
          <cell r="D6562" t="str">
            <v>00004051</v>
          </cell>
          <cell r="E6562" t="str">
            <v>MASSA CORRIDA A BASE LATEX PVA</v>
          </cell>
          <cell r="F6562" t="str">
            <v>18L</v>
          </cell>
          <cell r="G6562">
            <v>48.49</v>
          </cell>
          <cell r="H6562" t="str">
            <v>I-SINAPI</v>
          </cell>
          <cell r="I6562">
            <v>59.15</v>
          </cell>
        </row>
        <row r="6563">
          <cell r="D6563" t="str">
            <v>00004048</v>
          </cell>
          <cell r="E6563" t="str">
            <v>MASSA CORRIDA A BASE LATEX PVA</v>
          </cell>
          <cell r="F6563" t="str">
            <v>L</v>
          </cell>
          <cell r="G6563">
            <v>3.81</v>
          </cell>
          <cell r="H6563" t="str">
            <v>I-SINAPI</v>
          </cell>
          <cell r="I6563">
            <v>4.6399999999999997</v>
          </cell>
        </row>
        <row r="6564">
          <cell r="D6564" t="str">
            <v>00004047</v>
          </cell>
          <cell r="E6564" t="str">
            <v>MASSA CORRIDA A BASE LATEX PVA</v>
          </cell>
          <cell r="F6564" t="str">
            <v>GL</v>
          </cell>
          <cell r="G6564">
            <v>13.7</v>
          </cell>
          <cell r="H6564" t="str">
            <v>I-SINAPI</v>
          </cell>
          <cell r="I6564">
            <v>16.71</v>
          </cell>
        </row>
        <row r="6565">
          <cell r="D6565" t="str">
            <v>00004049</v>
          </cell>
          <cell r="E6565" t="str">
            <v>MASSA EPOXI</v>
          </cell>
          <cell r="F6565" t="str">
            <v>L</v>
          </cell>
          <cell r="G6565">
            <v>19.27</v>
          </cell>
          <cell r="H6565" t="str">
            <v>I-SINAPI</v>
          </cell>
          <cell r="I6565">
            <v>23.5</v>
          </cell>
        </row>
        <row r="6566">
          <cell r="D6566" t="str">
            <v>00011604</v>
          </cell>
          <cell r="E6566" t="str">
            <v>MASSA EPOXI P/ REPAROS, TIPO DUREPOXI OU MARCA EQUIVALENTE, EMBALAGEM 250G</v>
          </cell>
          <cell r="F6566" t="str">
            <v>UN</v>
          </cell>
          <cell r="G6566">
            <v>8.89</v>
          </cell>
          <cell r="H6566" t="str">
            <v>I-SINAPI</v>
          </cell>
          <cell r="I6566">
            <v>10.84</v>
          </cell>
        </row>
        <row r="6567">
          <cell r="D6567" t="str">
            <v>00001611</v>
          </cell>
          <cell r="E6567" t="str">
            <v>MASSA P/ VEDACAO DE TELHA DE AMIANTO</v>
          </cell>
          <cell r="F6567" t="str">
            <v>KG</v>
          </cell>
          <cell r="G6567">
            <v>44.76</v>
          </cell>
          <cell r="H6567" t="str">
            <v>I-SINAPI</v>
          </cell>
          <cell r="I6567">
            <v>54.6</v>
          </cell>
        </row>
        <row r="6568">
          <cell r="D6568" t="str">
            <v>00010498</v>
          </cell>
          <cell r="E6568" t="str">
            <v>MASSA PARA VIDRO</v>
          </cell>
          <cell r="F6568" t="str">
            <v>KG</v>
          </cell>
          <cell r="G6568">
            <v>2.85</v>
          </cell>
          <cell r="H6568" t="str">
            <v>I-SINAPI</v>
          </cell>
          <cell r="I6568">
            <v>3.47</v>
          </cell>
        </row>
        <row r="6569">
          <cell r="D6569" t="str">
            <v>00001610</v>
          </cell>
          <cell r="E6569" t="str">
            <v>MASSA PRONTA P/ VEDACAO TP CARBOLASTICO CINZA DA OTTO BAUMGART OU MARCA EQUIVALENTE</v>
          </cell>
          <cell r="F6569" t="str">
            <v>KG</v>
          </cell>
          <cell r="G6569">
            <v>12.61</v>
          </cell>
          <cell r="H6569" t="str">
            <v>I-SINAPI</v>
          </cell>
          <cell r="I6569">
            <v>15.38</v>
          </cell>
        </row>
        <row r="6570">
          <cell r="D6570" t="str">
            <v>00007317</v>
          </cell>
          <cell r="E6570" t="str">
            <v>MASTIQUE BETUMINOSO P/ VEDACAO TP CARBOPLASTICO 3 OTTO BAUMGART OU MARCA EQUIVALENTE</v>
          </cell>
          <cell r="F6570" t="str">
            <v>KG</v>
          </cell>
          <cell r="G6570">
            <v>7.42</v>
          </cell>
          <cell r="H6570" t="str">
            <v>I-SINAPI</v>
          </cell>
          <cell r="I6570">
            <v>9.0500000000000007</v>
          </cell>
        </row>
        <row r="6571">
          <cell r="D6571" t="str">
            <v>00007321</v>
          </cell>
          <cell r="E6571" t="str">
            <v>MASTIQUE ELASTICO BASE SILICONE TP SILIFLEX OTTO BAUMGART OU MARCA EQUIVALENTE</v>
          </cell>
          <cell r="F6571" t="str">
            <v>310ML</v>
          </cell>
          <cell r="G6571">
            <v>18.260000000000002</v>
          </cell>
          <cell r="H6571" t="str">
            <v>I-SINAPI</v>
          </cell>
          <cell r="I6571">
            <v>22.27</v>
          </cell>
        </row>
        <row r="6572">
          <cell r="D6572" t="str">
            <v>00000628</v>
          </cell>
          <cell r="E6572" t="str">
            <v>MASTIQUE ELASTICO DE POLIURETANO DENVERJUNTA - DENVER</v>
          </cell>
          <cell r="F6572" t="str">
            <v>KG</v>
          </cell>
          <cell r="G6572">
            <v>22.85</v>
          </cell>
          <cell r="H6572" t="str">
            <v>I-SINAPI</v>
          </cell>
          <cell r="I6572">
            <v>27.87</v>
          </cell>
        </row>
        <row r="6573">
          <cell r="D6573" t="str">
            <v>00012357</v>
          </cell>
          <cell r="E6573" t="str">
            <v>MASTRO SIMPLES GALV, C/ LUVA DE REDUCAO, DN 1 1/2" X 3,00M</v>
          </cell>
          <cell r="F6573" t="str">
            <v>UN</v>
          </cell>
          <cell r="G6573">
            <v>102.17</v>
          </cell>
          <cell r="H6573" t="str">
            <v>I-SINAPI</v>
          </cell>
          <cell r="I6573">
            <v>124.64</v>
          </cell>
        </row>
        <row r="6574">
          <cell r="D6574" t="str">
            <v>00012358</v>
          </cell>
          <cell r="E6574" t="str">
            <v>MASTRO SIMPLES GALV, C/ LUVA DE REDUCAO, DN 2'' X 3,00M</v>
          </cell>
          <cell r="F6574" t="str">
            <v>UN</v>
          </cell>
          <cell r="G6574">
            <v>109.71</v>
          </cell>
          <cell r="H6574" t="str">
            <v>I-SINAPI</v>
          </cell>
          <cell r="I6574">
            <v>133.84</v>
          </cell>
        </row>
        <row r="6575">
          <cell r="D6575" t="str">
            <v>00006077</v>
          </cell>
          <cell r="E6575" t="str">
            <v>MATERIAL   PARA ATERRO/REATERRO (BARRO, ARGILA) - RETIRADO NA JAZIDA - SEM TRANSPORTE</v>
          </cell>
          <cell r="F6575" t="str">
            <v>M3</v>
          </cell>
          <cell r="G6575">
            <v>6.52</v>
          </cell>
          <cell r="H6575" t="str">
            <v>I-SINAPI</v>
          </cell>
          <cell r="I6575">
            <v>7.95</v>
          </cell>
        </row>
        <row r="6576">
          <cell r="D6576" t="str">
            <v>00011080</v>
          </cell>
          <cell r="E6576" t="str">
            <v>MATERIAL FILTRANTE (PEDREGULHO) 15,4 A 9,6 MM</v>
          </cell>
          <cell r="F6576" t="str">
            <v>M3</v>
          </cell>
          <cell r="G6576">
            <v>504.55</v>
          </cell>
          <cell r="H6576" t="str">
            <v>I-SINAPI</v>
          </cell>
          <cell r="I6576">
            <v>615.54999999999995</v>
          </cell>
        </row>
        <row r="6577">
          <cell r="D6577" t="str">
            <v>00011079</v>
          </cell>
          <cell r="E6577" t="str">
            <v>MATERIAL FILTRANTE (PEDREGULHO) 2,4 A 0,6 MM</v>
          </cell>
          <cell r="F6577" t="str">
            <v>M3</v>
          </cell>
          <cell r="G6577">
            <v>484.09</v>
          </cell>
          <cell r="H6577" t="str">
            <v>I-SINAPI</v>
          </cell>
          <cell r="I6577">
            <v>590.58000000000004</v>
          </cell>
        </row>
        <row r="6578">
          <cell r="D6578" t="str">
            <v>00011081</v>
          </cell>
          <cell r="E6578" t="str">
            <v>MATERIAL FILTRANTE (PEDREGULHO) 25,4 A 15,4 MM</v>
          </cell>
          <cell r="F6578" t="str">
            <v>M3</v>
          </cell>
          <cell r="G6578">
            <v>525</v>
          </cell>
          <cell r="H6578" t="str">
            <v>I-SINAPI</v>
          </cell>
          <cell r="I6578">
            <v>640.5</v>
          </cell>
        </row>
        <row r="6579">
          <cell r="D6579" t="str">
            <v>00011082</v>
          </cell>
          <cell r="E6579" t="str">
            <v>MATERIAL FILTRANTE (PEDREGULHO) 38,0 A 25,4 MM</v>
          </cell>
          <cell r="F6579" t="str">
            <v>M3</v>
          </cell>
          <cell r="G6579">
            <v>545.45000000000005</v>
          </cell>
          <cell r="H6579" t="str">
            <v>I-SINAPI</v>
          </cell>
          <cell r="I6579">
            <v>665.44</v>
          </cell>
        </row>
        <row r="6580">
          <cell r="D6580" t="str">
            <v>00011083</v>
          </cell>
          <cell r="E6580" t="str">
            <v>MATERIAL FILTRANTE (PEDREGULHO) 4,8 A 2,4 MM</v>
          </cell>
          <cell r="F6580" t="str">
            <v>M3</v>
          </cell>
          <cell r="G6580">
            <v>484.09</v>
          </cell>
          <cell r="H6580" t="str">
            <v>I-SINAPI</v>
          </cell>
          <cell r="I6580">
            <v>590.58000000000004</v>
          </cell>
        </row>
        <row r="6581">
          <cell r="D6581" t="str">
            <v>00011084</v>
          </cell>
          <cell r="E6581" t="str">
            <v>MATERIAL FILTRANTE (PEDREGULHO) 9,6 A 4,8 MM</v>
          </cell>
          <cell r="F6581" t="str">
            <v>M3</v>
          </cell>
          <cell r="G6581">
            <v>504.55</v>
          </cell>
          <cell r="H6581" t="str">
            <v>I-SINAPI</v>
          </cell>
          <cell r="I6581">
            <v>615.54999999999995</v>
          </cell>
        </row>
        <row r="6582">
          <cell r="D6582" t="str">
            <v>00006081</v>
          </cell>
          <cell r="E6582" t="str">
            <v>MATERIAL PARA ATERRO/ REATERRO (BARRO, ARGILA OU SAIBRO) - COM TRANSPORTE ATÉ 10 KM</v>
          </cell>
          <cell r="F6582" t="str">
            <v>M3</v>
          </cell>
          <cell r="G6582">
            <v>13.8</v>
          </cell>
          <cell r="H6582" t="str">
            <v>I-SINAPI</v>
          </cell>
          <cell r="I6582">
            <v>16.829999999999998</v>
          </cell>
        </row>
        <row r="6583">
          <cell r="D6583" t="str">
            <v>00004058</v>
          </cell>
          <cell r="E6583" t="str">
            <v>MECÂNICO DE EQUIPAMENTOS PESADOS</v>
          </cell>
          <cell r="F6583" t="str">
            <v>H</v>
          </cell>
          <cell r="G6583">
            <v>13.29</v>
          </cell>
          <cell r="H6583" t="str">
            <v>I-SINAPI</v>
          </cell>
          <cell r="I6583">
            <v>16.21</v>
          </cell>
        </row>
        <row r="6584">
          <cell r="D6584" t="str">
            <v>00012768</v>
          </cell>
          <cell r="E6584" t="str">
            <v>MEDIDOR D = 2"</v>
          </cell>
          <cell r="F6584" t="str">
            <v>UN</v>
          </cell>
          <cell r="G6584">
            <v>1347.75</v>
          </cell>
          <cell r="H6584" t="str">
            <v>I-SINAPI</v>
          </cell>
          <cell r="I6584">
            <v>1644.25</v>
          </cell>
        </row>
        <row r="6585">
          <cell r="D6585" t="str">
            <v>00012779</v>
          </cell>
          <cell r="E6585" t="str">
            <v>MEDIDOR D = 3"</v>
          </cell>
          <cell r="F6585" t="str">
            <v>UN</v>
          </cell>
          <cell r="G6585">
            <v>1819.61</v>
          </cell>
          <cell r="H6585" t="str">
            <v>I-SINAPI</v>
          </cell>
          <cell r="I6585">
            <v>2219.92</v>
          </cell>
        </row>
        <row r="6586">
          <cell r="D6586" t="str">
            <v>00012780</v>
          </cell>
          <cell r="E6586" t="str">
            <v>MEDIDOR D = 4"</v>
          </cell>
          <cell r="F6586" t="str">
            <v>UN</v>
          </cell>
          <cell r="G6586">
            <v>2338.66</v>
          </cell>
          <cell r="H6586" t="str">
            <v>I-SINAPI</v>
          </cell>
          <cell r="I6586">
            <v>2853.16</v>
          </cell>
        </row>
        <row r="6587">
          <cell r="D6587" t="str">
            <v>00013741</v>
          </cell>
          <cell r="E6587" t="str">
            <v>MEDIDOR DE NIVEL ESTATICO E DINAMICO PARA POCO ARTESIANO COM CABO DE ACO REVESTIDO EM PVC</v>
          </cell>
          <cell r="F6587" t="str">
            <v>UN</v>
          </cell>
          <cell r="G6587">
            <v>4458.3100000000004</v>
          </cell>
          <cell r="H6587" t="str">
            <v>I-SINAPI</v>
          </cell>
          <cell r="I6587">
            <v>5439.13</v>
          </cell>
        </row>
        <row r="6588">
          <cell r="D6588" t="str">
            <v>00013587</v>
          </cell>
          <cell r="E6588" t="str">
            <v>MEIA CANA MAD APARELHADA P/ FORRO PAULISTA 1" X 1" (PINUS)</v>
          </cell>
          <cell r="F6588" t="str">
            <v>M</v>
          </cell>
          <cell r="G6588">
            <v>1.27</v>
          </cell>
          <cell r="H6588" t="str">
            <v>I-SINAPI</v>
          </cell>
          <cell r="I6588">
            <v>1.54</v>
          </cell>
        </row>
        <row r="6589">
          <cell r="D6589" t="str">
            <v>00004064</v>
          </cell>
          <cell r="E6589" t="str">
            <v>MEIO FIO RETO DE CONCRETO ( PADRAO DNER ) 1M</v>
          </cell>
          <cell r="F6589" t="str">
            <v>UN</v>
          </cell>
          <cell r="G6589">
            <v>13.09</v>
          </cell>
          <cell r="H6589" t="str">
            <v>I-SINAPI</v>
          </cell>
          <cell r="I6589">
            <v>15.96</v>
          </cell>
        </row>
        <row r="6590">
          <cell r="D6590" t="str">
            <v>00004065</v>
          </cell>
          <cell r="E6590" t="str">
            <v>MEIO FIO RETO DE CONCRETO 100 X 27 X 12CM</v>
          </cell>
          <cell r="F6590" t="str">
            <v>UN</v>
          </cell>
          <cell r="G6590">
            <v>12.28</v>
          </cell>
          <cell r="H6590" t="str">
            <v>I-SINAPI</v>
          </cell>
          <cell r="I6590">
            <v>14.98</v>
          </cell>
        </row>
        <row r="6591">
          <cell r="D6591" t="str">
            <v>00004061</v>
          </cell>
          <cell r="E6591" t="str">
            <v>MEIO FIO RETO DE CONCRETO 80 X 45 X 18 X 12CM</v>
          </cell>
          <cell r="F6591" t="str">
            <v>UN</v>
          </cell>
          <cell r="G6591">
            <v>12.49</v>
          </cell>
          <cell r="H6591" t="str">
            <v>I-SINAPI</v>
          </cell>
          <cell r="I6591">
            <v>15.23</v>
          </cell>
        </row>
        <row r="6592">
          <cell r="D6592" t="str">
            <v>00010938</v>
          </cell>
          <cell r="E6592" t="str">
            <v>MEIO PORTICO CONCRETO ARMADO PRE-MOLDADO TP PLR L=15M, H = 6M P/ GALPOES</v>
          </cell>
          <cell r="F6592" t="str">
            <v>UN</v>
          </cell>
          <cell r="G6592">
            <v>2181.65</v>
          </cell>
          <cell r="H6592" t="str">
            <v>I-SINAPI</v>
          </cell>
          <cell r="I6592">
            <v>2661.61</v>
          </cell>
        </row>
        <row r="6593">
          <cell r="D6593" t="str">
            <v>00004062</v>
          </cell>
          <cell r="E6593" t="str">
            <v>MEIO-FIO C/ SARJETA CONCRETO PRE MOLDADO 100 X 30 X 15CM</v>
          </cell>
          <cell r="F6593" t="str">
            <v>UN</v>
          </cell>
          <cell r="G6593">
            <v>11.58</v>
          </cell>
          <cell r="H6593" t="str">
            <v>I-SINAPI</v>
          </cell>
          <cell r="I6593">
            <v>14.12</v>
          </cell>
        </row>
        <row r="6594">
          <cell r="D6594" t="str">
            <v>00004059</v>
          </cell>
          <cell r="E6594" t="str">
            <v>MEIO-FIO OU GUIA DE CONCRETO PRÉ-MOLDADO DE 30 X 15 X 12 CM E COMPRIMENTO DE 1,00 M</v>
          </cell>
          <cell r="F6594" t="str">
            <v>M</v>
          </cell>
          <cell r="G6594">
            <v>13.09</v>
          </cell>
          <cell r="H6594" t="str">
            <v>I-SINAPI</v>
          </cell>
          <cell r="I6594">
            <v>15.96</v>
          </cell>
        </row>
        <row r="6595">
          <cell r="D6595" t="str">
            <v>00004392</v>
          </cell>
          <cell r="E6595" t="str">
            <v>MEIO-FIO OU GUIA GRANITICO OU BASALTICO</v>
          </cell>
          <cell r="F6595" t="str">
            <v>M</v>
          </cell>
          <cell r="G6595">
            <v>22.68</v>
          </cell>
          <cell r="H6595" t="str">
            <v>I-SINAPI</v>
          </cell>
          <cell r="I6595">
            <v>27.66</v>
          </cell>
        </row>
        <row r="6596">
          <cell r="D6596" t="str">
            <v>00001376</v>
          </cell>
          <cell r="E6596" t="str">
            <v>MEMBRANA ASFALT MODIFICADA K 80 HEY'DI P/ OBTER MEMBRANA FLEXIV IMPERM</v>
          </cell>
          <cell r="F6596" t="str">
            <v>KG</v>
          </cell>
          <cell r="G6596">
            <v>3.74</v>
          </cell>
          <cell r="H6596" t="str">
            <v>I-SINAPI</v>
          </cell>
          <cell r="I6596">
            <v>4.5599999999999996</v>
          </cell>
        </row>
        <row r="6597">
          <cell r="D6597" t="str">
            <v>00007322</v>
          </cell>
          <cell r="E6597" t="str">
            <v>MEMBRANA LIQUIDA P/ IMPERM. DE COBERTURA TIPO VEDAPREN BRANCO, OTTO BAUMGART OU MARCA</v>
          </cell>
          <cell r="F6597" t="str">
            <v>KG</v>
          </cell>
          <cell r="G6597">
            <v>11.57</v>
          </cell>
          <cell r="H6597" t="str">
            <v>I-SINAPI</v>
          </cell>
          <cell r="I6597">
            <v>14.11</v>
          </cell>
        </row>
        <row r="6598">
          <cell r="D6598" t="str">
            <v>00010608</v>
          </cell>
          <cell r="E6598" t="str">
            <v>MESA VIBRATORIA MVM - 2,0 X 1,0M MOTOR ELETRICO 3CV - 2POLOS MARCA MENEGOTTI OU EQUIV</v>
          </cell>
          <cell r="F6598" t="str">
            <v>UN</v>
          </cell>
          <cell r="G6598">
            <v>2017</v>
          </cell>
          <cell r="H6598" t="str">
            <v>I-SINAPI</v>
          </cell>
          <cell r="I6598">
            <v>2460.7399999999998</v>
          </cell>
        </row>
        <row r="6599">
          <cell r="D6599" t="str">
            <v>00004069</v>
          </cell>
          <cell r="E6599" t="str">
            <v>MESTRE DE OBRAS</v>
          </cell>
          <cell r="F6599" t="str">
            <v>H</v>
          </cell>
          <cell r="G6599">
            <v>15.41</v>
          </cell>
          <cell r="H6599" t="str">
            <v>I-SINAPI</v>
          </cell>
          <cell r="I6599">
            <v>18.8</v>
          </cell>
        </row>
        <row r="6600">
          <cell r="D6600" t="str">
            <v>00025972</v>
          </cell>
          <cell r="E6600" t="str">
            <v>MICRO ESFERAS DE   VIDRO TIPO I-B PRE-MIX (PADRÃO INFRAERO) - NBR 8169</v>
          </cell>
          <cell r="F6600" t="str">
            <v>KG</v>
          </cell>
          <cell r="G6600">
            <v>5.98</v>
          </cell>
          <cell r="H6600" t="str">
            <v>I-SINAPI</v>
          </cell>
          <cell r="I6600">
            <v>7.29</v>
          </cell>
        </row>
        <row r="6601">
          <cell r="D6601" t="str">
            <v>00025973</v>
          </cell>
          <cell r="E6601" t="str">
            <v>MICRO ESFERAS DE VIDRO DO TIPO II-A - DROP-ON (PADRÃO INFRAERO) - NBR 8169</v>
          </cell>
          <cell r="F6601" t="str">
            <v>KG</v>
          </cell>
          <cell r="G6601">
            <v>5.98</v>
          </cell>
          <cell r="H6601" t="str">
            <v>I-SINAPI</v>
          </cell>
          <cell r="I6601">
            <v>7.29</v>
          </cell>
        </row>
        <row r="6602">
          <cell r="D6602" t="str">
            <v>00014665</v>
          </cell>
          <cell r="E6602" t="str">
            <v>MICRO-TRATOR KUBOTA MF-14OF 13HP**CAIXA**</v>
          </cell>
          <cell r="F6602" t="str">
            <v>UN</v>
          </cell>
          <cell r="G6602">
            <v>18908.45</v>
          </cell>
          <cell r="H6602" t="str">
            <v>I-SINAPI</v>
          </cell>
          <cell r="I6602">
            <v>23068.3</v>
          </cell>
        </row>
        <row r="6603">
          <cell r="D6603" t="str">
            <v>00014092</v>
          </cell>
          <cell r="E6603" t="str">
            <v>MICRO-TRATOR TOBATA MB.15 NS (CORTADOR GRAMA)**CAIXA**</v>
          </cell>
          <cell r="F6603" t="str">
            <v>UN</v>
          </cell>
          <cell r="G6603">
            <v>20770.419999999998</v>
          </cell>
          <cell r="H6603" t="str">
            <v>I-SINAPI</v>
          </cell>
          <cell r="I6603">
            <v>25339.91</v>
          </cell>
        </row>
        <row r="6604">
          <cell r="D6604" t="str">
            <v>00011699</v>
          </cell>
          <cell r="E6604" t="str">
            <v>MICTORIO ACO INOX 50 X50 X45CM</v>
          </cell>
          <cell r="F6604" t="str">
            <v>UN</v>
          </cell>
          <cell r="G6604">
            <v>200.49</v>
          </cell>
          <cell r="H6604" t="str">
            <v>I-SINAPI</v>
          </cell>
          <cell r="I6604">
            <v>244.59</v>
          </cell>
        </row>
        <row r="6605">
          <cell r="D6605" t="str">
            <v>00011697</v>
          </cell>
          <cell r="E6605" t="str">
            <v>MICTORIO COLETIVO ACO INOX 380 X 250MM</v>
          </cell>
          <cell r="F6605" t="str">
            <v>M</v>
          </cell>
          <cell r="G6605">
            <v>245.4</v>
          </cell>
          <cell r="H6605" t="str">
            <v>I-SINAPI</v>
          </cell>
          <cell r="I6605">
            <v>299.38</v>
          </cell>
        </row>
        <row r="6606">
          <cell r="D6606" t="str">
            <v>00011698</v>
          </cell>
          <cell r="E6606" t="str">
            <v>MICTORIO COLETIVO ACO INOX 58 X 30CM</v>
          </cell>
          <cell r="F6606" t="str">
            <v>M</v>
          </cell>
          <cell r="G6606">
            <v>315.67</v>
          </cell>
          <cell r="H6606" t="str">
            <v>I-SINAPI</v>
          </cell>
          <cell r="I6606">
            <v>385.11</v>
          </cell>
        </row>
        <row r="6607">
          <cell r="D6607" t="str">
            <v>00010432</v>
          </cell>
          <cell r="E6607" t="str">
            <v>MICTORIO SIFONADO LOUCA BRANCA C/PERTENCES</v>
          </cell>
          <cell r="F6607" t="str">
            <v>UN</v>
          </cell>
          <cell r="G6607">
            <v>88.65</v>
          </cell>
          <cell r="H6607" t="str">
            <v>I-SINAPI</v>
          </cell>
          <cell r="I6607">
            <v>108.15</v>
          </cell>
        </row>
        <row r="6608">
          <cell r="D6608" t="str">
            <v>00010430</v>
          </cell>
          <cell r="E6608" t="str">
            <v>MICTORIO SIFONADO LOUCA COR C/PERTENCES</v>
          </cell>
          <cell r="F6608" t="str">
            <v>UN</v>
          </cell>
          <cell r="G6608">
            <v>90.18</v>
          </cell>
          <cell r="H6608" t="str">
            <v>I-SINAPI</v>
          </cell>
          <cell r="I6608">
            <v>110.01</v>
          </cell>
        </row>
        <row r="6609">
          <cell r="D6609" t="str">
            <v>00011560</v>
          </cell>
          <cell r="E6609" t="str">
            <v>MOLA FECHA PORTA P/ PORTA C/ LARGURA ATE 90CM</v>
          </cell>
          <cell r="F6609" t="str">
            <v>UN</v>
          </cell>
          <cell r="G6609">
            <v>187.04</v>
          </cell>
          <cell r="H6609" t="str">
            <v>I-SINAPI</v>
          </cell>
          <cell r="I6609">
            <v>228.18</v>
          </cell>
        </row>
        <row r="6610">
          <cell r="D6610" t="str">
            <v>00011571</v>
          </cell>
          <cell r="E6610" t="str">
            <v>MOLA FECHA PORTA P/ PORTA C/ LARGURA MAIOR QUE 100CM</v>
          </cell>
          <cell r="F6610" t="str">
            <v>UN</v>
          </cell>
          <cell r="G6610">
            <v>196.5</v>
          </cell>
          <cell r="H6610" t="str">
            <v>I-SINAPI</v>
          </cell>
          <cell r="I6610">
            <v>239.73</v>
          </cell>
        </row>
        <row r="6611">
          <cell r="D6611" t="str">
            <v>00011561</v>
          </cell>
          <cell r="E6611" t="str">
            <v>MOLA FECHA PORTA P/ PORTA C/ LARGURA 91 A 100CM</v>
          </cell>
          <cell r="F6611" t="str">
            <v>UN</v>
          </cell>
          <cell r="G6611">
            <v>208.29</v>
          </cell>
          <cell r="H6611" t="str">
            <v>I-SINAPI</v>
          </cell>
          <cell r="I6611">
            <v>254.11</v>
          </cell>
        </row>
        <row r="6612">
          <cell r="D6612" t="str">
            <v>00011499</v>
          </cell>
          <cell r="E6612" t="str">
            <v>MOLA HIDRAULICA DE PISO P/ VIDRO TEMPERADO 10MM</v>
          </cell>
          <cell r="F6612" t="str">
            <v>UN</v>
          </cell>
          <cell r="G6612">
            <v>348.63</v>
          </cell>
          <cell r="H6612" t="str">
            <v>I-SINAPI</v>
          </cell>
          <cell r="I6612">
            <v>425.32</v>
          </cell>
        </row>
        <row r="6613">
          <cell r="D6613" t="str">
            <v>00002700</v>
          </cell>
          <cell r="E6613" t="str">
            <v>MONTADOR</v>
          </cell>
          <cell r="F6613" t="str">
            <v>H</v>
          </cell>
          <cell r="G6613">
            <v>14.17</v>
          </cell>
          <cell r="H6613" t="str">
            <v>I-SINAPI</v>
          </cell>
          <cell r="I6613">
            <v>17.28</v>
          </cell>
        </row>
        <row r="6614">
          <cell r="D6614" t="str">
            <v>00002701</v>
          </cell>
          <cell r="E6614" t="str">
            <v>MONTADOR (TUBO ACO/EQUIPAMENTOS)</v>
          </cell>
          <cell r="F6614" t="str">
            <v>H</v>
          </cell>
          <cell r="G6614">
            <v>14.17</v>
          </cell>
          <cell r="H6614" t="str">
            <v>I-SINAPI</v>
          </cell>
          <cell r="I6614">
            <v>17.28</v>
          </cell>
        </row>
        <row r="6615">
          <cell r="D6615" t="str">
            <v>00002437</v>
          </cell>
          <cell r="E6615" t="str">
            <v>MONTADOR ELETROMECANICO</v>
          </cell>
          <cell r="F6615" t="str">
            <v>H</v>
          </cell>
          <cell r="G6615">
            <v>19.04</v>
          </cell>
          <cell r="H6615" t="str">
            <v>I-SINAPI</v>
          </cell>
          <cell r="I6615">
            <v>23.22</v>
          </cell>
        </row>
        <row r="6616">
          <cell r="D6616" t="str">
            <v>00002703</v>
          </cell>
          <cell r="E6616" t="str">
            <v>MONTADOR INDUSTRIAL</v>
          </cell>
          <cell r="F6616" t="str">
            <v>H</v>
          </cell>
          <cell r="G6616">
            <v>20.48</v>
          </cell>
          <cell r="H6616" t="str">
            <v>I-SINAPI</v>
          </cell>
          <cell r="I6616">
            <v>24.98</v>
          </cell>
        </row>
        <row r="6617">
          <cell r="D6617" t="str">
            <v>00004716</v>
          </cell>
          <cell r="E6617" t="str">
            <v>MOSAICO PORTUGUES</v>
          </cell>
          <cell r="F6617" t="str">
            <v>M2</v>
          </cell>
          <cell r="G6617">
            <v>43.31</v>
          </cell>
          <cell r="H6617" t="str">
            <v>I-SINAPI</v>
          </cell>
          <cell r="I6617">
            <v>52.83</v>
          </cell>
        </row>
        <row r="6618">
          <cell r="D6618" t="str">
            <v>00000730</v>
          </cell>
          <cell r="E6618" t="str">
            <v>MOTOBOMBA AUTOESCORVANTE C/ MOTOR ELETRICO TRIFASICO 7,5CV BOCA IS 3 X 3" MARCA DANCOR SERIE</v>
          </cell>
          <cell r="F6618" t="str">
            <v>UN</v>
          </cell>
          <cell r="G6618">
            <v>2854.51</v>
          </cell>
          <cell r="H6618" t="str">
            <v>I-SINAPI</v>
          </cell>
          <cell r="I6618">
            <v>3482.5</v>
          </cell>
        </row>
        <row r="6619">
          <cell r="D6619" t="str">
            <v>00000723</v>
          </cell>
          <cell r="E6619" t="str">
            <v>MOTOBOMBA AUTOESCORVANTE P/ DRENAGEM BOCAIS 2 X 2" A GASOLINA    3,5CV MARCA BRANCO MOD.</v>
          </cell>
          <cell r="F6619" t="str">
            <v>UN</v>
          </cell>
          <cell r="G6619">
            <v>1542.22</v>
          </cell>
          <cell r="H6619" t="str">
            <v>I-SINAPI</v>
          </cell>
          <cell r="I6619">
            <v>1881.5</v>
          </cell>
        </row>
        <row r="6620">
          <cell r="D6620" t="str">
            <v>00014252</v>
          </cell>
          <cell r="E6620" t="str">
            <v>MOTOBOMBA AUTOESCORVANTE P/ DRENAGEM BOCAIS 3" X 2 1/2" MOTOR A GASOLINA * 7HP, HM/Q = 5M/25M3/H</v>
          </cell>
          <cell r="F6620" t="str">
            <v>UN</v>
          </cell>
          <cell r="G6620">
            <v>4281.7700000000004</v>
          </cell>
          <cell r="H6620" t="str">
            <v>I-SINAPI</v>
          </cell>
          <cell r="I6620">
            <v>5223.75</v>
          </cell>
        </row>
        <row r="6621">
          <cell r="D6621" t="str">
            <v>00000724</v>
          </cell>
          <cell r="E6621" t="str">
            <v>MOTOBOMBA AUTOESCORVANTE ROTOR ABERTO C/ MOTOR A GASOLINA OU DI ESEL * 10,5CV * BOCAIS 3" X 4" *</v>
          </cell>
          <cell r="F6621" t="str">
            <v>UN</v>
          </cell>
          <cell r="G6621">
            <v>11496.57</v>
          </cell>
          <cell r="H6621" t="str">
            <v>I-SINAPI</v>
          </cell>
          <cell r="I6621">
            <v>14025.81</v>
          </cell>
        </row>
        <row r="6622">
          <cell r="D6622" t="str">
            <v>00000719</v>
          </cell>
          <cell r="E6622" t="str">
            <v>MOTOBOMBA CENTRIFUGA BOCAIS 1 1/2" X 1" A GASOLINA 3,5CV MARC A BRANCO MOD. 715 HM/Q = 6M/16,8M3/H</v>
          </cell>
          <cell r="F6622" t="str">
            <v>UN</v>
          </cell>
          <cell r="G6622">
            <v>1289.8599999999999</v>
          </cell>
          <cell r="H6622" t="str">
            <v>I-SINAPI</v>
          </cell>
          <cell r="I6622">
            <v>1573.62</v>
          </cell>
        </row>
        <row r="6623">
          <cell r="D6623" t="str">
            <v>00000741</v>
          </cell>
          <cell r="E6623" t="str">
            <v>MOTOBOMBA CENTRIFUGA ELETRICA MONOFASICA    ATE 2CV P/ DRENAGEM,   SAIDA 1 1/2"</v>
          </cell>
          <cell r="F6623" t="str">
            <v>H</v>
          </cell>
          <cell r="G6623">
            <v>0.68</v>
          </cell>
          <cell r="H6623" t="str">
            <v>I-SINAPI</v>
          </cell>
          <cell r="I6623">
            <v>0.82</v>
          </cell>
        </row>
        <row r="6624">
          <cell r="D6624" t="str">
            <v>00000743</v>
          </cell>
          <cell r="E6624" t="str">
            <v>MOTOBOMBA CENTRIFUGA ELETRICA TRIFASICA POTENCIA * 3 A 5CV *    P/ DRENAGEM, SAIDA 2" HM = * 20 M *"</v>
          </cell>
          <cell r="F6624" t="str">
            <v>H</v>
          </cell>
          <cell r="G6624">
            <v>1.46</v>
          </cell>
          <cell r="H6624" t="str">
            <v>I-SINAPI</v>
          </cell>
          <cell r="I6624">
            <v>1.78</v>
          </cell>
        </row>
        <row r="6625">
          <cell r="D6625" t="str">
            <v>00000744</v>
          </cell>
          <cell r="E6625" t="str">
            <v>MOTOBOMBA CENTRIFUGA ELETRICA TRIFASICA POTENCIA &gt; 5 ATE 10CV P / DRENAGEM, SAIDA 3", HM = * 20 M *"</v>
          </cell>
          <cell r="F6625" t="str">
            <v>H</v>
          </cell>
          <cell r="G6625">
            <v>1.49</v>
          </cell>
          <cell r="H6625" t="str">
            <v>I-SINAPI</v>
          </cell>
          <cell r="I6625">
            <v>1.81</v>
          </cell>
        </row>
        <row r="6626">
          <cell r="D6626" t="str">
            <v>00000720</v>
          </cell>
          <cell r="E6626" t="str">
            <v>MOTOBOMBA CENTRIFUGA P/ AGUA SUJA BOCAIS 3" X 2 1/2" C/ MOTOR      DIESEL OU GASOLINA * 6HP HM/Q =</v>
          </cell>
          <cell r="F6626" t="str">
            <v>UN</v>
          </cell>
          <cell r="G6626">
            <v>3392.89</v>
          </cell>
          <cell r="H6626" t="str">
            <v>I-SINAPI</v>
          </cell>
          <cell r="I6626">
            <v>4139.32</v>
          </cell>
        </row>
        <row r="6627">
          <cell r="D6627" t="str">
            <v>00004087</v>
          </cell>
          <cell r="E6627" t="str">
            <v>MOTOCICLETA HONDA CG 125 - 16 HP**CAIXA**</v>
          </cell>
          <cell r="F6627" t="str">
            <v>UN</v>
          </cell>
          <cell r="G6627">
            <v>7305</v>
          </cell>
          <cell r="H6627" t="str">
            <v>I-SINAPI</v>
          </cell>
          <cell r="I6627">
            <v>8912.1</v>
          </cell>
        </row>
        <row r="6628">
          <cell r="D6628" t="str">
            <v>00004099</v>
          </cell>
          <cell r="E6628" t="str">
            <v>MOTOESCREIPER CATERPILLAR 621 330HP OU EQUIV CAP. 15,3M3/23T (INCL MANUT/OPERACAO)</v>
          </cell>
          <cell r="F6628" t="str">
            <v>H</v>
          </cell>
          <cell r="G6628">
            <v>135</v>
          </cell>
          <cell r="H6628" t="str">
            <v>I-SINAPI</v>
          </cell>
          <cell r="I6628">
            <v>164.7</v>
          </cell>
        </row>
        <row r="6629">
          <cell r="D6629" t="str">
            <v>00004092</v>
          </cell>
          <cell r="E6629" t="str">
            <v>MOTONIVELADORA ATE 130HP (INCL MANUT/OPERACAO)</v>
          </cell>
          <cell r="F6629" t="str">
            <v>H</v>
          </cell>
          <cell r="G6629">
            <v>132.32</v>
          </cell>
          <cell r="H6629" t="str">
            <v>I-SINAPI</v>
          </cell>
          <cell r="I6629">
            <v>161.43</v>
          </cell>
        </row>
        <row r="6630">
          <cell r="D6630" t="str">
            <v>00010597</v>
          </cell>
          <cell r="E6630" t="str">
            <v>MOTONIVELADORA CARTEPILLAR 140-H 185HP PESO OPERACIONAL 14,7 T**CAIXA**</v>
          </cell>
          <cell r="F6630" t="str">
            <v>UN</v>
          </cell>
          <cell r="G6630">
            <v>829458.65</v>
          </cell>
          <cell r="H6630" t="str">
            <v>I-SINAPI</v>
          </cell>
          <cell r="I6630">
            <v>1011939.55</v>
          </cell>
        </row>
        <row r="6631">
          <cell r="D6631" t="str">
            <v>00004090</v>
          </cell>
          <cell r="E6631" t="str">
            <v>MOTONIVELADORA CATERPILLAR 120-H 140HP PESO OPERACIONAL 12,5T**CAIXA**</v>
          </cell>
          <cell r="F6631" t="str">
            <v>UN</v>
          </cell>
          <cell r="G6631">
            <v>590215</v>
          </cell>
          <cell r="H6631" t="str">
            <v>I-SINAPI</v>
          </cell>
          <cell r="I6631">
            <v>720062.3</v>
          </cell>
        </row>
        <row r="6632">
          <cell r="D6632" t="str">
            <v>00013227</v>
          </cell>
          <cell r="E6632" t="str">
            <v>MOTONIVELADORA KOMATSU GD 623-A - PESO OPERACIONAL 14720 KG - 177 HP**CAIXA**</v>
          </cell>
          <cell r="F6632" t="str">
            <v>UN</v>
          </cell>
          <cell r="G6632">
            <v>616414.64</v>
          </cell>
          <cell r="H6632" t="str">
            <v>I-SINAPI</v>
          </cell>
          <cell r="I6632">
            <v>752025.86</v>
          </cell>
        </row>
        <row r="6633">
          <cell r="D6633" t="str">
            <v>00004091</v>
          </cell>
          <cell r="E6633" t="str">
            <v>MOTONIVELADORA 140 A 155HP (INCL MANUT/OPERACAO)</v>
          </cell>
          <cell r="F6633" t="str">
            <v>H</v>
          </cell>
          <cell r="G6633">
            <v>144</v>
          </cell>
          <cell r="H6633" t="str">
            <v>I-SINAPI</v>
          </cell>
          <cell r="I6633">
            <v>175.68</v>
          </cell>
        </row>
        <row r="6634">
          <cell r="D6634" t="str">
            <v>00004089</v>
          </cell>
          <cell r="E6634" t="str">
            <v>MOTONIVELADORA 185 A 200HP (INCL MANUT/OPERACAO)</v>
          </cell>
          <cell r="F6634" t="str">
            <v>H</v>
          </cell>
          <cell r="G6634">
            <v>155.68</v>
          </cell>
          <cell r="H6634" t="str">
            <v>I-SINAPI</v>
          </cell>
          <cell r="I6634">
            <v>189.92</v>
          </cell>
        </row>
        <row r="6635">
          <cell r="D6635" t="str">
            <v>00020020</v>
          </cell>
          <cell r="E6635" t="str">
            <v>MOTORISTA DE BASCULANTE</v>
          </cell>
          <cell r="F6635" t="str">
            <v>H</v>
          </cell>
          <cell r="G6635">
            <v>11.38</v>
          </cell>
          <cell r="H6635" t="str">
            <v>I-SINAPI</v>
          </cell>
          <cell r="I6635">
            <v>13.88</v>
          </cell>
        </row>
        <row r="6636">
          <cell r="D6636" t="str">
            <v>00004093</v>
          </cell>
          <cell r="E6636" t="str">
            <v>MOTORISTA DE CAMINHAO</v>
          </cell>
          <cell r="F6636" t="str">
            <v>H</v>
          </cell>
          <cell r="G6636">
            <v>12.35</v>
          </cell>
          <cell r="H6636" t="str">
            <v>I-SINAPI</v>
          </cell>
          <cell r="I6636">
            <v>15.06</v>
          </cell>
        </row>
        <row r="6637">
          <cell r="D6637" t="str">
            <v>00010512</v>
          </cell>
          <cell r="E6637" t="str">
            <v>MOTORISTA DE CAMINHAO - PISO MENSAL (ENCARGO SOCIAL MENSALISTA)</v>
          </cell>
          <cell r="F6637" t="str">
            <v>MES</v>
          </cell>
          <cell r="G6637">
            <v>2044.43</v>
          </cell>
          <cell r="H6637" t="str">
            <v>I-SINAPI</v>
          </cell>
          <cell r="I6637">
            <v>2494.1999999999998</v>
          </cell>
        </row>
        <row r="6638">
          <cell r="D6638" t="str">
            <v>00004094</v>
          </cell>
          <cell r="E6638" t="str">
            <v>MOTORISTA DE CAMINHAO E CARRETA</v>
          </cell>
          <cell r="F6638" t="str">
            <v>H</v>
          </cell>
          <cell r="G6638">
            <v>13.06</v>
          </cell>
          <cell r="H6638" t="str">
            <v>I-SINAPI</v>
          </cell>
          <cell r="I6638">
            <v>15.93</v>
          </cell>
        </row>
        <row r="6639">
          <cell r="D6639" t="str">
            <v>00004095</v>
          </cell>
          <cell r="E6639" t="str">
            <v>MOTORISTA DE VEICULO LEVE</v>
          </cell>
          <cell r="F6639" t="str">
            <v>H</v>
          </cell>
          <cell r="G6639">
            <v>12.27</v>
          </cell>
          <cell r="H6639" t="str">
            <v>I-SINAPI</v>
          </cell>
          <cell r="I6639">
            <v>14.96</v>
          </cell>
        </row>
        <row r="6640">
          <cell r="D6640" t="str">
            <v>00004097</v>
          </cell>
          <cell r="E6640" t="str">
            <v>MOTORISTA DE VEICULO PESADO</v>
          </cell>
          <cell r="F6640" t="str">
            <v>H</v>
          </cell>
          <cell r="G6640">
            <v>13.29</v>
          </cell>
          <cell r="H6640" t="str">
            <v>I-SINAPI</v>
          </cell>
          <cell r="I6640">
            <v>16.21</v>
          </cell>
        </row>
        <row r="6641">
          <cell r="D6641" t="str">
            <v>00004096</v>
          </cell>
          <cell r="E6641" t="str">
            <v>MOTORISTA OPERADOR DE MUNCK</v>
          </cell>
          <cell r="F6641" t="str">
            <v>H</v>
          </cell>
          <cell r="G6641">
            <v>13.29</v>
          </cell>
          <cell r="H6641" t="str">
            <v>I-SINAPI</v>
          </cell>
          <cell r="I6641">
            <v>16.21</v>
          </cell>
        </row>
        <row r="6642">
          <cell r="D6642" t="str">
            <v>00013955</v>
          </cell>
          <cell r="E6642" t="str">
            <v>MOTOSSERRA A GASOLINA PORTATIL HUSKVARNA MOD 61**CAIXA**</v>
          </cell>
          <cell r="F6642" t="str">
            <v>UN</v>
          </cell>
          <cell r="G6642">
            <v>2023.63</v>
          </cell>
          <cell r="H6642" t="str">
            <v>I-SINAPI</v>
          </cell>
          <cell r="I6642">
            <v>2468.8200000000002</v>
          </cell>
        </row>
        <row r="6643">
          <cell r="D6643" t="str">
            <v>00010763</v>
          </cell>
          <cell r="E6643" t="str">
            <v>MOTOSSERRA A GASOLINA PORTATIL TIPO HUSQVARNA MOD. 61 OU SIMILAR</v>
          </cell>
          <cell r="F6643" t="str">
            <v>H</v>
          </cell>
          <cell r="G6643">
            <v>2.5499999999999998</v>
          </cell>
          <cell r="H6643" t="str">
            <v>I-SINAPI</v>
          </cell>
          <cell r="I6643">
            <v>3.11</v>
          </cell>
        </row>
        <row r="6644">
          <cell r="D6644" t="str">
            <v>00004102</v>
          </cell>
          <cell r="E6644" t="str">
            <v>MOURÃO RETO DE CONCRETO PRÉ-MOLDADO 10 X 10CM, H=3M, PARA CERCAS</v>
          </cell>
          <cell r="F6644" t="str">
            <v>UN</v>
          </cell>
          <cell r="G6644">
            <v>30.8</v>
          </cell>
          <cell r="H6644" t="str">
            <v>I-SINAPI</v>
          </cell>
          <cell r="I6644">
            <v>37.57</v>
          </cell>
        </row>
        <row r="6645">
          <cell r="D6645" t="str">
            <v>00004114</v>
          </cell>
          <cell r="E6645" t="str">
            <v>MOURAO CONCRETO "T" H = 2,78M P/ 8FIOS + 0,45M P/ 3FIOS"</v>
          </cell>
          <cell r="F6645" t="str">
            <v>UN</v>
          </cell>
          <cell r="G6645">
            <v>31.68</v>
          </cell>
          <cell r="H6645" t="str">
            <v>I-SINAPI</v>
          </cell>
          <cell r="I6645">
            <v>38.64</v>
          </cell>
        </row>
        <row r="6646">
          <cell r="D6646" t="str">
            <v>00004112</v>
          </cell>
          <cell r="E6646" t="str">
            <v>MOURAO CONCRETO RETO SECAO TRIANGULAR 12 CM H = 2,2M</v>
          </cell>
          <cell r="F6646" t="str">
            <v>UN</v>
          </cell>
          <cell r="G6646">
            <v>21.75</v>
          </cell>
          <cell r="H6646" t="str">
            <v>I-SINAPI</v>
          </cell>
          <cell r="I6646">
            <v>26.53</v>
          </cell>
        </row>
        <row r="6647">
          <cell r="D6647" t="str">
            <v>00004103</v>
          </cell>
          <cell r="E6647" t="str">
            <v>MOURAO CONCRETO RETO TP ALAMBRADO 10 X 10CM H = 3,25M</v>
          </cell>
          <cell r="F6647" t="str">
            <v>UN</v>
          </cell>
          <cell r="G6647">
            <v>28.9</v>
          </cell>
          <cell r="H6647" t="str">
            <v>I-SINAPI</v>
          </cell>
          <cell r="I6647">
            <v>35.25</v>
          </cell>
        </row>
        <row r="6648">
          <cell r="D6648" t="str">
            <v>00004108</v>
          </cell>
          <cell r="E6648" t="str">
            <v>MOURAO CONCRETO RETO 10X10CM H = 2M</v>
          </cell>
          <cell r="F6648" t="str">
            <v>UN</v>
          </cell>
          <cell r="G6648">
            <v>21.75</v>
          </cell>
          <cell r="H6648" t="str">
            <v>I-SINAPI</v>
          </cell>
          <cell r="I6648">
            <v>26.53</v>
          </cell>
        </row>
        <row r="6649">
          <cell r="D6649" t="str">
            <v>00004107</v>
          </cell>
          <cell r="E6649" t="str">
            <v>MOURAO CONCRETO RETO 15X15CM H = 2,30M</v>
          </cell>
          <cell r="F6649" t="str">
            <v>UN</v>
          </cell>
          <cell r="G6649">
            <v>25.69</v>
          </cell>
          <cell r="H6649" t="str">
            <v>I-SINAPI</v>
          </cell>
          <cell r="I6649">
            <v>31.34</v>
          </cell>
        </row>
        <row r="6650">
          <cell r="D6650" t="str">
            <v>00000357</v>
          </cell>
          <cell r="E6650" t="str">
            <v>MUDA DE ARBUSTO REGIONAL ORNAMENTAL</v>
          </cell>
          <cell r="F6650" t="str">
            <v>UN</v>
          </cell>
          <cell r="G6650">
            <v>7</v>
          </cell>
          <cell r="H6650" t="str">
            <v>I-SINAPI</v>
          </cell>
          <cell r="I6650">
            <v>8.5399999999999991</v>
          </cell>
        </row>
        <row r="6651">
          <cell r="D6651" t="str">
            <v>00000358</v>
          </cell>
          <cell r="E6651" t="str">
            <v>MUDA DE ARVORE REGIONAL ORNAMENTAL</v>
          </cell>
          <cell r="F6651" t="str">
            <v>UN</v>
          </cell>
          <cell r="G6651">
            <v>16.8</v>
          </cell>
          <cell r="H6651" t="str">
            <v>I-SINAPI</v>
          </cell>
          <cell r="I6651">
            <v>20.49</v>
          </cell>
        </row>
        <row r="6652">
          <cell r="D6652" t="str">
            <v>00000365</v>
          </cell>
          <cell r="E6652" t="str">
            <v>MUDAS ARBUSTIVAS DA REGIAO</v>
          </cell>
          <cell r="F6652" t="str">
            <v>UN</v>
          </cell>
          <cell r="G6652">
            <v>7</v>
          </cell>
          <cell r="H6652" t="str">
            <v>I-SINAPI</v>
          </cell>
          <cell r="I6652">
            <v>8.5399999999999991</v>
          </cell>
        </row>
        <row r="6653">
          <cell r="D6653" t="str">
            <v>00000349</v>
          </cell>
          <cell r="E6653" t="str">
            <v>MUDAS HERBACEAS DA REGIAO</v>
          </cell>
          <cell r="F6653" t="str">
            <v>UN</v>
          </cell>
          <cell r="G6653">
            <v>1.73</v>
          </cell>
          <cell r="H6653" t="str">
            <v>I-SINAPI</v>
          </cell>
          <cell r="I6653">
            <v>2.11</v>
          </cell>
        </row>
        <row r="6654">
          <cell r="D6654" t="str">
            <v>00000360</v>
          </cell>
          <cell r="E6654" t="str">
            <v>MUDAS RASTEIRAS DA REGIAO</v>
          </cell>
          <cell r="F6654" t="str">
            <v>UN</v>
          </cell>
          <cell r="G6654">
            <v>0.7</v>
          </cell>
          <cell r="H6654" t="str">
            <v>I-SINAPI</v>
          </cell>
          <cell r="I6654">
            <v>0.85</v>
          </cell>
        </row>
        <row r="6655">
          <cell r="D6655" t="str">
            <v>00004146</v>
          </cell>
          <cell r="E6655" t="str">
            <v>MUFLA TERMINAL PRIMARIA UNIPOLAR USO EXTERNO PARA CABO 10/16MM2 ISOL. 6/10KV EM EPR - BORRACHA</v>
          </cell>
          <cell r="F6655" t="str">
            <v>UN</v>
          </cell>
          <cell r="G6655">
            <v>251.02</v>
          </cell>
          <cell r="H6655" t="str">
            <v>I-SINAPI</v>
          </cell>
          <cell r="I6655">
            <v>306.24</v>
          </cell>
        </row>
        <row r="6656">
          <cell r="D6656" t="str">
            <v>00004126</v>
          </cell>
          <cell r="E6656" t="str">
            <v>MUFLA TERMINAL PRIMARIA UNIPOLAR USO EXTERNO PARA CABO 10/16MM2 ISOL, 3,6/6KV EM EPR - BORRACHA</v>
          </cell>
          <cell r="F6656" t="str">
            <v>UN</v>
          </cell>
          <cell r="G6656">
            <v>230.49</v>
          </cell>
          <cell r="H6656" t="str">
            <v>I-SINAPI</v>
          </cell>
          <cell r="I6656">
            <v>281.19</v>
          </cell>
        </row>
        <row r="6657">
          <cell r="D6657" t="str">
            <v>00004127</v>
          </cell>
          <cell r="E6657" t="str">
            <v>MUFLA TERMINAL PRIMARIA UNIPOLAR USO EXTERNO PARA CABO 25/70MM2 ISOL, 3,6/6KV EM EPR - BORRACHA</v>
          </cell>
          <cell r="F6657" t="str">
            <v>UN</v>
          </cell>
          <cell r="G6657">
            <v>231.42</v>
          </cell>
          <cell r="H6657" t="str">
            <v>I-SINAPI</v>
          </cell>
          <cell r="I6657">
            <v>282.33</v>
          </cell>
        </row>
        <row r="6658">
          <cell r="D6658" t="str">
            <v>00004133</v>
          </cell>
          <cell r="E6658" t="str">
            <v>MUFLA TERMINAL PRIMARIA UNIPOLAR USO EXTERNO PARA CABO 35/120MM2 ISOL. 15/25KV EM EPR - BORRACHA</v>
          </cell>
          <cell r="F6658" t="str">
            <v>UN</v>
          </cell>
          <cell r="G6658">
            <v>317.27</v>
          </cell>
          <cell r="H6658" t="str">
            <v>I-SINAPI</v>
          </cell>
          <cell r="I6658">
            <v>387.06</v>
          </cell>
        </row>
        <row r="6659">
          <cell r="D6659" t="str">
            <v>00004135</v>
          </cell>
          <cell r="E6659" t="str">
            <v>MUFLA TERMINAL PRIMARIA UNIPOLAR USO EXTERNO PARA CABO 35/70MM2 ISOL. 20/35KV EM EPR - BORRACHA</v>
          </cell>
          <cell r="F6659" t="str">
            <v>UN</v>
          </cell>
          <cell r="G6659">
            <v>349</v>
          </cell>
          <cell r="H6659" t="str">
            <v>I-SINAPI</v>
          </cell>
          <cell r="I6659">
            <v>425.78</v>
          </cell>
        </row>
        <row r="6660">
          <cell r="D6660" t="str">
            <v>00004145</v>
          </cell>
          <cell r="E6660" t="str">
            <v>MUFLA TERMINAL PRIMARIA UNIPOLAR USO EXTERNO PARA CABO 50/185MM2 ISOL. 20/35KV EM EPR</v>
          </cell>
          <cell r="F6660" t="str">
            <v>UN</v>
          </cell>
          <cell r="G6660">
            <v>276.20999999999998</v>
          </cell>
          <cell r="H6660" t="str">
            <v>I-SINAPI</v>
          </cell>
          <cell r="I6660">
            <v>336.97</v>
          </cell>
        </row>
        <row r="6661">
          <cell r="D6661" t="str">
            <v>00004140</v>
          </cell>
          <cell r="E6661" t="str">
            <v>MUFLA TERMINAL PRIMARIA UNIPOLAR USO EXTERNO, TERMOCONTRATIL, PARA CABO 10/16MM2 ISOL. 3,6KV EM</v>
          </cell>
          <cell r="F6661" t="str">
            <v>UN</v>
          </cell>
          <cell r="G6661">
            <v>276.20999999999998</v>
          </cell>
          <cell r="H6661" t="str">
            <v>I-SINAPI</v>
          </cell>
          <cell r="I6661">
            <v>336.97</v>
          </cell>
        </row>
        <row r="6662">
          <cell r="D6662" t="str">
            <v>00004154</v>
          </cell>
          <cell r="E6662" t="str">
            <v>MUFLA TERMINAL PRIMARIA UNIPOLAR USO INTERNO PARA CABO 25/70MM2 ISOL 6/10KV EM EPR- BORRACHA DE</v>
          </cell>
          <cell r="F6662" t="str">
            <v>UN</v>
          </cell>
          <cell r="G6662">
            <v>282.75</v>
          </cell>
          <cell r="H6662" t="str">
            <v>I-SINAPI</v>
          </cell>
          <cell r="I6662">
            <v>344.95</v>
          </cell>
        </row>
        <row r="6663">
          <cell r="D6663" t="str">
            <v>00004152</v>
          </cell>
          <cell r="E6663" t="str">
            <v>MUFLA TERMINAL PRIMARIA UNIPOLAR USO INTERNO PARA CABO 25/70MM2 ISOL.3,6 /6KV EM EPR - BORRACHA</v>
          </cell>
          <cell r="F6663" t="str">
            <v>UN</v>
          </cell>
          <cell r="G6663">
            <v>282.75</v>
          </cell>
          <cell r="H6663" t="str">
            <v>I-SINAPI</v>
          </cell>
          <cell r="I6663">
            <v>344.95</v>
          </cell>
        </row>
        <row r="6664">
          <cell r="D6664" t="str">
            <v>00004168</v>
          </cell>
          <cell r="E6664" t="str">
            <v>MUFLA TERMINAL PRIMARIA UNIPOLAR USO INTERNO PARA CABO 35/120MM2 ISOLACAO 15/25KV EM EPR -</v>
          </cell>
          <cell r="F6664" t="str">
            <v>UN</v>
          </cell>
          <cell r="G6664">
            <v>298.61</v>
          </cell>
          <cell r="H6664" t="str">
            <v>I-SINAPI</v>
          </cell>
          <cell r="I6664">
            <v>364.3</v>
          </cell>
        </row>
        <row r="6665">
          <cell r="D6665" t="str">
            <v>00004161</v>
          </cell>
          <cell r="E6665" t="str">
            <v>MUFLA TERMINAL PRIMARIA UNIPOLAR USO INTERNO PARA CABO 35/70MM2 ISOLACAO 8,7/15KV EM EPR -</v>
          </cell>
          <cell r="F6665" t="str">
            <v>UN</v>
          </cell>
          <cell r="G6665">
            <v>287.41000000000003</v>
          </cell>
          <cell r="H6665" t="str">
            <v>I-SINAPI</v>
          </cell>
          <cell r="I6665">
            <v>350.64</v>
          </cell>
        </row>
        <row r="6666">
          <cell r="D6666" t="str">
            <v>00004167</v>
          </cell>
          <cell r="E6666" t="str">
            <v>MUFLA TERMINAL PRIMARIA UNIPOLAR USO INTERNO PARA CABO 50/185MM2    ISOLACAO 20/35KV EM EPR -</v>
          </cell>
          <cell r="F6666" t="str">
            <v>UN</v>
          </cell>
          <cell r="G6666">
            <v>273.83</v>
          </cell>
          <cell r="H6666" t="str">
            <v>I-SINAPI</v>
          </cell>
          <cell r="I6666">
            <v>334.07</v>
          </cell>
        </row>
        <row r="6667">
          <cell r="D6667">
            <v>4209</v>
          </cell>
          <cell r="E6667" t="str">
            <v>NIPEL FERRO GALV ROSCA 1.1/2"</v>
          </cell>
          <cell r="F6667" t="str">
            <v>UN</v>
          </cell>
          <cell r="G6667">
            <v>6.92</v>
          </cell>
          <cell r="H6667" t="str">
            <v>I-SINAPI</v>
          </cell>
          <cell r="I6667">
            <v>8.44</v>
          </cell>
        </row>
        <row r="6668">
          <cell r="D6668" t="str">
            <v>00004180</v>
          </cell>
          <cell r="E6668" t="str">
            <v>NIPEL FERRO GALV ROSCA 1.1/4"</v>
          </cell>
          <cell r="F6668" t="str">
            <v>UN</v>
          </cell>
          <cell r="G6668">
            <v>6.1</v>
          </cell>
          <cell r="H6668" t="str">
            <v>I-SINAPI</v>
          </cell>
          <cell r="I6668">
            <v>7.44</v>
          </cell>
        </row>
        <row r="6669">
          <cell r="D6669" t="str">
            <v>00004177</v>
          </cell>
          <cell r="E6669" t="str">
            <v>NIPEL FERRO GALV ROSCA 1/2"</v>
          </cell>
          <cell r="F6669" t="str">
            <v>UN</v>
          </cell>
          <cell r="G6669">
            <v>1.82</v>
          </cell>
          <cell r="H6669" t="str">
            <v>I-SINAPI</v>
          </cell>
          <cell r="I6669">
            <v>2.2200000000000002</v>
          </cell>
        </row>
        <row r="6670">
          <cell r="D6670" t="str">
            <v>00004179</v>
          </cell>
          <cell r="E6670" t="str">
            <v>NIPEL FERRO GALV ROSCA 1"</v>
          </cell>
          <cell r="F6670" t="str">
            <v>UN</v>
          </cell>
          <cell r="G6670">
            <v>4.38</v>
          </cell>
          <cell r="H6670" t="str">
            <v>I-SINAPI</v>
          </cell>
          <cell r="I6670">
            <v>5.34</v>
          </cell>
        </row>
        <row r="6671">
          <cell r="D6671">
            <v>4208</v>
          </cell>
          <cell r="E6671" t="str">
            <v>NIPEL FERRO GALV ROSCA 2.1/2"</v>
          </cell>
          <cell r="F6671" t="str">
            <v>UN</v>
          </cell>
          <cell r="G6671">
            <v>21.51</v>
          </cell>
          <cell r="H6671" t="str">
            <v>I-SINAPI</v>
          </cell>
          <cell r="I6671">
            <v>26.24</v>
          </cell>
        </row>
        <row r="6672">
          <cell r="D6672">
            <v>4181</v>
          </cell>
          <cell r="E6672" t="str">
            <v>NIPEL FERRO GALV ROSCA 2"</v>
          </cell>
          <cell r="F6672" t="str">
            <v>UN</v>
          </cell>
          <cell r="G6672">
            <v>15.06</v>
          </cell>
          <cell r="H6672" t="str">
            <v>I-SINAPI</v>
          </cell>
          <cell r="I6672">
            <v>18.37</v>
          </cell>
        </row>
        <row r="6673">
          <cell r="D6673" t="str">
            <v>00004178</v>
          </cell>
          <cell r="E6673" t="str">
            <v>NIPEL FERRO GALV ROSCA 3/4"</v>
          </cell>
          <cell r="F6673" t="str">
            <v>UN</v>
          </cell>
          <cell r="G6673">
            <v>2.6</v>
          </cell>
          <cell r="H6673" t="str">
            <v>I-SINAPI</v>
          </cell>
          <cell r="I6673">
            <v>3.17</v>
          </cell>
        </row>
        <row r="6674">
          <cell r="D6674">
            <v>4182</v>
          </cell>
          <cell r="E6674" t="str">
            <v>NIPEL FERRO GALV ROSCA 3"</v>
          </cell>
          <cell r="F6674" t="str">
            <v>UN</v>
          </cell>
          <cell r="G6674">
            <v>30.55</v>
          </cell>
          <cell r="H6674" t="str">
            <v>I-SINAPI</v>
          </cell>
          <cell r="I6674">
            <v>37.270000000000003</v>
          </cell>
        </row>
        <row r="6675">
          <cell r="D6675" t="str">
            <v>00004183</v>
          </cell>
          <cell r="E6675" t="str">
            <v>NIPEL FERRO GALV ROSCA 4"</v>
          </cell>
          <cell r="F6675" t="str">
            <v>UN</v>
          </cell>
          <cell r="G6675">
            <v>47.99</v>
          </cell>
          <cell r="H6675" t="str">
            <v>I-SINAPI</v>
          </cell>
          <cell r="I6675">
            <v>58.54</v>
          </cell>
        </row>
        <row r="6676">
          <cell r="D6676" t="str">
            <v>00004184</v>
          </cell>
          <cell r="E6676" t="str">
            <v>NIPEL FERRO GALV ROSCA 5"</v>
          </cell>
          <cell r="F6676" t="str">
            <v>UN</v>
          </cell>
          <cell r="G6676">
            <v>86.18</v>
          </cell>
          <cell r="H6676" t="str">
            <v>I-SINAPI</v>
          </cell>
          <cell r="I6676">
            <v>105.13</v>
          </cell>
        </row>
        <row r="6677">
          <cell r="D6677" t="str">
            <v>00004185</v>
          </cell>
          <cell r="E6677" t="str">
            <v>NIPEL FERRO GALV ROSCA 6"</v>
          </cell>
          <cell r="F6677" t="str">
            <v>UN</v>
          </cell>
          <cell r="G6677">
            <v>105.31</v>
          </cell>
          <cell r="H6677" t="str">
            <v>I-SINAPI</v>
          </cell>
          <cell r="I6677">
            <v>128.47</v>
          </cell>
        </row>
        <row r="6678">
          <cell r="D6678" t="str">
            <v>00004214</v>
          </cell>
          <cell r="E6678" t="str">
            <v>NIPEL PVC C/ C/ ROSCA P/ AGUA FRIA PREDIAL 1.1/2"</v>
          </cell>
          <cell r="F6678" t="str">
            <v>UN</v>
          </cell>
          <cell r="G6678">
            <v>3.4</v>
          </cell>
          <cell r="H6678" t="str">
            <v>I-SINAPI</v>
          </cell>
          <cell r="I6678">
            <v>4.1399999999999997</v>
          </cell>
        </row>
        <row r="6679">
          <cell r="D6679">
            <v>4215</v>
          </cell>
          <cell r="E6679" t="str">
            <v>NIPEL PVC C/ C/ ROSCA P/ AGUA FRIA PREDIAL 1.1/4"</v>
          </cell>
          <cell r="F6679" t="str">
            <v>UN</v>
          </cell>
          <cell r="G6679">
            <v>3.07</v>
          </cell>
          <cell r="H6679" t="str">
            <v>I-SINAPI</v>
          </cell>
          <cell r="I6679">
            <v>3.74</v>
          </cell>
        </row>
        <row r="6680">
          <cell r="D6680" t="str">
            <v>00004210</v>
          </cell>
          <cell r="E6680" t="str">
            <v>NIPEL PVC C/ C/ ROSCA P/ AGUA FRIA PREDIAL 1/2"</v>
          </cell>
          <cell r="F6680" t="str">
            <v>UN</v>
          </cell>
          <cell r="G6680">
            <v>0.38</v>
          </cell>
          <cell r="H6680" t="str">
            <v>I-SINAPI</v>
          </cell>
          <cell r="I6680">
            <v>0.46</v>
          </cell>
        </row>
        <row r="6681">
          <cell r="D6681">
            <v>4212</v>
          </cell>
          <cell r="E6681" t="str">
            <v>NIPEL PVC C/ C/ ROSCA P/ AGUA FRIA PREDIAL 1"</v>
          </cell>
          <cell r="F6681" t="str">
            <v>UN</v>
          </cell>
          <cell r="G6681">
            <v>0.98</v>
          </cell>
          <cell r="H6681" t="str">
            <v>I-SINAPI</v>
          </cell>
          <cell r="I6681">
            <v>1.19</v>
          </cell>
        </row>
        <row r="6682">
          <cell r="D6682" t="str">
            <v>00004213</v>
          </cell>
          <cell r="E6682" t="str">
            <v>NIPEL PVC C/ C/ ROSCA P/ AGUA FRIA PREDIAL 2"</v>
          </cell>
          <cell r="F6682" t="str">
            <v>UN</v>
          </cell>
          <cell r="G6682">
            <v>6.02</v>
          </cell>
          <cell r="H6682" t="str">
            <v>I-SINAPI</v>
          </cell>
          <cell r="I6682">
            <v>7.34</v>
          </cell>
        </row>
        <row r="6683">
          <cell r="D6683" t="str">
            <v>00004211</v>
          </cell>
          <cell r="E6683" t="str">
            <v>NIPEL PVC C/ C/ ROSCA P/ AGUA FRIA PREDIAL 3/4"</v>
          </cell>
          <cell r="F6683" t="str">
            <v>UN</v>
          </cell>
          <cell r="G6683">
            <v>0.53</v>
          </cell>
          <cell r="H6683" t="str">
            <v>I-SINAPI</v>
          </cell>
          <cell r="I6683">
            <v>0.64</v>
          </cell>
        </row>
        <row r="6684">
          <cell r="D6684" t="str">
            <v>00004205</v>
          </cell>
          <cell r="E6684" t="str">
            <v>NIPEL REDUCAO FERRO GALV ROSCA 1.1/2" X 1.1/4"</v>
          </cell>
          <cell r="F6684" t="str">
            <v>UN</v>
          </cell>
          <cell r="G6684">
            <v>6.89</v>
          </cell>
          <cell r="H6684" t="str">
            <v>I-SINAPI</v>
          </cell>
          <cell r="I6684">
            <v>8.4</v>
          </cell>
        </row>
        <row r="6685">
          <cell r="D6685" t="str">
            <v>00004192</v>
          </cell>
          <cell r="E6685" t="str">
            <v>NIPEL REDUCAO FERRO GALV ROSCA 1.1/2" X 1"</v>
          </cell>
          <cell r="F6685" t="str">
            <v>UN</v>
          </cell>
          <cell r="G6685">
            <v>6.82</v>
          </cell>
          <cell r="H6685" t="str">
            <v>I-SINAPI</v>
          </cell>
          <cell r="I6685">
            <v>8.32</v>
          </cell>
        </row>
        <row r="6686">
          <cell r="D6686" t="str">
            <v>00004191</v>
          </cell>
          <cell r="E6686" t="str">
            <v>NIPEL REDUCAO FERRO GALV ROSCA 1.1/2" X 3/4"</v>
          </cell>
          <cell r="F6686" t="str">
            <v>UN</v>
          </cell>
          <cell r="G6686">
            <v>6.82</v>
          </cell>
          <cell r="H6686" t="str">
            <v>I-SINAPI</v>
          </cell>
          <cell r="I6686">
            <v>8.32</v>
          </cell>
        </row>
        <row r="6687">
          <cell r="D6687" t="str">
            <v>00004207</v>
          </cell>
          <cell r="E6687" t="str">
            <v>NIPEL REDUCAO FERRO GALV ROSCA 1.1/4" X 1/2"</v>
          </cell>
          <cell r="F6687" t="str">
            <v>UN</v>
          </cell>
          <cell r="G6687">
            <v>5.73</v>
          </cell>
          <cell r="H6687" t="str">
            <v>I-SINAPI</v>
          </cell>
          <cell r="I6687">
            <v>6.99</v>
          </cell>
        </row>
        <row r="6688">
          <cell r="D6688" t="str">
            <v>00004206</v>
          </cell>
          <cell r="E6688" t="str">
            <v>NIPEL REDUCAO FERRO GALV ROSCA 1.1/4" X 1"</v>
          </cell>
          <cell r="F6688" t="str">
            <v>UN</v>
          </cell>
          <cell r="G6688">
            <v>6.04</v>
          </cell>
          <cell r="H6688" t="str">
            <v>I-SINAPI</v>
          </cell>
          <cell r="I6688">
            <v>7.36</v>
          </cell>
        </row>
        <row r="6689">
          <cell r="D6689" t="str">
            <v>00004190</v>
          </cell>
          <cell r="E6689" t="str">
            <v>NIPEL REDUCAO FERRO GALV ROSCA 1.1/4" X 3/4"</v>
          </cell>
          <cell r="F6689" t="str">
            <v>UN</v>
          </cell>
          <cell r="G6689">
            <v>5.89</v>
          </cell>
          <cell r="H6689" t="str">
            <v>I-SINAPI</v>
          </cell>
          <cell r="I6689">
            <v>7.18</v>
          </cell>
        </row>
        <row r="6690">
          <cell r="D6690" t="str">
            <v>00004186</v>
          </cell>
          <cell r="E6690" t="str">
            <v>NIPEL REDUCAO FERRO GALV ROSCA 1/2" X 1/4"</v>
          </cell>
          <cell r="F6690" t="str">
            <v>UN</v>
          </cell>
          <cell r="G6690">
            <v>1.82</v>
          </cell>
          <cell r="H6690" t="str">
            <v>I-SINAPI</v>
          </cell>
          <cell r="I6690">
            <v>2.2200000000000002</v>
          </cell>
        </row>
        <row r="6691">
          <cell r="D6691" t="str">
            <v>00004188</v>
          </cell>
          <cell r="E6691" t="str">
            <v>NIPEL REDUCAO FERRO GALV ROSCA 1" X 1/2"</v>
          </cell>
          <cell r="F6691" t="str">
            <v>UN</v>
          </cell>
          <cell r="G6691">
            <v>4.32</v>
          </cell>
          <cell r="H6691" t="str">
            <v>I-SINAPI</v>
          </cell>
          <cell r="I6691">
            <v>5.27</v>
          </cell>
        </row>
        <row r="6692">
          <cell r="D6692" t="str">
            <v>00004189</v>
          </cell>
          <cell r="E6692" t="str">
            <v>NIPEL REDUCAO FERRO GALV ROSCA 1" X 3/4"</v>
          </cell>
          <cell r="F6692" t="str">
            <v>UN</v>
          </cell>
          <cell r="G6692">
            <v>4.2300000000000004</v>
          </cell>
          <cell r="H6692" t="str">
            <v>I-SINAPI</v>
          </cell>
          <cell r="I6692">
            <v>5.16</v>
          </cell>
        </row>
        <row r="6693">
          <cell r="D6693" t="str">
            <v>00004196</v>
          </cell>
          <cell r="E6693" t="str">
            <v>NIPEL REDUCAO FERRO GALV ROSCA 2.1/2" X 1.1/2"</v>
          </cell>
          <cell r="F6693" t="str">
            <v>UN</v>
          </cell>
          <cell r="G6693">
            <v>20.91</v>
          </cell>
          <cell r="H6693" t="str">
            <v>I-SINAPI</v>
          </cell>
          <cell r="I6693">
            <v>25.51</v>
          </cell>
        </row>
        <row r="6694">
          <cell r="D6694" t="str">
            <v>00004195</v>
          </cell>
          <cell r="E6694" t="str">
            <v>NIPEL REDUCAO FERRO GALV ROSCA 2.1/2" X 1.1/4"</v>
          </cell>
          <cell r="F6694" t="str">
            <v>UN</v>
          </cell>
          <cell r="G6694">
            <v>21.16</v>
          </cell>
          <cell r="H6694" t="str">
            <v>I-SINAPI</v>
          </cell>
          <cell r="I6694">
            <v>25.81</v>
          </cell>
        </row>
        <row r="6695">
          <cell r="D6695" t="str">
            <v>00004197</v>
          </cell>
          <cell r="E6695" t="str">
            <v>NIPEL REDUCAO FERRO GALV ROSCA 2.1/2" X 2"</v>
          </cell>
          <cell r="F6695" t="str">
            <v>UN</v>
          </cell>
          <cell r="G6695">
            <v>20.91</v>
          </cell>
          <cell r="H6695" t="str">
            <v>I-SINAPI</v>
          </cell>
          <cell r="I6695">
            <v>25.51</v>
          </cell>
        </row>
        <row r="6696">
          <cell r="D6696" t="str">
            <v>00004194</v>
          </cell>
          <cell r="E6696" t="str">
            <v>NIPEL REDUCAO FERRO GALV ROSCA 2" X 1.1/2"</v>
          </cell>
          <cell r="F6696" t="str">
            <v>UN</v>
          </cell>
          <cell r="G6696">
            <v>14.71</v>
          </cell>
          <cell r="H6696" t="str">
            <v>I-SINAPI</v>
          </cell>
          <cell r="I6696">
            <v>17.940000000000001</v>
          </cell>
        </row>
        <row r="6697">
          <cell r="D6697" t="str">
            <v>00004193</v>
          </cell>
          <cell r="E6697" t="str">
            <v>NIPEL REDUCAO FERRO GALV ROSCA 2" X 1.1/4"</v>
          </cell>
          <cell r="F6697" t="str">
            <v>UN</v>
          </cell>
          <cell r="G6697">
            <v>14.71</v>
          </cell>
          <cell r="H6697" t="str">
            <v>I-SINAPI</v>
          </cell>
          <cell r="I6697">
            <v>17.940000000000001</v>
          </cell>
        </row>
        <row r="6698">
          <cell r="D6698" t="str">
            <v>00004204</v>
          </cell>
          <cell r="E6698" t="str">
            <v>NIPEL REDUCAO FERRO GALV ROSCA 2" X 1"</v>
          </cell>
          <cell r="F6698" t="str">
            <v>UN</v>
          </cell>
          <cell r="G6698">
            <v>14.71</v>
          </cell>
          <cell r="H6698" t="str">
            <v>I-SINAPI</v>
          </cell>
          <cell r="I6698">
            <v>17.940000000000001</v>
          </cell>
        </row>
        <row r="6699">
          <cell r="D6699" t="str">
            <v>00004187</v>
          </cell>
          <cell r="E6699" t="str">
            <v>NIPEL REDUCAO FERRO GALV ROSCA 3/4" X 1/2"</v>
          </cell>
          <cell r="F6699" t="str">
            <v>UN</v>
          </cell>
          <cell r="G6699">
            <v>2.6</v>
          </cell>
          <cell r="H6699" t="str">
            <v>I-SINAPI</v>
          </cell>
          <cell r="I6699">
            <v>3.17</v>
          </cell>
        </row>
        <row r="6700">
          <cell r="D6700" t="str">
            <v>00004198</v>
          </cell>
          <cell r="E6700" t="str">
            <v>NIPEL REDUCAO FERRO GALV ROSCA 3" X 1.1/2"</v>
          </cell>
          <cell r="F6700" t="str">
            <v>UN</v>
          </cell>
          <cell r="G6700">
            <v>30.18</v>
          </cell>
          <cell r="H6700" t="str">
            <v>I-SINAPI</v>
          </cell>
          <cell r="I6700">
            <v>36.81</v>
          </cell>
        </row>
        <row r="6701">
          <cell r="D6701" t="str">
            <v>00004202</v>
          </cell>
          <cell r="E6701" t="str">
            <v>NIPEL REDUCAO FERRO GALV ROSCA 3" X 2.1/2"</v>
          </cell>
          <cell r="F6701" t="str">
            <v>UN</v>
          </cell>
          <cell r="G6701">
            <v>30.18</v>
          </cell>
          <cell r="H6701" t="str">
            <v>I-SINAPI</v>
          </cell>
          <cell r="I6701">
            <v>36.81</v>
          </cell>
        </row>
        <row r="6702">
          <cell r="D6702" t="str">
            <v>00004203</v>
          </cell>
          <cell r="E6702" t="str">
            <v>NIPEL REDUCAO FERRO GALV ROSCA 3" X 2"</v>
          </cell>
          <cell r="F6702" t="str">
            <v>UN</v>
          </cell>
          <cell r="G6702">
            <v>30.18</v>
          </cell>
          <cell r="H6702" t="str">
            <v>I-SINAPI</v>
          </cell>
          <cell r="I6702">
            <v>36.81</v>
          </cell>
        </row>
        <row r="6703">
          <cell r="D6703" t="str">
            <v>00002645</v>
          </cell>
          <cell r="E6703" t="str">
            <v>NIPLE FERRO GALV P/ ELETRODUTO 1"</v>
          </cell>
          <cell r="F6703" t="str">
            <v>UN</v>
          </cell>
          <cell r="G6703">
            <v>2.86</v>
          </cell>
          <cell r="H6703" t="str">
            <v>I-SINAPI</v>
          </cell>
          <cell r="I6703">
            <v>3.48</v>
          </cell>
        </row>
        <row r="6704">
          <cell r="D6704" t="str">
            <v>00002646</v>
          </cell>
          <cell r="E6704" t="str">
            <v>NIPLE LONGO FERRO GALV P/ ELETRODUTO   TAMANHO 150MM X DN 1"</v>
          </cell>
          <cell r="F6704" t="str">
            <v>UN</v>
          </cell>
          <cell r="G6704">
            <v>4.53</v>
          </cell>
          <cell r="H6704" t="str">
            <v>I-SINAPI</v>
          </cell>
          <cell r="I6704">
            <v>5.52</v>
          </cell>
        </row>
        <row r="6705">
          <cell r="D6705" t="str">
            <v>00007252</v>
          </cell>
          <cell r="E6705" t="str">
            <v>NIVEL OTICO C/ PRECISAO +/- 0,7MM TIPO WILD NA-2 OU EQUIV</v>
          </cell>
          <cell r="F6705" t="str">
            <v>H</v>
          </cell>
          <cell r="G6705">
            <v>1.37</v>
          </cell>
          <cell r="H6705" t="str">
            <v>I-SINAPI</v>
          </cell>
          <cell r="I6705">
            <v>1.67</v>
          </cell>
        </row>
        <row r="6706">
          <cell r="D6706" t="str">
            <v>00007595</v>
          </cell>
          <cell r="E6706" t="str">
            <v>NIVELADOR</v>
          </cell>
          <cell r="F6706" t="str">
            <v>H</v>
          </cell>
          <cell r="G6706">
            <v>9.8000000000000007</v>
          </cell>
          <cell r="H6706" t="str">
            <v>I-SINAPI</v>
          </cell>
          <cell r="I6706">
            <v>11.95</v>
          </cell>
        </row>
        <row r="6707">
          <cell r="D6707" t="str">
            <v>00002697</v>
          </cell>
          <cell r="E6707" t="str">
            <v>OFICIAL DE AGUA OU DE ESGOTO</v>
          </cell>
          <cell r="F6707" t="str">
            <v>H</v>
          </cell>
          <cell r="G6707">
            <v>15.31</v>
          </cell>
          <cell r="H6707" t="str">
            <v>I-SINAPI</v>
          </cell>
          <cell r="I6707">
            <v>18.670000000000002</v>
          </cell>
        </row>
        <row r="6708">
          <cell r="D6708" t="str">
            <v>00002698</v>
          </cell>
          <cell r="E6708" t="str">
            <v>OFICIAL INSTALADOR HIDRAULICO</v>
          </cell>
          <cell r="F6708" t="str">
            <v>H</v>
          </cell>
          <cell r="G6708">
            <v>14.96</v>
          </cell>
          <cell r="H6708" t="str">
            <v>I-SINAPI</v>
          </cell>
          <cell r="I6708">
            <v>18.25</v>
          </cell>
        </row>
        <row r="6709">
          <cell r="D6709" t="str">
            <v>00011138</v>
          </cell>
          <cell r="E6709" t="str">
            <v>OLEO COMBUSTIVEL BPF A GRANEL</v>
          </cell>
          <cell r="F6709" t="str">
            <v>L</v>
          </cell>
          <cell r="G6709">
            <v>0.85</v>
          </cell>
          <cell r="H6709" t="str">
            <v>I-SINAPI</v>
          </cell>
          <cell r="I6709">
            <v>1.03</v>
          </cell>
        </row>
        <row r="6710">
          <cell r="D6710" t="str">
            <v>00005333</v>
          </cell>
          <cell r="E6710" t="str">
            <v>OLEO DE LINHACA</v>
          </cell>
          <cell r="F6710" t="str">
            <v>L</v>
          </cell>
          <cell r="G6710">
            <v>12.46</v>
          </cell>
          <cell r="H6710" t="str">
            <v>I-SINAPI</v>
          </cell>
          <cell r="I6710">
            <v>15.2</v>
          </cell>
        </row>
        <row r="6711">
          <cell r="D6711" t="str">
            <v>00004221</v>
          </cell>
          <cell r="E6711" t="str">
            <v>OLEO DIESEL COMBUSTIVEL COMUM</v>
          </cell>
          <cell r="F6711" t="str">
            <v>L</v>
          </cell>
          <cell r="G6711">
            <v>2.0099999999999998</v>
          </cell>
          <cell r="H6711" t="str">
            <v>I-SINAPI</v>
          </cell>
          <cell r="I6711">
            <v>2.4500000000000002</v>
          </cell>
        </row>
        <row r="6712">
          <cell r="D6712" t="str">
            <v>00013778</v>
          </cell>
          <cell r="E6712" t="str">
            <v>OLEO INDUSTRIAL FP - 73</v>
          </cell>
          <cell r="F6712" t="str">
            <v>L</v>
          </cell>
          <cell r="G6712">
            <v>9.9</v>
          </cell>
          <cell r="H6712" t="str">
            <v>I-SINAPI</v>
          </cell>
          <cell r="I6712">
            <v>12.07</v>
          </cell>
        </row>
        <row r="6713">
          <cell r="D6713" t="str">
            <v>00013817</v>
          </cell>
          <cell r="E6713" t="str">
            <v>OLEO MD 300</v>
          </cell>
          <cell r="F6713" t="str">
            <v>L</v>
          </cell>
          <cell r="G6713">
            <v>9.4499999999999993</v>
          </cell>
          <cell r="H6713" t="str">
            <v>I-SINAPI</v>
          </cell>
          <cell r="I6713">
            <v>11.52</v>
          </cell>
        </row>
        <row r="6714">
          <cell r="D6714" t="str">
            <v>00004228</v>
          </cell>
          <cell r="E6714" t="str">
            <v>OLEO QUEIMADO</v>
          </cell>
          <cell r="F6714" t="str">
            <v>L</v>
          </cell>
          <cell r="G6714">
            <v>0.15</v>
          </cell>
          <cell r="H6714" t="str">
            <v>I-SINAPI</v>
          </cell>
          <cell r="I6714">
            <v>0.18</v>
          </cell>
        </row>
        <row r="6715">
          <cell r="D6715" t="str">
            <v>00004242</v>
          </cell>
          <cell r="E6715" t="str">
            <v>OPERADOR DE ACABADORA</v>
          </cell>
          <cell r="F6715" t="str">
            <v>H</v>
          </cell>
          <cell r="G6715">
            <v>12.05</v>
          </cell>
          <cell r="H6715" t="str">
            <v>I-SINAPI</v>
          </cell>
          <cell r="I6715">
            <v>14.7</v>
          </cell>
        </row>
        <row r="6716">
          <cell r="D6716" t="str">
            <v>00004243</v>
          </cell>
          <cell r="E6716" t="str">
            <v>OPERADOR DE BETONEIRA ( CAMINHÃO)</v>
          </cell>
          <cell r="F6716" t="str">
            <v>H</v>
          </cell>
          <cell r="G6716">
            <v>12.02</v>
          </cell>
          <cell r="H6716" t="str">
            <v>I-SINAPI</v>
          </cell>
          <cell r="I6716">
            <v>14.66</v>
          </cell>
        </row>
        <row r="6717">
          <cell r="D6717" t="str">
            <v>00004250</v>
          </cell>
          <cell r="E6717" t="str">
            <v>OPERADOR DE COMPRESSOR OU COMPRESSORISTA</v>
          </cell>
          <cell r="F6717" t="str">
            <v>H</v>
          </cell>
          <cell r="G6717">
            <v>11.61</v>
          </cell>
          <cell r="H6717" t="str">
            <v>I-SINAPI</v>
          </cell>
          <cell r="I6717">
            <v>14.16</v>
          </cell>
        </row>
        <row r="6718">
          <cell r="D6718" t="str">
            <v>00004234</v>
          </cell>
          <cell r="E6718" t="str">
            <v>OPERADOR DE ESCAVADEIRA</v>
          </cell>
          <cell r="F6718" t="str">
            <v>H</v>
          </cell>
          <cell r="G6718">
            <v>12.05</v>
          </cell>
          <cell r="H6718" t="str">
            <v>I-SINAPI</v>
          </cell>
          <cell r="I6718">
            <v>14.7</v>
          </cell>
        </row>
        <row r="6719">
          <cell r="D6719" t="str">
            <v>00004253</v>
          </cell>
          <cell r="E6719" t="str">
            <v>OPERADOR DE GUINCHO</v>
          </cell>
          <cell r="F6719" t="str">
            <v>H</v>
          </cell>
          <cell r="G6719">
            <v>12.02</v>
          </cell>
          <cell r="H6719" t="str">
            <v>I-SINAPI</v>
          </cell>
          <cell r="I6719">
            <v>14.66</v>
          </cell>
        </row>
        <row r="6720">
          <cell r="D6720" t="str">
            <v>00004254</v>
          </cell>
          <cell r="E6720" t="str">
            <v>OPERADOR DE GUINDASTE</v>
          </cell>
          <cell r="F6720" t="str">
            <v>H</v>
          </cell>
          <cell r="G6720">
            <v>13.13</v>
          </cell>
          <cell r="H6720" t="str">
            <v>I-SINAPI</v>
          </cell>
          <cell r="I6720">
            <v>16.010000000000002</v>
          </cell>
        </row>
        <row r="6721">
          <cell r="D6721" t="str">
            <v>00004230</v>
          </cell>
          <cell r="E6721" t="str">
            <v>OPERADOR DE MAQUINAS E EQUIPAMENTOS</v>
          </cell>
          <cell r="F6721" t="str">
            <v>H</v>
          </cell>
          <cell r="G6721">
            <v>12.67</v>
          </cell>
          <cell r="H6721" t="str">
            <v>I-SINAPI</v>
          </cell>
          <cell r="I6721">
            <v>15.45</v>
          </cell>
        </row>
        <row r="6722">
          <cell r="D6722" t="str">
            <v>00004257</v>
          </cell>
          <cell r="E6722" t="str">
            <v>OPERADOR DE MARTELETE OU MARTELEIRO</v>
          </cell>
          <cell r="F6722" t="str">
            <v>H</v>
          </cell>
          <cell r="G6722">
            <v>11.5</v>
          </cell>
          <cell r="H6722" t="str">
            <v>I-SINAPI</v>
          </cell>
          <cell r="I6722">
            <v>14.03</v>
          </cell>
        </row>
        <row r="6723">
          <cell r="D6723" t="str">
            <v>00004240</v>
          </cell>
          <cell r="E6723" t="str">
            <v>OPERADOR DE MOTO-ESCREIPER</v>
          </cell>
          <cell r="F6723" t="str">
            <v>H</v>
          </cell>
          <cell r="G6723">
            <v>12.05</v>
          </cell>
          <cell r="H6723" t="str">
            <v>I-SINAPI</v>
          </cell>
          <cell r="I6723">
            <v>14.7</v>
          </cell>
        </row>
        <row r="6724">
          <cell r="D6724" t="str">
            <v>00004239</v>
          </cell>
          <cell r="E6724" t="str">
            <v>OPERADOR DE MOTONIVELADORA</v>
          </cell>
          <cell r="F6724" t="str">
            <v>H</v>
          </cell>
          <cell r="G6724">
            <v>13.21</v>
          </cell>
          <cell r="H6724" t="str">
            <v>I-SINAPI</v>
          </cell>
          <cell r="I6724">
            <v>16.11</v>
          </cell>
        </row>
        <row r="6725">
          <cell r="D6725" t="str">
            <v>00004248</v>
          </cell>
          <cell r="E6725" t="str">
            <v>OPERADOR DE PA CARREGADEIRA</v>
          </cell>
          <cell r="F6725" t="str">
            <v>H</v>
          </cell>
          <cell r="G6725">
            <v>12.97</v>
          </cell>
          <cell r="H6725" t="str">
            <v>I-SINAPI</v>
          </cell>
          <cell r="I6725">
            <v>15.82</v>
          </cell>
        </row>
        <row r="6726">
          <cell r="D6726" t="str">
            <v>00025959</v>
          </cell>
          <cell r="E6726" t="str">
            <v>OPERADOR DE PAVIMENTADORA</v>
          </cell>
          <cell r="F6726" t="str">
            <v>H</v>
          </cell>
          <cell r="G6726">
            <v>10.25</v>
          </cell>
          <cell r="H6726" t="str">
            <v>I-SINAPI</v>
          </cell>
          <cell r="I6726">
            <v>12.5</v>
          </cell>
        </row>
        <row r="6727">
          <cell r="D6727" t="str">
            <v>00004238</v>
          </cell>
          <cell r="E6727" t="str">
            <v>OPERADOR DE ROLO COMPACTADOR</v>
          </cell>
          <cell r="F6727" t="str">
            <v>H</v>
          </cell>
          <cell r="G6727">
            <v>12.05</v>
          </cell>
          <cell r="H6727" t="str">
            <v>I-SINAPI</v>
          </cell>
          <cell r="I6727">
            <v>14.7</v>
          </cell>
        </row>
        <row r="6728">
          <cell r="D6728" t="str">
            <v>00006176</v>
          </cell>
          <cell r="E6728" t="str">
            <v>OPERADOR DE SONDAGEM</v>
          </cell>
          <cell r="F6728" t="str">
            <v>H</v>
          </cell>
          <cell r="G6728">
            <v>11.54</v>
          </cell>
          <cell r="H6728" t="str">
            <v>I-SINAPI</v>
          </cell>
          <cell r="I6728">
            <v>14.07</v>
          </cell>
        </row>
        <row r="6729">
          <cell r="D6729" t="str">
            <v>00004233</v>
          </cell>
          <cell r="E6729" t="str">
            <v>OPERADOR DE USINA DE ASFALTO, DE SOLOS OU DE CONCRETO</v>
          </cell>
          <cell r="F6729" t="str">
            <v>H</v>
          </cell>
          <cell r="G6729">
            <v>13.29</v>
          </cell>
          <cell r="H6729" t="str">
            <v>I-SINAPI</v>
          </cell>
          <cell r="I6729">
            <v>16.21</v>
          </cell>
        </row>
        <row r="6730">
          <cell r="D6730" t="str">
            <v>00004251</v>
          </cell>
          <cell r="E6730" t="str">
            <v>OPERADOR JATO DE AREIA OU JATISTA</v>
          </cell>
          <cell r="F6730" t="str">
            <v>H</v>
          </cell>
          <cell r="G6730">
            <v>11.5</v>
          </cell>
          <cell r="H6730" t="str">
            <v>I-SINAPI</v>
          </cell>
          <cell r="I6730">
            <v>14.03</v>
          </cell>
        </row>
        <row r="6731">
          <cell r="D6731" t="str">
            <v>00004252</v>
          </cell>
          <cell r="E6731" t="str">
            <v>OPERADOR PARA BATE ESTACAS</v>
          </cell>
          <cell r="F6731" t="str">
            <v>H</v>
          </cell>
          <cell r="G6731">
            <v>11.53</v>
          </cell>
          <cell r="H6731" t="str">
            <v>I-SINAPI</v>
          </cell>
          <cell r="I6731">
            <v>14.06</v>
          </cell>
        </row>
        <row r="6732">
          <cell r="D6732" t="str">
            <v>00000002</v>
          </cell>
          <cell r="E6732" t="str">
            <v>OXIGENIO</v>
          </cell>
          <cell r="F6732" t="str">
            <v>M3</v>
          </cell>
          <cell r="G6732">
            <v>12.33</v>
          </cell>
          <cell r="H6732" t="str">
            <v>I-SINAPI</v>
          </cell>
          <cell r="I6732">
            <v>15.04</v>
          </cell>
        </row>
        <row r="6733">
          <cell r="D6733" t="str">
            <v>00004261</v>
          </cell>
          <cell r="E6733" t="str">
            <v>PA CARREGADEIRA SOBRE PNEUS * 105 HP * CAP. 1,72M3 * PESO OPERACIONAL* 9 T * TIPO CATERPILAR 924 - F I</v>
          </cell>
          <cell r="F6733" t="str">
            <v>H</v>
          </cell>
          <cell r="G6733">
            <v>141.91</v>
          </cell>
          <cell r="H6733" t="str">
            <v>I-SINAPI</v>
          </cell>
          <cell r="I6733">
            <v>173.13</v>
          </cell>
        </row>
        <row r="6734">
          <cell r="D6734" t="str">
            <v>00004260</v>
          </cell>
          <cell r="E6734" t="str">
            <v>PA CARREGADEIRA SOBRE PNEUS * 105 HP CAP. 1,91M3 * TIPO CASE W - 20 EOU EQUIV (INCL</v>
          </cell>
          <cell r="F6734" t="str">
            <v>H</v>
          </cell>
          <cell r="G6734">
            <v>126</v>
          </cell>
          <cell r="H6734" t="str">
            <v>I-SINAPI</v>
          </cell>
          <cell r="I6734">
            <v>153.72</v>
          </cell>
        </row>
        <row r="6735">
          <cell r="D6735" t="str">
            <v>00004259</v>
          </cell>
          <cell r="E6735" t="str">
            <v>PA CARREGADEIRA SOBRE PNEUS * 170 HP * CAP. * 3 M 3 * PESO OPERACIONAL * 16 T * TIPO CATERPILAR 950 - F</v>
          </cell>
          <cell r="F6735" t="str">
            <v>H</v>
          </cell>
          <cell r="G6735">
            <v>177.39</v>
          </cell>
          <cell r="H6735" t="str">
            <v>I-SINAPI</v>
          </cell>
          <cell r="I6735">
            <v>216.41</v>
          </cell>
        </row>
        <row r="6736">
          <cell r="D6736" t="str">
            <v>00014221</v>
          </cell>
          <cell r="E6736" t="str">
            <v>PA CARREGADEIRA SOBRE RODAS CASE W20 E - POTENCIA 144HP - CAPACIDADE DA CACAMBA 1,53 A 1,91 M3 -</v>
          </cell>
          <cell r="F6736" t="str">
            <v>UN</v>
          </cell>
          <cell r="G6736">
            <v>346419.39</v>
          </cell>
          <cell r="H6736" t="str">
            <v>I-SINAPI</v>
          </cell>
          <cell r="I6736">
            <v>422631.65</v>
          </cell>
        </row>
        <row r="6737">
          <cell r="D6737" t="str">
            <v>00004262</v>
          </cell>
          <cell r="E6737" t="str">
            <v>PA CARREGADEIRA SOBRE RODAS CATERPILLAR 924 F - POTENCIA 105 HP - CAPACIDADE DA CACAMBA 1,4 A 1,7</v>
          </cell>
          <cell r="F6737" t="str">
            <v>UN</v>
          </cell>
          <cell r="G6737">
            <v>383500</v>
          </cell>
          <cell r="H6737" t="str">
            <v>I-SINAPI</v>
          </cell>
          <cell r="I6737">
            <v>467870</v>
          </cell>
        </row>
        <row r="6738">
          <cell r="D6738" t="str">
            <v>00025016</v>
          </cell>
          <cell r="E6738" t="str">
            <v>PA CARREGADEIRA SOBRE RODAS CATERPILLAR 938 G - POTENCIA 145 HP - CAPACIDADE DA CACAMBA 2,1 A 2,8</v>
          </cell>
          <cell r="F6738" t="str">
            <v>UN</v>
          </cell>
          <cell r="G6738">
            <v>538169.39</v>
          </cell>
          <cell r="H6738" t="str">
            <v>I-SINAPI</v>
          </cell>
          <cell r="I6738">
            <v>656566.65</v>
          </cell>
        </row>
        <row r="6739">
          <cell r="D6739" t="str">
            <v>00004263</v>
          </cell>
          <cell r="E6739" t="str">
            <v>PA CARREGADEIRA SOBRE RODAS CATERPILLAR 950 G - POTENCIA 180 HP - CAPACIDADE DA CACAMBA. 2,5 A 3,3</v>
          </cell>
          <cell r="F6739" t="str">
            <v>UN</v>
          </cell>
          <cell r="G6739">
            <v>720385.58</v>
          </cell>
          <cell r="H6739" t="str">
            <v>I-SINAPI</v>
          </cell>
          <cell r="I6739">
            <v>878870.4</v>
          </cell>
        </row>
        <row r="6740">
          <cell r="D6740" t="str">
            <v>00014524</v>
          </cell>
          <cell r="E6740" t="str">
            <v>PA CARREGADEIRA SOBRE RODAS FIAT-ALLIS FR-180 - POTENCIA 190 HP-190 HP - CAPACIDADE DA CACAMBA 2,1</v>
          </cell>
          <cell r="F6740" t="str">
            <v>UN</v>
          </cell>
          <cell r="G6740">
            <v>620802.13</v>
          </cell>
          <cell r="H6740" t="str">
            <v>I-SINAPI</v>
          </cell>
          <cell r="I6740">
            <v>757378.59</v>
          </cell>
        </row>
        <row r="6741">
          <cell r="D6741" t="str">
            <v>00013181</v>
          </cell>
          <cell r="E6741" t="str">
            <v>PA CARREGADEIRA SOBRE RODAS KOMATSU WA-180 - POTENCIA 110HP - CAPACIDADE DA CACMBA 1,8 M3 - PES</v>
          </cell>
          <cell r="F6741" t="str">
            <v>UN</v>
          </cell>
          <cell r="G6741">
            <v>391135.49</v>
          </cell>
          <cell r="H6741" t="str">
            <v>I-SINAPI</v>
          </cell>
          <cell r="I6741">
            <v>477185.29</v>
          </cell>
        </row>
        <row r="6742">
          <cell r="D6742" t="str">
            <v>00013597</v>
          </cell>
          <cell r="E6742" t="str">
            <v>PADRAO POLIFASICO COMPLETO EM POSTE GALV DE 3" X 5,0M</v>
          </cell>
          <cell r="F6742" t="str">
            <v>UN</v>
          </cell>
          <cell r="G6742">
            <v>707.55</v>
          </cell>
          <cell r="H6742" t="str">
            <v>I-SINAPI</v>
          </cell>
          <cell r="I6742">
            <v>863.21</v>
          </cell>
        </row>
        <row r="6743">
          <cell r="D6743" t="str">
            <v>00005032</v>
          </cell>
          <cell r="E6743" t="str">
            <v>PAINEL FIXO VIDRO TEMPERADO E = 10 MM</v>
          </cell>
          <cell r="F6743" t="str">
            <v>M2</v>
          </cell>
          <cell r="G6743">
            <v>166.81</v>
          </cell>
          <cell r="H6743" t="str">
            <v>I-SINAPI</v>
          </cell>
          <cell r="I6743">
            <v>203.5</v>
          </cell>
        </row>
        <row r="6744">
          <cell r="D6744" t="str">
            <v>00021111</v>
          </cell>
          <cell r="E6744" t="str">
            <v>PAPEL DE PAREDE COLOCADO VINIL TEX EM PAREDE JA PREPARADA</v>
          </cell>
          <cell r="F6744" t="str">
            <v>M2</v>
          </cell>
          <cell r="G6744">
            <v>47.16</v>
          </cell>
          <cell r="H6744" t="str">
            <v>I-SINAPI</v>
          </cell>
          <cell r="I6744">
            <v>57.53</v>
          </cell>
        </row>
        <row r="6745">
          <cell r="D6745" t="str">
            <v>00021144</v>
          </cell>
          <cell r="E6745" t="str">
            <v>PAPEL MANTEIGA (FOLHA 66 X 96CM)</v>
          </cell>
          <cell r="F6745" t="str">
            <v>UN</v>
          </cell>
          <cell r="G6745">
            <v>0.96</v>
          </cell>
          <cell r="H6745" t="str">
            <v>I-SINAPI</v>
          </cell>
          <cell r="I6745">
            <v>1.17</v>
          </cell>
        </row>
        <row r="6746">
          <cell r="D6746" t="str">
            <v>00021140</v>
          </cell>
          <cell r="E6746" t="str">
            <v>PAPEL MILIMETRADO TRANSPARENTE - ROLO DE 1,05 X 10M</v>
          </cell>
          <cell r="F6746" t="str">
            <v>10M</v>
          </cell>
          <cell r="G6746">
            <v>5</v>
          </cell>
          <cell r="H6746" t="str">
            <v>I-SINAPI</v>
          </cell>
          <cell r="I6746">
            <v>6.1</v>
          </cell>
        </row>
        <row r="6747">
          <cell r="D6747" t="str">
            <v>00011851</v>
          </cell>
          <cell r="E6747" t="str">
            <v>PAPEL SULFITE A4</v>
          </cell>
          <cell r="F6747" t="str">
            <v>FL</v>
          </cell>
          <cell r="G6747">
            <v>0.03</v>
          </cell>
          <cell r="H6747" t="str">
            <v>I-SINAPI</v>
          </cell>
          <cell r="I6747">
            <v>0.03</v>
          </cell>
        </row>
        <row r="6748">
          <cell r="D6748" t="str">
            <v>00011852</v>
          </cell>
          <cell r="E6748" t="str">
            <v>PAPEL VEGETAL 100G/M2 - 0,80M DE LARGURA</v>
          </cell>
          <cell r="F6748" t="str">
            <v>M</v>
          </cell>
          <cell r="G6748">
            <v>5.43</v>
          </cell>
          <cell r="H6748" t="str">
            <v>I-SINAPI</v>
          </cell>
          <cell r="I6748">
            <v>6.62</v>
          </cell>
        </row>
        <row r="6749">
          <cell r="D6749" t="str">
            <v>00011853</v>
          </cell>
          <cell r="E6749" t="str">
            <v>PAPEL VEGETAL 65G/M2 - 0,80M DE LARGURA</v>
          </cell>
          <cell r="F6749" t="str">
            <v>M</v>
          </cell>
          <cell r="G6749">
            <v>4.33</v>
          </cell>
          <cell r="H6749" t="str">
            <v>I-SINAPI</v>
          </cell>
          <cell r="I6749">
            <v>5.28</v>
          </cell>
        </row>
        <row r="6750">
          <cell r="D6750" t="str">
            <v>00021139</v>
          </cell>
          <cell r="E6750" t="str">
            <v>PAPEL VEGETAL 90G/M2 - 0,8M DE LARGURA</v>
          </cell>
          <cell r="F6750" t="str">
            <v>M</v>
          </cell>
          <cell r="G6750">
            <v>4.13</v>
          </cell>
          <cell r="H6750" t="str">
            <v>I-SINAPI</v>
          </cell>
          <cell r="I6750">
            <v>5.03</v>
          </cell>
        </row>
        <row r="6751">
          <cell r="D6751" t="str">
            <v>00011703</v>
          </cell>
          <cell r="E6751" t="str">
            <v>PAPELEIRA CROMADA</v>
          </cell>
          <cell r="F6751" t="str">
            <v>UN</v>
          </cell>
          <cell r="G6751">
            <v>28.48</v>
          </cell>
          <cell r="H6751" t="str">
            <v>I-SINAPI</v>
          </cell>
          <cell r="I6751">
            <v>34.74</v>
          </cell>
        </row>
        <row r="6752">
          <cell r="D6752" t="str">
            <v>00004267</v>
          </cell>
          <cell r="E6752" t="str">
            <v>PAPELEIRA DE LOUCA BRANCA</v>
          </cell>
          <cell r="F6752" t="str">
            <v>UN</v>
          </cell>
          <cell r="G6752">
            <v>10.199999999999999</v>
          </cell>
          <cell r="H6752" t="str">
            <v>I-SINAPI</v>
          </cell>
          <cell r="I6752">
            <v>12.44</v>
          </cell>
        </row>
        <row r="6753">
          <cell r="D6753" t="str">
            <v>00004272</v>
          </cell>
          <cell r="E6753" t="str">
            <v>PARA-RAIOS DE BAIXA TENSAO, TENSAO DE OPERACAO 275V ( VN = 220V ) E 150V ( VN = 127V ), CORR. MAX.</v>
          </cell>
          <cell r="F6753" t="str">
            <v>UN</v>
          </cell>
          <cell r="G6753">
            <v>63.57</v>
          </cell>
          <cell r="H6753" t="str">
            <v>I-SINAPI</v>
          </cell>
          <cell r="I6753">
            <v>77.55</v>
          </cell>
        </row>
        <row r="6754">
          <cell r="D6754">
            <v>4276</v>
          </cell>
          <cell r="E6754" t="str">
            <v>PARA-RAIOS DE DISTRIBUICAO TIPO VALVULA DE OXIDO DE ZINCO, TENSAO NOMINAL 15KV, 5KA</v>
          </cell>
          <cell r="F6754" t="str">
            <v>UN</v>
          </cell>
          <cell r="G6754">
            <v>172.17</v>
          </cell>
          <cell r="H6754" t="str">
            <v>I-SINAPI</v>
          </cell>
          <cell r="I6754">
            <v>210.04</v>
          </cell>
        </row>
        <row r="6755">
          <cell r="D6755" t="str">
            <v>00004273</v>
          </cell>
          <cell r="E6755" t="str">
            <v>PARA-RAIOS DE DISTRIBUICAO TIPO VALVULA DE OXIDO DE ZINCO, TENSAO NOMINAL 30KV, 10KA</v>
          </cell>
          <cell r="F6755" t="str">
            <v>UN</v>
          </cell>
          <cell r="G6755">
            <v>457.55</v>
          </cell>
          <cell r="H6755" t="str">
            <v>I-SINAPI</v>
          </cell>
          <cell r="I6755">
            <v>558.21</v>
          </cell>
        </row>
        <row r="6756">
          <cell r="D6756" t="str">
            <v>00011963</v>
          </cell>
          <cell r="E6756" t="str">
            <v>PARAFUSO ACO CHUMBADOR PARABOLT 1/2" X 75MM</v>
          </cell>
          <cell r="F6756" t="str">
            <v>UN</v>
          </cell>
          <cell r="G6756">
            <v>2.81</v>
          </cell>
          <cell r="H6756" t="str">
            <v>I-SINAPI</v>
          </cell>
          <cell r="I6756">
            <v>3.42</v>
          </cell>
        </row>
        <row r="6757">
          <cell r="D6757" t="str">
            <v>00011964</v>
          </cell>
          <cell r="E6757" t="str">
            <v>PARAFUSO ACO CHUMBADOR PARABOLT 3/8" X 75MM</v>
          </cell>
          <cell r="F6757" t="str">
            <v>UN</v>
          </cell>
          <cell r="G6757">
            <v>2.33</v>
          </cell>
          <cell r="H6757" t="str">
            <v>I-SINAPI</v>
          </cell>
          <cell r="I6757">
            <v>2.84</v>
          </cell>
        </row>
        <row r="6758">
          <cell r="D6758" t="str">
            <v>00004383</v>
          </cell>
          <cell r="E6758" t="str">
            <v>PARAFUSO FRANCES METRICO ZINCADO 12 X 140MM, INCL PORCA SEXT E ARRUELA DE PRESSAO/MEDIA</v>
          </cell>
          <cell r="F6758" t="str">
            <v>UN</v>
          </cell>
          <cell r="G6758">
            <v>1.57</v>
          </cell>
          <cell r="H6758" t="str">
            <v>I-SINAPI</v>
          </cell>
          <cell r="I6758">
            <v>1.91</v>
          </cell>
        </row>
        <row r="6759">
          <cell r="D6759" t="str">
            <v>00004344</v>
          </cell>
          <cell r="E6759" t="str">
            <v>PARAFUSO FRANCES METRICO ZINCADO 12 X 150MM, INCL PORCA SEXT E ARRUELA DE PRESSAO/MEDIA</v>
          </cell>
          <cell r="F6759" t="str">
            <v>UN</v>
          </cell>
          <cell r="G6759">
            <v>0.81</v>
          </cell>
          <cell r="H6759" t="str">
            <v>I-SINAPI</v>
          </cell>
          <cell r="I6759">
            <v>0.98</v>
          </cell>
        </row>
        <row r="6760">
          <cell r="D6760" t="str">
            <v>00000436</v>
          </cell>
          <cell r="E6760" t="str">
            <v>PARAFUSO FRANCES M16(D=16MM) X 150MM CAB ABAULADA - ZINCAGEM A FOGO</v>
          </cell>
          <cell r="F6760" t="str">
            <v>UN</v>
          </cell>
          <cell r="G6760">
            <v>3.29</v>
          </cell>
          <cell r="H6760" t="str">
            <v>I-SINAPI</v>
          </cell>
          <cell r="I6760">
            <v>4.01</v>
          </cell>
        </row>
        <row r="6761">
          <cell r="D6761" t="str">
            <v>00000442</v>
          </cell>
          <cell r="E6761" t="str">
            <v>PARAFUSO FRANCES M16(D=16MM) X 45MM CAB ABAULADA - ZINCAGEM A FOGO</v>
          </cell>
          <cell r="F6761" t="str">
            <v>UN</v>
          </cell>
          <cell r="G6761">
            <v>2.06</v>
          </cell>
          <cell r="H6761" t="str">
            <v>I-SINAPI</v>
          </cell>
          <cell r="I6761">
            <v>2.5099999999999998</v>
          </cell>
        </row>
        <row r="6762">
          <cell r="D6762" t="str">
            <v>00004335</v>
          </cell>
          <cell r="E6762" t="str">
            <v>PARAFUSO FRANCES ZINCADO 1/2" X 12" C/ PORCA E ARRUELA LISA/MEDIA</v>
          </cell>
          <cell r="F6762" t="str">
            <v>UN</v>
          </cell>
          <cell r="G6762">
            <v>2.95</v>
          </cell>
          <cell r="H6762" t="str">
            <v>I-SINAPI</v>
          </cell>
          <cell r="I6762">
            <v>3.59</v>
          </cell>
        </row>
        <row r="6763">
          <cell r="D6763" t="str">
            <v>00013247</v>
          </cell>
          <cell r="E6763" t="str">
            <v>PARAFUSO FRANCES ZINCADO 1/2" X 14" C/ PORCA E ARRUELA LISA/MEDIA</v>
          </cell>
          <cell r="F6763" t="str">
            <v>UN</v>
          </cell>
          <cell r="G6763">
            <v>71.680000000000007</v>
          </cell>
          <cell r="H6763" t="str">
            <v>I-SINAPI</v>
          </cell>
          <cell r="I6763">
            <v>87.44</v>
          </cell>
        </row>
        <row r="6764">
          <cell r="D6764" t="str">
            <v>00004334</v>
          </cell>
          <cell r="E6764" t="str">
            <v>PARAFUSO FRANCES ZINCADO 1/2" X 15" C/ PORCA E ARRUELA LISA/MEDIA</v>
          </cell>
          <cell r="F6764" t="str">
            <v>UN</v>
          </cell>
          <cell r="G6764">
            <v>4.3499999999999996</v>
          </cell>
          <cell r="H6764" t="str">
            <v>I-SINAPI</v>
          </cell>
          <cell r="I6764">
            <v>5.3</v>
          </cell>
        </row>
        <row r="6765">
          <cell r="D6765" t="str">
            <v>00004343</v>
          </cell>
          <cell r="E6765" t="str">
            <v>PARAFUSO FRANCES ZINCADO 1/2" X 4" C/ PORCA E ARRUELA</v>
          </cell>
          <cell r="F6765" t="str">
            <v>UN</v>
          </cell>
          <cell r="G6765">
            <v>1.29</v>
          </cell>
          <cell r="H6765" t="str">
            <v>I-SINAPI</v>
          </cell>
          <cell r="I6765">
            <v>1.57</v>
          </cell>
        </row>
        <row r="6766">
          <cell r="D6766" t="str">
            <v>00011953</v>
          </cell>
          <cell r="E6766" t="str">
            <v>PARAFUSO FRANCES ZINCADO 1/4" X 2" C/ PORCA E ARRUELA LISA/MEDIA</v>
          </cell>
          <cell r="F6766" t="str">
            <v>UN</v>
          </cell>
          <cell r="G6766">
            <v>0.22</v>
          </cell>
          <cell r="H6766" t="str">
            <v>I-SINAPI</v>
          </cell>
          <cell r="I6766">
            <v>0.26</v>
          </cell>
        </row>
        <row r="6767">
          <cell r="D6767" t="str">
            <v>00011955</v>
          </cell>
          <cell r="E6767" t="str">
            <v>PARAFUSO LATAO ACAB CROMADO P/ FIXAR PECA SANITARIA - INCL PORCA CEGA, ARRUELA E BUCHA DE NYLON</v>
          </cell>
          <cell r="F6767" t="str">
            <v>UN</v>
          </cell>
          <cell r="G6767">
            <v>1.38</v>
          </cell>
          <cell r="H6767" t="str">
            <v>I-SINAPI</v>
          </cell>
          <cell r="I6767">
            <v>1.68</v>
          </cell>
        </row>
        <row r="6768">
          <cell r="D6768" t="str">
            <v>00011960</v>
          </cell>
          <cell r="E6768" t="str">
            <v>PARAFUSO LATAO ROSCA SOBERBA CAB CHATA FENDA SIMPLES 2.5 X 12MM (NR.3 X 1/2")</v>
          </cell>
          <cell r="F6768" t="str">
            <v>UN</v>
          </cell>
          <cell r="G6768">
            <v>5.62</v>
          </cell>
          <cell r="H6768" t="str">
            <v>I-SINAPI</v>
          </cell>
          <cell r="I6768">
            <v>6.85</v>
          </cell>
        </row>
        <row r="6769">
          <cell r="D6769" t="str">
            <v>00004333</v>
          </cell>
          <cell r="E6769" t="str">
            <v>PARAFUSO LATAO ROSCA SOBERBA CAB CHATA FENDA SIMPLES 3,2 X 16MM</v>
          </cell>
          <cell r="F6769" t="str">
            <v>UN</v>
          </cell>
          <cell r="G6769">
            <v>1.1499999999999999</v>
          </cell>
          <cell r="H6769" t="str">
            <v>I-SINAPI</v>
          </cell>
          <cell r="I6769">
            <v>1.4</v>
          </cell>
        </row>
        <row r="6770">
          <cell r="D6770" t="str">
            <v>00004358</v>
          </cell>
          <cell r="E6770" t="str">
            <v>PARAFUSO LATAO ROSCA SOBERBA CAB CHATA FENDA SIMPLES 4,8 X 65MM (NR.10 X 2.1/2")</v>
          </cell>
          <cell r="F6770" t="str">
            <v>UN</v>
          </cell>
          <cell r="G6770">
            <v>0.84</v>
          </cell>
          <cell r="H6770" t="str">
            <v>I-SINAPI</v>
          </cell>
          <cell r="I6770">
            <v>1.02</v>
          </cell>
        </row>
        <row r="6771">
          <cell r="D6771" t="str">
            <v>00000429</v>
          </cell>
          <cell r="E6771" t="str">
            <v>PARAFUSO M16 (ROSCA DUPLA D=16MM) X 300MM - ZINCAGEM A FOGO</v>
          </cell>
          <cell r="F6771" t="str">
            <v>UN</v>
          </cell>
          <cell r="G6771">
            <v>5.1100000000000003</v>
          </cell>
          <cell r="H6771" t="str">
            <v>I-SINAPI</v>
          </cell>
          <cell r="I6771">
            <v>6.23</v>
          </cell>
        </row>
        <row r="6772">
          <cell r="D6772" t="str">
            <v>00000437</v>
          </cell>
          <cell r="E6772" t="str">
            <v>PARAFUSO M16 (ROSCA DUPLA D=16MM) X 400MM - ZINCAGEM A FOGO</v>
          </cell>
          <cell r="F6772" t="str">
            <v>UN</v>
          </cell>
          <cell r="G6772">
            <v>7.78</v>
          </cell>
          <cell r="H6772" t="str">
            <v>I-SINAPI</v>
          </cell>
          <cell r="I6772">
            <v>9.49</v>
          </cell>
        </row>
        <row r="6773">
          <cell r="D6773" t="str">
            <v>00000428</v>
          </cell>
          <cell r="E6773" t="str">
            <v>PARAFUSO M16 (ROSCA DUPLA D=16MM) X 500MM - ZINCAGEM A FOGO</v>
          </cell>
          <cell r="F6773" t="str">
            <v>UN</v>
          </cell>
          <cell r="G6773">
            <v>8.83</v>
          </cell>
          <cell r="H6773" t="str">
            <v>I-SINAPI</v>
          </cell>
          <cell r="I6773">
            <v>10.77</v>
          </cell>
        </row>
        <row r="6774">
          <cell r="D6774" t="str">
            <v>00000430</v>
          </cell>
          <cell r="E6774" t="str">
            <v>PARAFUSO M16 (ROSCA MAQUINA D=16MM) X 125MM CAB QUADRADA - ZINCAGEM A FOGO</v>
          </cell>
          <cell r="F6774" t="str">
            <v>UN</v>
          </cell>
          <cell r="G6774">
            <v>2.5299999999999998</v>
          </cell>
          <cell r="H6774" t="str">
            <v>I-SINAPI</v>
          </cell>
          <cell r="I6774">
            <v>3.08</v>
          </cell>
        </row>
        <row r="6775">
          <cell r="D6775" t="str">
            <v>00000441</v>
          </cell>
          <cell r="E6775" t="str">
            <v>PARAFUSO M16 (ROSCA MAQUINA D=16MM) X 150MM CAB QUADRADA - ZINCAGEM A FOGO</v>
          </cell>
          <cell r="F6775" t="str">
            <v>UN</v>
          </cell>
          <cell r="G6775">
            <v>2.82</v>
          </cell>
          <cell r="H6775" t="str">
            <v>I-SINAPI</v>
          </cell>
          <cell r="I6775">
            <v>3.44</v>
          </cell>
        </row>
        <row r="6776">
          <cell r="D6776" t="str">
            <v>00000431</v>
          </cell>
          <cell r="E6776" t="str">
            <v>PARAFUSO M16 (ROSCA MAQUINA D=16MM) X 200MM CAB QUADRADA - ZINCAGEM A FOGO</v>
          </cell>
          <cell r="F6776" t="str">
            <v>UN</v>
          </cell>
          <cell r="G6776">
            <v>3.69</v>
          </cell>
          <cell r="H6776" t="str">
            <v>I-SINAPI</v>
          </cell>
          <cell r="I6776">
            <v>4.5</v>
          </cell>
        </row>
        <row r="6777">
          <cell r="D6777" t="str">
            <v>00000432</v>
          </cell>
          <cell r="E6777" t="str">
            <v>PARAFUSO M16 (ROSCA MAQUINA D=16MM) X 250MM CAB QUADRADA - ZINCAGEM A FOGO</v>
          </cell>
          <cell r="F6777" t="str">
            <v>UN</v>
          </cell>
          <cell r="G6777">
            <v>4.3499999999999996</v>
          </cell>
          <cell r="H6777" t="str">
            <v>I-SINAPI</v>
          </cell>
          <cell r="I6777">
            <v>5.3</v>
          </cell>
        </row>
        <row r="6778">
          <cell r="D6778" t="str">
            <v>00000439</v>
          </cell>
          <cell r="E6778" t="str">
            <v>PARAFUSO M16 (ROSCA MAQUINA D=16MM) X 300MM CAB QUADRADA - ZINCAGEM A FOGO</v>
          </cell>
          <cell r="F6778" t="str">
            <v>UN</v>
          </cell>
          <cell r="G6778">
            <v>4.3499999999999996</v>
          </cell>
          <cell r="H6778" t="str">
            <v>I-SINAPI</v>
          </cell>
          <cell r="I6778">
            <v>5.3</v>
          </cell>
        </row>
        <row r="6779">
          <cell r="D6779" t="str">
            <v>00000433</v>
          </cell>
          <cell r="E6779" t="str">
            <v>PARAFUSO M16 (ROSCA MAQUINA D=16MM) X 350MM CAB QUADRADA - ZINCAGEM A FOGO</v>
          </cell>
          <cell r="F6779" t="str">
            <v>UN</v>
          </cell>
          <cell r="G6779">
            <v>6.27</v>
          </cell>
          <cell r="H6779" t="str">
            <v>I-SINAPI</v>
          </cell>
          <cell r="I6779">
            <v>7.64</v>
          </cell>
        </row>
        <row r="6780">
          <cell r="D6780" t="str">
            <v>00011790</v>
          </cell>
          <cell r="E6780" t="str">
            <v>PARAFUSO M16 (ROSCA MAQUINA D=16MM) X 450MM CAB QUADRADA - Z INCAGEM A FOGO</v>
          </cell>
          <cell r="F6780" t="str">
            <v>UN</v>
          </cell>
          <cell r="G6780">
            <v>8.17</v>
          </cell>
          <cell r="H6780" t="str">
            <v>I-SINAPI</v>
          </cell>
          <cell r="I6780">
            <v>9.9600000000000009</v>
          </cell>
        </row>
        <row r="6781">
          <cell r="D6781" t="str">
            <v>00004351</v>
          </cell>
          <cell r="E6781" t="str">
            <v>PARAFUSO NIQUELADO P/ FIXAR PECA SANITARIA - INCL PORCA CEGA, ARRUELA E BUCHA DE NYLON S-8</v>
          </cell>
          <cell r="F6781" t="str">
            <v>UN</v>
          </cell>
          <cell r="G6781">
            <v>1.4</v>
          </cell>
          <cell r="H6781" t="str">
            <v>I-SINAPI</v>
          </cell>
          <cell r="I6781">
            <v>1.7</v>
          </cell>
        </row>
        <row r="6782">
          <cell r="D6782" t="str">
            <v>00004384</v>
          </cell>
          <cell r="E6782" t="str">
            <v>PARAFUSO NIQUELADO P/ FIXAR PECA SANITARIA - INCL PORCA CEGA, ARRUELA E BUCHA NYLON S-10</v>
          </cell>
          <cell r="F6782" t="str">
            <v>UN</v>
          </cell>
          <cell r="G6782">
            <v>5.62</v>
          </cell>
          <cell r="H6782" t="str">
            <v>I-SINAPI</v>
          </cell>
          <cell r="I6782">
            <v>6.85</v>
          </cell>
        </row>
        <row r="6783">
          <cell r="D6783" t="str">
            <v>00004378</v>
          </cell>
          <cell r="E6783" t="str">
            <v>PARAFUSO ROSCA SOBERBA ACO ZINC CABECA CHATA FENDA SIMPLES 7 X 65MM</v>
          </cell>
          <cell r="F6783" t="str">
            <v>UN</v>
          </cell>
          <cell r="G6783">
            <v>0.31</v>
          </cell>
          <cell r="H6783" t="str">
            <v>I-SINAPI</v>
          </cell>
          <cell r="I6783">
            <v>0.37</v>
          </cell>
        </row>
        <row r="6784">
          <cell r="D6784" t="str">
            <v>00004381</v>
          </cell>
          <cell r="E6784" t="str">
            <v>PARAFUSO ROSCA SOBERBA ACO ZINC CABECA CHATA FENDA SIMPLES 8 X 100MM</v>
          </cell>
          <cell r="F6784" t="str">
            <v>UN</v>
          </cell>
          <cell r="G6784">
            <v>0.42</v>
          </cell>
          <cell r="H6784" t="str">
            <v>I-SINAPI</v>
          </cell>
          <cell r="I6784">
            <v>0.51</v>
          </cell>
        </row>
        <row r="6785">
          <cell r="D6785" t="str">
            <v>00004379</v>
          </cell>
          <cell r="E6785" t="str">
            <v>PARAFUSO ROSCA SOBERBA ZINCADO CAB CHATA FENDA SIMPLES 2,5 X 10MM (3/8")</v>
          </cell>
          <cell r="F6785" t="str">
            <v>UN</v>
          </cell>
          <cell r="G6785">
            <v>0.79</v>
          </cell>
          <cell r="H6785" t="str">
            <v>I-SINAPI</v>
          </cell>
          <cell r="I6785">
            <v>0.96</v>
          </cell>
        </row>
        <row r="6786">
          <cell r="D6786" t="str">
            <v>00011054</v>
          </cell>
          <cell r="E6786" t="str">
            <v>PARAFUSO ROSCA SOBERBA ZINCADO CAB CHATA FENDA SIMPLES 3,2 X 20MM (3/4")    "</v>
          </cell>
          <cell r="F6786" t="str">
            <v>UN</v>
          </cell>
          <cell r="G6786">
            <v>0.09</v>
          </cell>
          <cell r="H6786" t="str">
            <v>I-SINAPI</v>
          </cell>
          <cell r="I6786">
            <v>0.1</v>
          </cell>
        </row>
        <row r="6787">
          <cell r="D6787" t="str">
            <v>00011055</v>
          </cell>
          <cell r="E6787" t="str">
            <v>PARAFUSO ROSCA SOBERBA ZINCADO CAB CHATA FENDA SIMPLES 3,5 X 25MM (1")</v>
          </cell>
          <cell r="F6787" t="str">
            <v>UN</v>
          </cell>
          <cell r="G6787">
            <v>0.06</v>
          </cell>
          <cell r="H6787" t="str">
            <v>I-SINAPI</v>
          </cell>
          <cell r="I6787">
            <v>7.0000000000000007E-2</v>
          </cell>
        </row>
        <row r="6788">
          <cell r="D6788" t="str">
            <v>00011056</v>
          </cell>
          <cell r="E6788" t="str">
            <v>PARAFUSO ROSCA SOBERBA ZINCADO CAB CHATA FENDA SIMPLES 3,8 X 30MM (1.1/4")</v>
          </cell>
          <cell r="F6788" t="str">
            <v>UN</v>
          </cell>
          <cell r="G6788">
            <v>0.09</v>
          </cell>
          <cell r="H6788" t="str">
            <v>I-SINAPI</v>
          </cell>
          <cell r="I6788">
            <v>0.1</v>
          </cell>
        </row>
        <row r="6789">
          <cell r="D6789">
            <v>4377</v>
          </cell>
          <cell r="E6789" t="str">
            <v>PARAFUSO ROSCA SOBERBA ZINCADO CAB CHATA FENDA SIMPLES 4,2 X 30MM</v>
          </cell>
          <cell r="F6789" t="str">
            <v>UN</v>
          </cell>
          <cell r="G6789">
            <v>0.08</v>
          </cell>
          <cell r="H6789" t="str">
            <v>I-SINAPI</v>
          </cell>
          <cell r="I6789">
            <v>0.09</v>
          </cell>
        </row>
        <row r="6790">
          <cell r="D6790" t="str">
            <v>00011057</v>
          </cell>
          <cell r="E6790" t="str">
            <v>PARAFUSO ROSCA SOBERBA ZINCADO CAB CHATA FENDA SIMPLES 4,8 X 40MM (1.1/2")</v>
          </cell>
          <cell r="F6790" t="str">
            <v>UN</v>
          </cell>
          <cell r="G6790">
            <v>0.12</v>
          </cell>
          <cell r="H6790" t="str">
            <v>I-SINAPI</v>
          </cell>
          <cell r="I6790">
            <v>0.14000000000000001</v>
          </cell>
        </row>
        <row r="6791">
          <cell r="D6791">
            <v>4356</v>
          </cell>
          <cell r="E6791" t="str">
            <v>PARAFUSO ROSCA SOBERBA ZINCADO CAB CHATA FENDA SIMPLES 4,8 X 45MM (1.3/4")</v>
          </cell>
          <cell r="F6791" t="str">
            <v>UN</v>
          </cell>
          <cell r="G6791">
            <v>0.06</v>
          </cell>
          <cell r="H6791" t="str">
            <v>I-SINAPI</v>
          </cell>
          <cell r="I6791">
            <v>7.0000000000000007E-2</v>
          </cell>
        </row>
        <row r="6792">
          <cell r="D6792" t="str">
            <v>00011059</v>
          </cell>
          <cell r="E6792" t="str">
            <v>PARAFUSO ROSCA SOBERBA ZINCADO CAB CHATA FENDA SIMPLES 5,5 X 50MM (2") "</v>
          </cell>
          <cell r="F6792" t="str">
            <v>UN</v>
          </cell>
          <cell r="G6792">
            <v>0.17</v>
          </cell>
          <cell r="H6792" t="str">
            <v>I-SINAPI</v>
          </cell>
          <cell r="I6792">
            <v>0.2</v>
          </cell>
        </row>
        <row r="6793">
          <cell r="D6793" t="str">
            <v>00011058</v>
          </cell>
          <cell r="E6793" t="str">
            <v>PARAFUSO ROSCA SOBERBA ZINCADO CAB CHATA FENDA SIMPLES 5,5 X 65MM (2.1/2") "</v>
          </cell>
          <cell r="F6793" t="str">
            <v>UN</v>
          </cell>
          <cell r="G6793">
            <v>0.32</v>
          </cell>
          <cell r="H6793" t="str">
            <v>I-SINAPI</v>
          </cell>
          <cell r="I6793">
            <v>0.39</v>
          </cell>
        </row>
        <row r="6794">
          <cell r="D6794" t="str">
            <v>00013246</v>
          </cell>
          <cell r="E6794" t="str">
            <v>PARAFUSO SEXTAVADO FERRO POLIDO ROSCA INTEIRA 5/16" X 3/4" C/ PORCA E ARRUELA LISA/LEVE</v>
          </cell>
          <cell r="F6794" t="str">
            <v>UN</v>
          </cell>
          <cell r="G6794">
            <v>0.31</v>
          </cell>
          <cell r="H6794" t="str">
            <v>I-SINAPI</v>
          </cell>
          <cell r="I6794">
            <v>0.37</v>
          </cell>
        </row>
        <row r="6795">
          <cell r="D6795" t="str">
            <v>00004346</v>
          </cell>
          <cell r="E6795" t="str">
            <v>PARAFUSO SEXTAVADO FERRO POLIDO ROSCA PARCIAL 5/8" X 6" C/ PORCA E ARRUELA DE PESSAO/MEDIA</v>
          </cell>
          <cell r="F6795" t="str">
            <v>UN</v>
          </cell>
          <cell r="G6795">
            <v>2.81</v>
          </cell>
          <cell r="H6795" t="str">
            <v>I-SINAPI</v>
          </cell>
          <cell r="I6795">
            <v>3.42</v>
          </cell>
        </row>
        <row r="6796">
          <cell r="D6796" t="str">
            <v>00013294</v>
          </cell>
          <cell r="E6796" t="str">
            <v>PARAFUSO SEXTAVADO ROSCA SOBERBA ZINCADO 3/8" X 80MM</v>
          </cell>
          <cell r="F6796" t="str">
            <v>UN</v>
          </cell>
          <cell r="G6796">
            <v>0.84</v>
          </cell>
          <cell r="H6796" t="str">
            <v>I-SINAPI</v>
          </cell>
          <cell r="I6796">
            <v>1.02</v>
          </cell>
        </row>
        <row r="6797">
          <cell r="D6797" t="str">
            <v>00011948</v>
          </cell>
          <cell r="E6797" t="str">
            <v>PARAFUSO SEXTAVADO ROSCA SOBERBA ZINCADO 5/16" X 40MM</v>
          </cell>
          <cell r="F6797" t="str">
            <v>UN</v>
          </cell>
          <cell r="G6797">
            <v>1.07</v>
          </cell>
          <cell r="H6797" t="str">
            <v>I-SINAPI</v>
          </cell>
          <cell r="I6797">
            <v>1.3</v>
          </cell>
        </row>
        <row r="6798">
          <cell r="D6798" t="str">
            <v>00004382</v>
          </cell>
          <cell r="E6798" t="str">
            <v>PARAFUSO SEXTAVADO ROSCA SOBERBA ZINCADO 5/16" X 80MM</v>
          </cell>
          <cell r="F6798" t="str">
            <v>UN</v>
          </cell>
          <cell r="G6798">
            <v>0.37</v>
          </cell>
          <cell r="H6798" t="str">
            <v>I-SINAPI</v>
          </cell>
          <cell r="I6798">
            <v>0.45</v>
          </cell>
        </row>
        <row r="6799">
          <cell r="D6799" t="str">
            <v>00004354</v>
          </cell>
          <cell r="E6799" t="str">
            <v>PARAFUSO SEXTAVADO ZINCADO GRAU 5 ROSCA INTEIRA 1.1/2" X 4" "</v>
          </cell>
          <cell r="F6799" t="str">
            <v>UN</v>
          </cell>
          <cell r="G6799">
            <v>0.76</v>
          </cell>
          <cell r="H6799" t="str">
            <v>I-SINAPI</v>
          </cell>
          <cell r="I6799">
            <v>0.92</v>
          </cell>
        </row>
        <row r="6800">
          <cell r="D6800" t="str">
            <v>00004329</v>
          </cell>
          <cell r="E6800" t="str">
            <v>PARAFUSO SEXTAVADO ZINCADO ROSCA INTEIRA 1/2" X 2"</v>
          </cell>
          <cell r="F6800" t="str">
            <v>UN</v>
          </cell>
          <cell r="G6800">
            <v>0.73</v>
          </cell>
          <cell r="H6800" t="str">
            <v>I-SINAPI</v>
          </cell>
          <cell r="I6800">
            <v>0.89</v>
          </cell>
        </row>
        <row r="6801">
          <cell r="D6801" t="str">
            <v>00011962</v>
          </cell>
          <cell r="E6801" t="str">
            <v>PARAFUSO SEXTAVADO ZINCADO ROSCA INTEIRA 1/4" X 1/2"</v>
          </cell>
          <cell r="F6801" t="str">
            <v>UN</v>
          </cell>
          <cell r="G6801">
            <v>0.08</v>
          </cell>
          <cell r="H6801" t="str">
            <v>I-SINAPI</v>
          </cell>
          <cell r="I6801">
            <v>0.09</v>
          </cell>
        </row>
        <row r="6802">
          <cell r="D6802" t="str">
            <v>00004332</v>
          </cell>
          <cell r="E6802" t="str">
            <v>PARAFUSO SEXTAVADO ZINCADO ROSCA INTEIRA 3/8" X 2" "</v>
          </cell>
          <cell r="F6802" t="str">
            <v>UN</v>
          </cell>
          <cell r="G6802">
            <v>0.25</v>
          </cell>
          <cell r="H6802" t="str">
            <v>I-SINAPI</v>
          </cell>
          <cell r="I6802">
            <v>0.3</v>
          </cell>
        </row>
        <row r="6803">
          <cell r="D6803" t="str">
            <v>00004331</v>
          </cell>
          <cell r="E6803" t="str">
            <v>PARAFUSO SEXTAVADO ZINCADO ROSCA INTEIRA 5/8" X 2.1/4" "</v>
          </cell>
          <cell r="F6803" t="str">
            <v>UN</v>
          </cell>
          <cell r="G6803">
            <v>1.1200000000000001</v>
          </cell>
          <cell r="H6803" t="str">
            <v>I-SINAPI</v>
          </cell>
          <cell r="I6803">
            <v>1.36</v>
          </cell>
        </row>
        <row r="6804">
          <cell r="D6804" t="str">
            <v>00004336</v>
          </cell>
          <cell r="E6804" t="str">
            <v>PARAFUSO SEXTAVADO ZINCADO ROSCA INTEIRA 5/8" X 3" C/ PORCA E ARRUELA DE PRESSAO/MEDIA</v>
          </cell>
          <cell r="F6804" t="str">
            <v>UN</v>
          </cell>
          <cell r="G6804">
            <v>1.29</v>
          </cell>
          <cell r="H6804" t="str">
            <v>I-SINAPI</v>
          </cell>
          <cell r="I6804">
            <v>1.57</v>
          </cell>
        </row>
        <row r="6805">
          <cell r="D6805" t="str">
            <v>00004320</v>
          </cell>
          <cell r="E6805" t="str">
            <v>PARAFUSO ZINCADO - 5/16" X 250MM - P/ TELHA FIBROC CANALETE 49 - INCL BUCHA NYLON S-10</v>
          </cell>
          <cell r="F6805" t="str">
            <v>UN</v>
          </cell>
          <cell r="G6805">
            <v>0.23</v>
          </cell>
          <cell r="H6805" t="str">
            <v>I-SINAPI</v>
          </cell>
          <cell r="I6805">
            <v>0.28000000000000003</v>
          </cell>
        </row>
        <row r="6806">
          <cell r="D6806" t="str">
            <v>00004299</v>
          </cell>
          <cell r="E6806" t="str">
            <v>PARAFUSO ZINCADO ROSCA SOBERBA 5/16" X 110MM P/ TELHA FIBROCIMENTO</v>
          </cell>
          <cell r="F6806" t="str">
            <v>UN</v>
          </cell>
          <cell r="G6806">
            <v>0.49</v>
          </cell>
          <cell r="H6806" t="str">
            <v>I-SINAPI</v>
          </cell>
          <cell r="I6806">
            <v>0.59</v>
          </cell>
        </row>
        <row r="6807">
          <cell r="D6807" t="str">
            <v>00004380</v>
          </cell>
          <cell r="E6807" t="str">
            <v>PARAFUSO ZINCADO ROSCA SOBERBA 5/16" X 120MM P/ TELHA FIBROCIMENTO</v>
          </cell>
          <cell r="F6807" t="str">
            <v>UN</v>
          </cell>
          <cell r="G6807">
            <v>1.1499999999999999</v>
          </cell>
          <cell r="H6807" t="str">
            <v>I-SINAPI</v>
          </cell>
          <cell r="I6807">
            <v>1.4</v>
          </cell>
        </row>
        <row r="6808">
          <cell r="D6808" t="str">
            <v>00004304</v>
          </cell>
          <cell r="E6808" t="str">
            <v>PARAFUSO ZINCADO ROSCA SOBERBA 5/16" X 150MM P/ TELHA FIBROCIMENTO</v>
          </cell>
          <cell r="F6808" t="str">
            <v>UN</v>
          </cell>
          <cell r="G6808">
            <v>0.63</v>
          </cell>
          <cell r="H6808" t="str">
            <v>I-SINAPI</v>
          </cell>
          <cell r="I6808">
            <v>0.76</v>
          </cell>
        </row>
        <row r="6809">
          <cell r="D6809" t="str">
            <v>00004305</v>
          </cell>
          <cell r="E6809" t="str">
            <v>PARAFUSO ZINCADO ROSCA SOBERBA 5/16" X 180MM P/ TELHA FIBROCIMENTO</v>
          </cell>
          <cell r="F6809" t="str">
            <v>UN</v>
          </cell>
          <cell r="G6809">
            <v>1.44</v>
          </cell>
          <cell r="H6809" t="str">
            <v>I-SINAPI</v>
          </cell>
          <cell r="I6809">
            <v>1.75</v>
          </cell>
        </row>
        <row r="6810">
          <cell r="D6810" t="str">
            <v>00004306</v>
          </cell>
          <cell r="E6810" t="str">
            <v>PARAFUSO ZINCADO ROSCA SOBERBA 5/16" X 200MM P/ TELHA FIBROCIMENTO</v>
          </cell>
          <cell r="F6810" t="str">
            <v>UN</v>
          </cell>
          <cell r="G6810">
            <v>0.92</v>
          </cell>
          <cell r="H6810" t="str">
            <v>I-SINAPI</v>
          </cell>
          <cell r="I6810">
            <v>1.1200000000000001</v>
          </cell>
        </row>
        <row r="6811">
          <cell r="D6811" t="str">
            <v>00004308</v>
          </cell>
          <cell r="E6811" t="str">
            <v>PARAFUSO ZINCADO ROSCA SOBERBA 5/16" X 230MM P/ TELHA FIBROCIMENTO</v>
          </cell>
          <cell r="F6811" t="str">
            <v>UN</v>
          </cell>
          <cell r="G6811">
            <v>1.1000000000000001</v>
          </cell>
          <cell r="H6811" t="str">
            <v>I-SINAPI</v>
          </cell>
          <cell r="I6811">
            <v>1.34</v>
          </cell>
        </row>
        <row r="6812">
          <cell r="D6812" t="str">
            <v>00004302</v>
          </cell>
          <cell r="E6812" t="str">
            <v>PARAFUSO ZINCADO ROSCA SOBERBA 5/16" X 250MM P/ TELHA FIBROCIMENTO</v>
          </cell>
          <cell r="F6812" t="str">
            <v>UN</v>
          </cell>
          <cell r="G6812">
            <v>1.21</v>
          </cell>
          <cell r="H6812" t="str">
            <v>I-SINAPI</v>
          </cell>
          <cell r="I6812">
            <v>1.47</v>
          </cell>
        </row>
        <row r="6813">
          <cell r="D6813" t="str">
            <v>00004300</v>
          </cell>
          <cell r="E6813" t="str">
            <v>PARAFUSO ZINCADO ROSCA SOBERBA 5/16" X 50MM P/ TELHA FIBROCIMENTO</v>
          </cell>
          <cell r="F6813" t="str">
            <v>UN</v>
          </cell>
          <cell r="G6813">
            <v>0.28999999999999998</v>
          </cell>
          <cell r="H6813" t="str">
            <v>I-SINAPI</v>
          </cell>
          <cell r="I6813">
            <v>0.35</v>
          </cell>
        </row>
        <row r="6814">
          <cell r="D6814" t="str">
            <v>00004301</v>
          </cell>
          <cell r="E6814" t="str">
            <v>PARAFUSO ZINCADO ROSCA SOBERBA 5/16" X 85MM P/ TELHA FIBROCIMENTO</v>
          </cell>
          <cell r="F6814" t="str">
            <v>UN</v>
          </cell>
          <cell r="G6814">
            <v>0.46</v>
          </cell>
          <cell r="H6814" t="str">
            <v>I-SINAPI</v>
          </cell>
          <cell r="I6814">
            <v>0.56000000000000005</v>
          </cell>
        </row>
        <row r="6815">
          <cell r="D6815" t="str">
            <v>00004318</v>
          </cell>
          <cell r="E6815" t="str">
            <v>PARAFUSO ZINCADO- 5/16" X 85MM - P/ TELHA FIBROC CANALETE 90 - INCL BUCHA NYLON S-10</v>
          </cell>
          <cell r="F6815" t="str">
            <v>UN</v>
          </cell>
          <cell r="G6815">
            <v>0.23</v>
          </cell>
          <cell r="H6815" t="str">
            <v>I-SINAPI</v>
          </cell>
          <cell r="I6815">
            <v>0.28000000000000003</v>
          </cell>
        </row>
        <row r="6816">
          <cell r="D6816" t="str">
            <v>00004390</v>
          </cell>
          <cell r="E6816" t="str">
            <v>PARALELEPIPEDO GRANITICO - 33 PECAS/M2</v>
          </cell>
          <cell r="F6816" t="str">
            <v>M2</v>
          </cell>
          <cell r="G6816">
            <v>26.73</v>
          </cell>
          <cell r="H6816" t="str">
            <v>I-SINAPI</v>
          </cell>
          <cell r="I6816">
            <v>32.61</v>
          </cell>
        </row>
        <row r="6817">
          <cell r="D6817" t="str">
            <v>00004386</v>
          </cell>
          <cell r="E6817" t="str">
            <v>PARALELEPIPEDO GRANITICO OU BASALTICO - 30 A 35 PECAS/M2</v>
          </cell>
          <cell r="F6817" t="str">
            <v>UN</v>
          </cell>
          <cell r="G6817">
            <v>0.81</v>
          </cell>
          <cell r="H6817" t="str">
            <v>I-SINAPI</v>
          </cell>
          <cell r="I6817">
            <v>0.98</v>
          </cell>
        </row>
        <row r="6818">
          <cell r="D6818" t="str">
            <v>00004385</v>
          </cell>
          <cell r="E6818" t="str">
            <v>PARALELEPIPEDO GRANITICO OU BASALTICO - 30 A 35 PECAS/M2</v>
          </cell>
          <cell r="F6818" t="str">
            <v>MIL</v>
          </cell>
          <cell r="G6818">
            <v>810</v>
          </cell>
          <cell r="H6818" t="str">
            <v>I-SINAPI</v>
          </cell>
          <cell r="I6818">
            <v>988.2</v>
          </cell>
        </row>
        <row r="6819">
          <cell r="D6819" t="str">
            <v>00006217</v>
          </cell>
          <cell r="E6819" t="str">
            <v>PARQUET PAULISTA TIPO MOSAICO 20 X 20 CM</v>
          </cell>
          <cell r="F6819" t="str">
            <v>M2</v>
          </cell>
          <cell r="G6819">
            <v>48.52</v>
          </cell>
          <cell r="H6819" t="str">
            <v>I-SINAPI</v>
          </cell>
          <cell r="I6819">
            <v>59.19</v>
          </cell>
        </row>
        <row r="6820">
          <cell r="D6820" t="str">
            <v>00020078</v>
          </cell>
          <cell r="E6820" t="str">
            <v>PASTA LUBRIFICANTE PARA TUBOS DE PVC C/ ANEL DE BORRACHA ( POTE 500G)</v>
          </cell>
          <cell r="F6820" t="str">
            <v>UN</v>
          </cell>
          <cell r="G6820">
            <v>18.54</v>
          </cell>
          <cell r="H6820" t="str">
            <v>I-SINAPI</v>
          </cell>
          <cell r="I6820">
            <v>22.61</v>
          </cell>
        </row>
        <row r="6821">
          <cell r="D6821" t="str">
            <v>00020079</v>
          </cell>
          <cell r="E6821" t="str">
            <v>PASTA LUBRIFICANTE PARA TUBOS DE PVC C/ ANEL DE BORRACHA ( POTE 5000G)</v>
          </cell>
          <cell r="F6821" t="str">
            <v>UN</v>
          </cell>
          <cell r="G6821">
            <v>171.24</v>
          </cell>
          <cell r="H6821" t="str">
            <v>I-SINAPI</v>
          </cell>
          <cell r="I6821">
            <v>208.91</v>
          </cell>
        </row>
        <row r="6822">
          <cell r="D6822" t="str">
            <v>00000118</v>
          </cell>
          <cell r="E6822" t="str">
            <v>PASTA VEDA JUNTAS LATA C/ 0,50 KG TIPO PASTA NIAGARA OU SIMILAR</v>
          </cell>
          <cell r="F6822" t="str">
            <v>UN</v>
          </cell>
          <cell r="G6822">
            <v>38.369999999999997</v>
          </cell>
          <cell r="H6822" t="str">
            <v>I-SINAPI</v>
          </cell>
          <cell r="I6822">
            <v>46.81</v>
          </cell>
        </row>
        <row r="6823">
          <cell r="D6823" t="str">
            <v>00004396</v>
          </cell>
          <cell r="E6823" t="str">
            <v>PASTILHA CERAMICA ESMALTADA QUADRADA 1"</v>
          </cell>
          <cell r="F6823" t="str">
            <v>M2</v>
          </cell>
          <cell r="G6823">
            <v>48</v>
          </cell>
          <cell r="H6823" t="str">
            <v>I-SINAPI</v>
          </cell>
          <cell r="I6823">
            <v>58.56</v>
          </cell>
        </row>
        <row r="6824">
          <cell r="D6824" t="str">
            <v>00004397</v>
          </cell>
          <cell r="E6824" t="str">
            <v>PASTILHA CERAMICA FOSCA QUADRADA 1"</v>
          </cell>
          <cell r="F6824" t="str">
            <v>M2</v>
          </cell>
          <cell r="G6824">
            <v>47.63</v>
          </cell>
          <cell r="H6824" t="str">
            <v>I-SINAPI</v>
          </cell>
          <cell r="I6824">
            <v>58.1</v>
          </cell>
        </row>
        <row r="6825">
          <cell r="D6825" t="str">
            <v>00025962</v>
          </cell>
          <cell r="E6825" t="str">
            <v>PASTILHA DE VIDRO BRANCA 2 x 2 CM</v>
          </cell>
          <cell r="F6825" t="str">
            <v>M2</v>
          </cell>
          <cell r="G6825">
            <v>26.63</v>
          </cell>
          <cell r="H6825" t="str">
            <v>I-SINAPI</v>
          </cell>
          <cell r="I6825">
            <v>32.479999999999997</v>
          </cell>
        </row>
        <row r="6826">
          <cell r="D6826" t="str">
            <v>00004751</v>
          </cell>
          <cell r="E6826" t="str">
            <v>PASTILHEIRO</v>
          </cell>
          <cell r="F6826" t="str">
            <v>H</v>
          </cell>
          <cell r="G6826">
            <v>9.5500000000000007</v>
          </cell>
          <cell r="H6826" t="str">
            <v>I-SINAPI</v>
          </cell>
          <cell r="I6826">
            <v>11.65</v>
          </cell>
        </row>
        <row r="6827">
          <cell r="D6827" t="str">
            <v>00003288</v>
          </cell>
          <cell r="E6827" t="str">
            <v>PEÇA DE MADEIRA "MEIA CANA" (ACABAMENTO) PARA FORRO PAULISTA DE   2,5 X 2,5 CM   (CEDRINHO OU</v>
          </cell>
          <cell r="F6827" t="str">
            <v>M</v>
          </cell>
          <cell r="G6827">
            <v>2.2000000000000002</v>
          </cell>
          <cell r="H6827" t="str">
            <v>I-SINAPI</v>
          </cell>
          <cell r="I6827">
            <v>2.68</v>
          </cell>
        </row>
        <row r="6828">
          <cell r="D6828" t="str">
            <v>00004448</v>
          </cell>
          <cell r="E6828" t="str">
            <v>PEÇA DE MADEIRA 3A./4A QUALIDADE 7,5 X 12,50 CM (3X5") NÃO APARELHADA</v>
          </cell>
          <cell r="F6828" t="str">
            <v>M</v>
          </cell>
          <cell r="G6828">
            <v>4.09</v>
          </cell>
          <cell r="H6828" t="str">
            <v>I-SINAPI</v>
          </cell>
          <cell r="I6828">
            <v>4.9800000000000004</v>
          </cell>
        </row>
        <row r="6829">
          <cell r="D6829" t="str">
            <v>00004435</v>
          </cell>
          <cell r="E6829" t="str">
            <v>PECA DE MADEIRA ( PINHO) 1A QUALIDADE 3,75 X 22,5CM NAO APARELHADA</v>
          </cell>
          <cell r="F6829" t="str">
            <v>M</v>
          </cell>
          <cell r="G6829">
            <v>6.22</v>
          </cell>
          <cell r="H6829" t="str">
            <v>I-SINAPI</v>
          </cell>
          <cell r="I6829">
            <v>7.58</v>
          </cell>
        </row>
        <row r="6830">
          <cell r="D6830" t="str">
            <v>00020207</v>
          </cell>
          <cell r="E6830" t="str">
            <v>PECA DE MADEIRA (MASSARANDUBA) APARELHADA 1 1/2 X 3" (4 X 7,5CM)</v>
          </cell>
          <cell r="F6830" t="str">
            <v>M</v>
          </cell>
          <cell r="G6830">
            <v>9.9600000000000009</v>
          </cell>
          <cell r="H6830" t="str">
            <v>I-SINAPI</v>
          </cell>
          <cell r="I6830">
            <v>12.15</v>
          </cell>
        </row>
        <row r="6831">
          <cell r="D6831" t="str">
            <v>00020205</v>
          </cell>
          <cell r="E6831" t="str">
            <v>PECA DE MADEIRA (MASSARANDUBA) APARELHADA 1,5 X 4CM</v>
          </cell>
          <cell r="F6831" t="str">
            <v>M</v>
          </cell>
          <cell r="G6831">
            <v>1.98</v>
          </cell>
          <cell r="H6831" t="str">
            <v>I-SINAPI</v>
          </cell>
          <cell r="I6831">
            <v>2.41</v>
          </cell>
        </row>
        <row r="6832">
          <cell r="D6832" t="str">
            <v>00020206</v>
          </cell>
          <cell r="E6832" t="str">
            <v>PECA DE MADEIRA (MASSARANDUBA) APARELHADA 2 X 10CM</v>
          </cell>
          <cell r="F6832" t="str">
            <v>M</v>
          </cell>
          <cell r="G6832">
            <v>6.64</v>
          </cell>
          <cell r="H6832" t="str">
            <v>I-SINAPI</v>
          </cell>
          <cell r="I6832">
            <v>8.1</v>
          </cell>
        </row>
        <row r="6833">
          <cell r="D6833" t="str">
            <v>00020212</v>
          </cell>
          <cell r="E6833" t="str">
            <v>PECA DE MADEIRA (MASSARANDUBA) APARELHADA 2 X 3" (5 X 7,5CM)</v>
          </cell>
          <cell r="F6833" t="str">
            <v>M</v>
          </cell>
          <cell r="G6833">
            <v>12.47</v>
          </cell>
          <cell r="H6833" t="str">
            <v>I-SINAPI</v>
          </cell>
          <cell r="I6833">
            <v>15.21</v>
          </cell>
        </row>
        <row r="6834">
          <cell r="D6834" t="str">
            <v>00020208</v>
          </cell>
          <cell r="E6834" t="str">
            <v>PECA DE MADEIRA (MASSARANDUBA) APARELHADA 3 X 12" (7,5 X 30CM)</v>
          </cell>
          <cell r="F6834" t="str">
            <v>M</v>
          </cell>
          <cell r="G6834">
            <v>74.8</v>
          </cell>
          <cell r="H6834" t="str">
            <v>I-SINAPI</v>
          </cell>
          <cell r="I6834">
            <v>91.25</v>
          </cell>
        </row>
        <row r="6835">
          <cell r="D6835" t="str">
            <v>00020209</v>
          </cell>
          <cell r="E6835" t="str">
            <v>PECA DE MADEIRA (MASSARANDUBA) APARELHADA 3 X 3" (7,5 X 7,5CM)</v>
          </cell>
          <cell r="F6835" t="str">
            <v>M</v>
          </cell>
          <cell r="G6835">
            <v>18.690000000000001</v>
          </cell>
          <cell r="H6835" t="str">
            <v>I-SINAPI</v>
          </cell>
          <cell r="I6835">
            <v>22.8</v>
          </cell>
        </row>
        <row r="6836">
          <cell r="D6836" t="str">
            <v>00020210</v>
          </cell>
          <cell r="E6836" t="str">
            <v>PECA DE MADEIRA (MASSARANDUBA) APARELHADA 3 X 4.1/2" (7,5 X 11,5)</v>
          </cell>
          <cell r="F6836" t="str">
            <v>M</v>
          </cell>
          <cell r="G6836">
            <v>28.65</v>
          </cell>
          <cell r="H6836" t="str">
            <v>I-SINAPI</v>
          </cell>
          <cell r="I6836">
            <v>34.950000000000003</v>
          </cell>
        </row>
        <row r="6837">
          <cell r="D6837" t="str">
            <v>00020211</v>
          </cell>
          <cell r="E6837" t="str">
            <v>PECA DE MADEIRA (MASSARANDUBA) APARELHADA 3 X 6" (7,5 X 15CM)</v>
          </cell>
          <cell r="F6837" t="str">
            <v>M</v>
          </cell>
          <cell r="G6837">
            <v>37.409999999999997</v>
          </cell>
          <cell r="H6837" t="str">
            <v>I-SINAPI</v>
          </cell>
          <cell r="I6837">
            <v>45.64</v>
          </cell>
        </row>
        <row r="6838">
          <cell r="D6838" t="str">
            <v>00020204</v>
          </cell>
          <cell r="E6838" t="str">
            <v>PECA DE MADEIRA (MASSARANDUBA) APARELHADA 3 X 9" (7,5 X 23CM)</v>
          </cell>
          <cell r="F6838" t="str">
            <v>M</v>
          </cell>
          <cell r="G6838">
            <v>57.33</v>
          </cell>
          <cell r="H6838" t="str">
            <v>I-SINAPI</v>
          </cell>
          <cell r="I6838">
            <v>69.94</v>
          </cell>
        </row>
        <row r="6839">
          <cell r="D6839" t="str">
            <v>00020196</v>
          </cell>
          <cell r="E6839" t="str">
            <v>PECA DE MADEIRA (MASSARANDUBA) 3 X 4. 1/2" (7,5 X 11,5CM) NAO APARELHADA</v>
          </cell>
          <cell r="F6839" t="str">
            <v>M</v>
          </cell>
          <cell r="G6839">
            <v>13.6</v>
          </cell>
          <cell r="H6839" t="str">
            <v>I-SINAPI</v>
          </cell>
          <cell r="I6839">
            <v>16.59</v>
          </cell>
        </row>
        <row r="6840">
          <cell r="D6840" t="str">
            <v>00011844</v>
          </cell>
          <cell r="E6840" t="str">
            <v>PECA DE MADEIRA (MASSARANDUBA) 4 X 30CM APARELHADA</v>
          </cell>
          <cell r="F6840" t="str">
            <v>M</v>
          </cell>
          <cell r="G6840">
            <v>39.869999999999997</v>
          </cell>
          <cell r="H6840" t="str">
            <v>I-SINAPI</v>
          </cell>
          <cell r="I6840">
            <v>48.64</v>
          </cell>
        </row>
        <row r="6841">
          <cell r="D6841" t="str">
            <v>00004400</v>
          </cell>
          <cell r="E6841" t="str">
            <v>PECA DE MADEIRA (MASSARANDUBA) 5,0 X 7,5CM (2 X 3") NAO APARELHADA</v>
          </cell>
          <cell r="F6841" t="str">
            <v>M</v>
          </cell>
          <cell r="G6841">
            <v>5.89</v>
          </cell>
          <cell r="H6841" t="str">
            <v>I-SINAPI</v>
          </cell>
          <cell r="I6841">
            <v>7.18</v>
          </cell>
        </row>
        <row r="6842">
          <cell r="D6842" t="str">
            <v>00004427</v>
          </cell>
          <cell r="E6842" t="str">
            <v>PECA DE MADEIRA (MASSARANDUBA) 7 X 12,5CM NAO APARELHADA</v>
          </cell>
          <cell r="F6842" t="str">
            <v>M</v>
          </cell>
          <cell r="G6842">
            <v>13.79</v>
          </cell>
          <cell r="H6842" t="str">
            <v>I-SINAPI</v>
          </cell>
          <cell r="I6842">
            <v>16.82</v>
          </cell>
        </row>
        <row r="6843">
          <cell r="D6843" t="str">
            <v>00004429</v>
          </cell>
          <cell r="E6843" t="str">
            <v>PECA DE MADEIRA (MASSARANDUBA) 7,5 X 10CM NAO APARELHADA</v>
          </cell>
          <cell r="F6843" t="str">
            <v>M</v>
          </cell>
          <cell r="G6843">
            <v>11.81</v>
          </cell>
          <cell r="H6843" t="str">
            <v>I-SINAPI</v>
          </cell>
          <cell r="I6843">
            <v>14.4</v>
          </cell>
        </row>
        <row r="6844">
          <cell r="D6844" t="str">
            <v>00004481</v>
          </cell>
          <cell r="E6844" t="str">
            <v>PECA DE MADEIRA (MASSARANDUBA) 7,5 X 15CM (3 X 6") NAO APARELHADA</v>
          </cell>
          <cell r="F6844" t="str">
            <v>M</v>
          </cell>
          <cell r="G6844">
            <v>17.690000000000001</v>
          </cell>
          <cell r="H6844" t="str">
            <v>I-SINAPI</v>
          </cell>
          <cell r="I6844">
            <v>21.58</v>
          </cell>
        </row>
        <row r="6845">
          <cell r="D6845" t="str">
            <v>00020213</v>
          </cell>
          <cell r="E6845" t="str">
            <v>PECA DE MADEIRA (PEROBA) APARELHADA 6 X 12CM</v>
          </cell>
          <cell r="F6845" t="str">
            <v>M</v>
          </cell>
          <cell r="G6845">
            <v>21.76</v>
          </cell>
          <cell r="H6845" t="str">
            <v>I-SINAPI</v>
          </cell>
          <cell r="I6845">
            <v>26.54</v>
          </cell>
        </row>
        <row r="6846">
          <cell r="D6846" t="str">
            <v>00004472</v>
          </cell>
          <cell r="E6846" t="str">
            <v>PECA DE MADEIRA (PEROBA) 1A QUALIDADE 6 X 16CM NAO APARELHADA</v>
          </cell>
          <cell r="F6846" t="str">
            <v>M</v>
          </cell>
          <cell r="G6846">
            <v>14.83</v>
          </cell>
          <cell r="H6846" t="str">
            <v>I-SINAPI</v>
          </cell>
          <cell r="I6846">
            <v>18.09</v>
          </cell>
        </row>
        <row r="6847">
          <cell r="D6847" t="str">
            <v>00004438</v>
          </cell>
          <cell r="E6847" t="str">
            <v>PECA DE MADEIRA (PINHO) 1A QUALIDADE 3 X 15CM NAO APARELHADA</v>
          </cell>
          <cell r="F6847" t="str">
            <v>M</v>
          </cell>
          <cell r="G6847">
            <v>3.32</v>
          </cell>
          <cell r="H6847" t="str">
            <v>I-SINAPI</v>
          </cell>
          <cell r="I6847">
            <v>4.05</v>
          </cell>
        </row>
        <row r="6848">
          <cell r="D6848" t="str">
            <v>00004437</v>
          </cell>
          <cell r="E6848" t="str">
            <v>PECA DE MADEIRA (PINHO) 1A QUALIDADE 7,5 X 22,5CM NAO APARELHADA</v>
          </cell>
          <cell r="F6848" t="str">
            <v>M</v>
          </cell>
          <cell r="G6848">
            <v>12.44</v>
          </cell>
          <cell r="H6848" t="str">
            <v>I-SINAPI</v>
          </cell>
          <cell r="I6848">
            <v>15.17</v>
          </cell>
        </row>
        <row r="6849">
          <cell r="D6849" t="str">
            <v>00004496</v>
          </cell>
          <cell r="E6849" t="str">
            <v>PECA DE MADEIRA (PINHO) 2A QUALIDADE 5 X 5CM NAO APARELHADA</v>
          </cell>
          <cell r="F6849" t="str">
            <v>M</v>
          </cell>
          <cell r="G6849">
            <v>1.33</v>
          </cell>
          <cell r="H6849" t="str">
            <v>I-SINAPI</v>
          </cell>
          <cell r="I6849">
            <v>1.62</v>
          </cell>
        </row>
        <row r="6850">
          <cell r="D6850" t="str">
            <v>00004517</v>
          </cell>
          <cell r="E6850" t="str">
            <v>PECA DE MADEIRA (PINHO) 3A QUALIDADE 2,5 X 7CM</v>
          </cell>
          <cell r="F6850" t="str">
            <v>M</v>
          </cell>
          <cell r="G6850">
            <v>0.6</v>
          </cell>
          <cell r="H6850" t="str">
            <v>I-SINAPI</v>
          </cell>
          <cell r="I6850">
            <v>0.73</v>
          </cell>
        </row>
        <row r="6851">
          <cell r="D6851" t="str">
            <v>00004513</v>
          </cell>
          <cell r="E6851" t="str">
            <v>PECA DE MADEIRA (PINHO) 3A/4A QUALIDADE 5 X 5CM</v>
          </cell>
          <cell r="F6851" t="str">
            <v>M</v>
          </cell>
          <cell r="G6851">
            <v>0.86</v>
          </cell>
          <cell r="H6851" t="str">
            <v>I-SINAPI</v>
          </cell>
          <cell r="I6851">
            <v>1.04</v>
          </cell>
        </row>
        <row r="6852">
          <cell r="D6852" t="str">
            <v>00004436</v>
          </cell>
          <cell r="E6852" t="str">
            <v>PECA DE MADEIRA (PINHO),1A QUALIDADE 3,75 X 22,5CM (1.1/2" x 9") NAO APARELHADA</v>
          </cell>
          <cell r="F6852" t="str">
            <v>M</v>
          </cell>
          <cell r="G6852">
            <v>8.2899999999999991</v>
          </cell>
          <cell r="H6852" t="str">
            <v>I-SINAPI</v>
          </cell>
          <cell r="I6852">
            <v>10.11</v>
          </cell>
        </row>
        <row r="6853">
          <cell r="D6853" t="str">
            <v>00004432</v>
          </cell>
          <cell r="E6853" t="str">
            <v>PECA DE MADEIRA DE LEI 1A QUALIDADE 1,5 X 10CM NAO APARELHADA</v>
          </cell>
          <cell r="F6853" t="str">
            <v>M</v>
          </cell>
          <cell r="G6853">
            <v>4.28</v>
          </cell>
          <cell r="H6853" t="str">
            <v>I-SINAPI</v>
          </cell>
          <cell r="I6853">
            <v>5.22</v>
          </cell>
        </row>
        <row r="6854">
          <cell r="D6854" t="str">
            <v>00004407</v>
          </cell>
          <cell r="E6854" t="str">
            <v>PECA DE MADEIRA DE LEI 1A QUALIDADE 1,5 X 4CM NAO APARELHADA</v>
          </cell>
          <cell r="F6854" t="str">
            <v>M</v>
          </cell>
          <cell r="G6854">
            <v>1.74</v>
          </cell>
          <cell r="H6854" t="str">
            <v>I-SINAPI</v>
          </cell>
          <cell r="I6854">
            <v>2.12</v>
          </cell>
        </row>
        <row r="6855">
          <cell r="D6855" t="str">
            <v>00004408</v>
          </cell>
          <cell r="E6855" t="str">
            <v>PECA DE MADEIRA DE LEI 1A QUALIDADE 1,5 X 5CM (1/ 2X2") NAO APARELHADA</v>
          </cell>
          <cell r="F6855" t="str">
            <v>M</v>
          </cell>
          <cell r="G6855">
            <v>2.14</v>
          </cell>
          <cell r="H6855" t="str">
            <v>I-SINAPI</v>
          </cell>
          <cell r="I6855">
            <v>2.61</v>
          </cell>
        </row>
        <row r="6856">
          <cell r="D6856" t="str">
            <v>00004410</v>
          </cell>
          <cell r="E6856" t="str">
            <v>PECA DE MADEIRA DE LEI 1A QUALIDADE 2 X 5CM NAO APARELHADA</v>
          </cell>
          <cell r="F6856" t="str">
            <v>M</v>
          </cell>
          <cell r="G6856">
            <v>2.83</v>
          </cell>
          <cell r="H6856" t="str">
            <v>I-SINAPI</v>
          </cell>
          <cell r="I6856">
            <v>3.45</v>
          </cell>
        </row>
        <row r="6857">
          <cell r="D6857" t="str">
            <v>00004445</v>
          </cell>
          <cell r="E6857" t="str">
            <v>PECA DE MADEIRA DE LEI 1A QUALIDADE 2,5 X 16CM NAO</v>
          </cell>
          <cell r="F6857" t="str">
            <v>M</v>
          </cell>
          <cell r="G6857">
            <v>7.13</v>
          </cell>
          <cell r="H6857" t="str">
            <v>I-SINAPI</v>
          </cell>
          <cell r="I6857">
            <v>8.69</v>
          </cell>
        </row>
        <row r="6858">
          <cell r="D6858" t="str">
            <v>00004439</v>
          </cell>
          <cell r="E6858" t="str">
            <v>PECA DE MADEIRA DE LEI 1A QUALIDADE 2,5 X 30CM NAO APARELHADA</v>
          </cell>
          <cell r="F6858" t="str">
            <v>M</v>
          </cell>
          <cell r="G6858">
            <v>9.06</v>
          </cell>
          <cell r="H6858" t="str">
            <v>I-SINAPI</v>
          </cell>
          <cell r="I6858">
            <v>11.05</v>
          </cell>
        </row>
        <row r="6859">
          <cell r="D6859" t="str">
            <v>00004440</v>
          </cell>
          <cell r="E6859" t="str">
            <v>PECA DE MADEIRA DE LEI 1A QUALIDADE 3 X 16CM NAO APARELHADA</v>
          </cell>
          <cell r="F6859" t="str">
            <v>M</v>
          </cell>
          <cell r="G6859">
            <v>7.2</v>
          </cell>
          <cell r="H6859" t="str">
            <v>I-SINAPI</v>
          </cell>
          <cell r="I6859">
            <v>8.7799999999999994</v>
          </cell>
        </row>
        <row r="6860">
          <cell r="D6860" t="str">
            <v>00004464</v>
          </cell>
          <cell r="E6860" t="str">
            <v>PECA DE MADEIRA DE LEI 1A QUALIDADE 3 X 6CM NAO APARELHADA</v>
          </cell>
          <cell r="F6860" t="str">
            <v>M</v>
          </cell>
          <cell r="G6860">
            <v>2.71</v>
          </cell>
          <cell r="H6860" t="str">
            <v>I-SINAPI</v>
          </cell>
          <cell r="I6860">
            <v>3.3</v>
          </cell>
        </row>
        <row r="6861">
          <cell r="D6861" t="str">
            <v>00004477</v>
          </cell>
          <cell r="E6861" t="str">
            <v>PECA DE MADEIRA DE LEI 1A QUALIDADE 4 X 10CM NAO APARELHADA</v>
          </cell>
          <cell r="F6861" t="str">
            <v>M</v>
          </cell>
          <cell r="G6861">
            <v>6.01</v>
          </cell>
          <cell r="H6861" t="str">
            <v>I-SINAPI</v>
          </cell>
          <cell r="I6861">
            <v>7.33</v>
          </cell>
        </row>
        <row r="6862">
          <cell r="D6862" t="str">
            <v>00004463</v>
          </cell>
          <cell r="E6862" t="str">
            <v>PECA DE MADEIRA DE LEI 1A QUALIDADE 4 X 30CM NAO APARELHADA</v>
          </cell>
          <cell r="F6862" t="str">
            <v>M3</v>
          </cell>
          <cell r="G6862">
            <v>1500</v>
          </cell>
          <cell r="H6862" t="str">
            <v>I-SINAPI</v>
          </cell>
          <cell r="I6862">
            <v>1830</v>
          </cell>
        </row>
        <row r="6863">
          <cell r="D6863" t="str">
            <v>00004468</v>
          </cell>
          <cell r="E6863" t="str">
            <v>PECA DE MADEIRA DE LEI 1A QUALIDADE 4 X 30CM NAO APARELHADA</v>
          </cell>
          <cell r="F6863" t="str">
            <v>M2</v>
          </cell>
          <cell r="G6863">
            <v>60</v>
          </cell>
          <cell r="H6863" t="str">
            <v>I-SINAPI</v>
          </cell>
          <cell r="I6863">
            <v>73.2</v>
          </cell>
        </row>
        <row r="6864">
          <cell r="D6864" t="str">
            <v>00025022</v>
          </cell>
          <cell r="E6864" t="str">
            <v>PECA DE MADEIRA DE LEI 1A QUALIDADE 4 X 5CM (1.1/2" x 2") NAO APARELHEDA"</v>
          </cell>
          <cell r="F6864" t="str">
            <v>M</v>
          </cell>
          <cell r="G6864">
            <v>2.86</v>
          </cell>
          <cell r="H6864" t="str">
            <v>I-SINAPI</v>
          </cell>
          <cell r="I6864">
            <v>3.48</v>
          </cell>
        </row>
        <row r="6865">
          <cell r="D6865" t="str">
            <v>00004449</v>
          </cell>
          <cell r="E6865" t="str">
            <v>PECA DE MADEIRA DE LEI 1A QUALIDADE 4 X 8CM NAO APARELHADA</v>
          </cell>
          <cell r="F6865" t="str">
            <v>M</v>
          </cell>
          <cell r="G6865">
            <v>4.79</v>
          </cell>
          <cell r="H6865" t="str">
            <v>I-SINAPI</v>
          </cell>
          <cell r="I6865">
            <v>5.84</v>
          </cell>
        </row>
        <row r="6866">
          <cell r="D6866" t="str">
            <v>00004487</v>
          </cell>
          <cell r="E6866" t="str">
            <v>PECA DE MADEIRA DE LEI 1A QUALIDADE 5 X 10CM NAO APARELHADA</v>
          </cell>
          <cell r="F6866" t="str">
            <v>M</v>
          </cell>
          <cell r="G6866">
            <v>5.24</v>
          </cell>
          <cell r="H6866" t="str">
            <v>I-SINAPI</v>
          </cell>
          <cell r="I6866">
            <v>6.39</v>
          </cell>
        </row>
        <row r="6867">
          <cell r="D6867" t="str">
            <v>00004443</v>
          </cell>
          <cell r="E6867" t="str">
            <v>PECA DE MADEIRA DE LEI 1A QUALIDADE 5 X 13CM (2X5") NAO APARELHADA</v>
          </cell>
          <cell r="F6867" t="str">
            <v>M</v>
          </cell>
          <cell r="G6867">
            <v>9.76</v>
          </cell>
          <cell r="H6867" t="str">
            <v>I-SINAPI</v>
          </cell>
          <cell r="I6867">
            <v>11.9</v>
          </cell>
        </row>
        <row r="6868">
          <cell r="D6868" t="str">
            <v>00004466</v>
          </cell>
          <cell r="E6868" t="str">
            <v>PECA DE MADEIRA DE LEI 1A QUALIDADE 5 X 15CM NAO APARELHADA</v>
          </cell>
          <cell r="F6868" t="str">
            <v>M</v>
          </cell>
          <cell r="G6868">
            <v>11.25</v>
          </cell>
          <cell r="H6868" t="str">
            <v>I-SINAPI</v>
          </cell>
          <cell r="I6868">
            <v>13.72</v>
          </cell>
        </row>
        <row r="6869">
          <cell r="D6869" t="str">
            <v>00004465</v>
          </cell>
          <cell r="E6869" t="str">
            <v>PECA DE MADEIRA DE LEI 1A QUALIDADE 5 X 22,5CM (2X9") NAO APARELHADA</v>
          </cell>
          <cell r="F6869" t="str">
            <v>M</v>
          </cell>
          <cell r="G6869">
            <v>16.89</v>
          </cell>
          <cell r="H6869" t="str">
            <v>I-SINAPI</v>
          </cell>
          <cell r="I6869">
            <v>20.6</v>
          </cell>
        </row>
        <row r="6870">
          <cell r="D6870" t="str">
            <v>00004453</v>
          </cell>
          <cell r="E6870" t="str">
            <v>PECA DE MADEIRA DE LEI 1A QUALIDADE 5 X 5CM NAO APARELHADA</v>
          </cell>
          <cell r="F6870" t="str">
            <v>M</v>
          </cell>
          <cell r="G6870">
            <v>3.75</v>
          </cell>
          <cell r="H6870" t="str">
            <v>I-SINAPI</v>
          </cell>
          <cell r="I6870">
            <v>4.57</v>
          </cell>
        </row>
        <row r="6871">
          <cell r="D6871" t="str">
            <v>00004430</v>
          </cell>
          <cell r="E6871" t="str">
            <v>PECA DE MADEIRA DE LEI 1A QUALIDADE 5 X 6CM NAO APARELHADA</v>
          </cell>
          <cell r="F6871" t="str">
            <v>M</v>
          </cell>
          <cell r="G6871">
            <v>4.49</v>
          </cell>
          <cell r="H6871" t="str">
            <v>I-SINAPI</v>
          </cell>
          <cell r="I6871">
            <v>5.47</v>
          </cell>
        </row>
        <row r="6872">
          <cell r="D6872" t="str">
            <v>00004425</v>
          </cell>
          <cell r="E6872" t="str">
            <v>PECA DE MADEIRA DE LEI 1A QUALIDADE 6 X 12CM NAO APARELHADA</v>
          </cell>
          <cell r="F6872" t="str">
            <v>M</v>
          </cell>
          <cell r="G6872">
            <v>10.8</v>
          </cell>
          <cell r="H6872" t="str">
            <v>I-SINAPI</v>
          </cell>
          <cell r="I6872">
            <v>13.17</v>
          </cell>
        </row>
        <row r="6873">
          <cell r="D6873" t="str">
            <v>00004471</v>
          </cell>
          <cell r="E6873" t="str">
            <v>PECA DE MADEIRA DE LEI 1A QUALIDADE 6 X 16CM NAO APARELHADA</v>
          </cell>
          <cell r="F6873" t="str">
            <v>M</v>
          </cell>
          <cell r="G6873">
            <v>14.41</v>
          </cell>
          <cell r="H6873" t="str">
            <v>I-SINAPI</v>
          </cell>
          <cell r="I6873">
            <v>17.579999999999998</v>
          </cell>
        </row>
        <row r="6874">
          <cell r="D6874" t="str">
            <v>00004462</v>
          </cell>
          <cell r="E6874" t="str">
            <v>PECA DE MADEIRA DE LEI 1A QUALIDADE 6 X 25CM NAO APARELHADA</v>
          </cell>
          <cell r="F6874" t="str">
            <v>M2</v>
          </cell>
          <cell r="G6874">
            <v>90</v>
          </cell>
          <cell r="H6874" t="str">
            <v>I-SINAPI</v>
          </cell>
          <cell r="I6874">
            <v>109.8</v>
          </cell>
        </row>
        <row r="6875">
          <cell r="D6875" t="str">
            <v>00004473</v>
          </cell>
          <cell r="E6875" t="str">
            <v>PECA DE MADEIRA DE LEI 1A QUALIDADE 7,5 X 12,5CM (3 X 5") NAO APARELHADA</v>
          </cell>
          <cell r="F6875" t="str">
            <v>M</v>
          </cell>
          <cell r="G6875">
            <v>14.07</v>
          </cell>
          <cell r="H6875" t="str">
            <v>I-SINAPI</v>
          </cell>
          <cell r="I6875">
            <v>17.16</v>
          </cell>
        </row>
        <row r="6876">
          <cell r="D6876" t="str">
            <v>00004478</v>
          </cell>
          <cell r="E6876" t="str">
            <v>PECA DE MADEIRA DE LEI 1A QUALIDADE 7,5 X 15CM (3X6") NAO APARELHADA</v>
          </cell>
          <cell r="F6876" t="str">
            <v>M</v>
          </cell>
          <cell r="G6876">
            <v>16.89</v>
          </cell>
          <cell r="H6876" t="str">
            <v>I-SINAPI</v>
          </cell>
          <cell r="I6876">
            <v>20.6</v>
          </cell>
        </row>
        <row r="6877">
          <cell r="D6877" t="str">
            <v>00004470</v>
          </cell>
          <cell r="E6877" t="str">
            <v>PECA DE MADEIRA DE LEI 1A QUALIDADE 7,5 X 40CM (3X16") NAO APARELHADA</v>
          </cell>
          <cell r="F6877" t="str">
            <v>M</v>
          </cell>
          <cell r="G6877">
            <v>45</v>
          </cell>
          <cell r="H6877" t="str">
            <v>I-SINAPI</v>
          </cell>
          <cell r="I6877">
            <v>54.9</v>
          </cell>
        </row>
        <row r="6878">
          <cell r="D6878" t="str">
            <v>00004433</v>
          </cell>
          <cell r="E6878" t="str">
            <v>PECA DE MADEIRA DE LEI 1A QUALIDADE 7,5 X 7,5CM NAO APARELHADA</v>
          </cell>
          <cell r="F6878" t="str">
            <v>M</v>
          </cell>
          <cell r="G6878">
            <v>8.43</v>
          </cell>
          <cell r="H6878" t="str">
            <v>I-SINAPI</v>
          </cell>
          <cell r="I6878">
            <v>10.28</v>
          </cell>
        </row>
        <row r="6879">
          <cell r="D6879" t="str">
            <v>00004479</v>
          </cell>
          <cell r="E6879" t="str">
            <v>PECA DE MADEIRA DE LEI 1A QUALIDADE 8 X 12CM NAO APARELHADA</v>
          </cell>
          <cell r="F6879" t="str">
            <v>M</v>
          </cell>
          <cell r="G6879">
            <v>14.41</v>
          </cell>
          <cell r="H6879" t="str">
            <v>I-SINAPI</v>
          </cell>
          <cell r="I6879">
            <v>17.579999999999998</v>
          </cell>
        </row>
        <row r="6880">
          <cell r="D6880" t="str">
            <v>00004490</v>
          </cell>
          <cell r="E6880" t="str">
            <v>PECA DE MADEIRA DE LEI 1A QUALIDADE 8 X 16CM NAO APARELHADA</v>
          </cell>
          <cell r="F6880" t="str">
            <v>M</v>
          </cell>
          <cell r="G6880">
            <v>19.2</v>
          </cell>
          <cell r="H6880" t="str">
            <v>I-SINAPI</v>
          </cell>
          <cell r="I6880">
            <v>23.42</v>
          </cell>
        </row>
        <row r="6881">
          <cell r="D6881" t="str">
            <v>00004442</v>
          </cell>
          <cell r="E6881" t="str">
            <v>PECA DE MADEIRA DE LEI 1A QUALIDADE 8 X 18CM NAO APARELHADA</v>
          </cell>
          <cell r="F6881" t="str">
            <v>M</v>
          </cell>
          <cell r="G6881">
            <v>21.61</v>
          </cell>
          <cell r="H6881" t="str">
            <v>I-SINAPI</v>
          </cell>
          <cell r="I6881">
            <v>26.36</v>
          </cell>
        </row>
        <row r="6882">
          <cell r="D6882" t="str">
            <v>00004431</v>
          </cell>
          <cell r="E6882" t="str">
            <v>PECA DE MADEIRA DE LEI 1A QUALIDADE 8 X 8CM NAO APARELHADA</v>
          </cell>
          <cell r="F6882" t="str">
            <v>M</v>
          </cell>
          <cell r="G6882">
            <v>9.6199999999999992</v>
          </cell>
          <cell r="H6882" t="str">
            <v>I-SINAPI</v>
          </cell>
          <cell r="I6882">
            <v>11.73</v>
          </cell>
        </row>
        <row r="6883">
          <cell r="D6883" t="str">
            <v>00004401</v>
          </cell>
          <cell r="E6883" t="str">
            <v>PECA DE MADEIRA LEI 1A QUALIDADE 1 X 8CM NAO APARELHADA</v>
          </cell>
          <cell r="F6883" t="str">
            <v>M</v>
          </cell>
          <cell r="G6883">
            <v>2.2599999999999998</v>
          </cell>
          <cell r="H6883" t="str">
            <v>I-SINAPI</v>
          </cell>
          <cell r="I6883">
            <v>2.75</v>
          </cell>
        </row>
        <row r="6884">
          <cell r="D6884" t="str">
            <v>00004415</v>
          </cell>
          <cell r="E6884" t="str">
            <v>PECA DE MADEIRA LEI 1A QUALIDADE 2,5 X 5CM NAO APARELHADA</v>
          </cell>
          <cell r="F6884" t="str">
            <v>M</v>
          </cell>
          <cell r="G6884">
            <v>3.59</v>
          </cell>
          <cell r="H6884" t="str">
            <v>I-SINAPI</v>
          </cell>
          <cell r="I6884">
            <v>4.37</v>
          </cell>
        </row>
        <row r="6885">
          <cell r="D6885" t="str">
            <v>00004417</v>
          </cell>
          <cell r="E6885" t="str">
            <v>PECA DE MADEIRA LEI 1A QUALIDADE 2,5 X 7,5CM (1 X 3") NAO APARELHADA</v>
          </cell>
          <cell r="F6885" t="str">
            <v>M</v>
          </cell>
          <cell r="G6885">
            <v>5.38</v>
          </cell>
          <cell r="H6885" t="str">
            <v>I-SINAPI</v>
          </cell>
          <cell r="I6885">
            <v>6.56</v>
          </cell>
        </row>
        <row r="6886">
          <cell r="D6886" t="str">
            <v>00014580</v>
          </cell>
          <cell r="E6886" t="str">
            <v>PECA DE MADEIRA LEI 1A QUALIDADE 3 X 12" (7,5 X 30CM)</v>
          </cell>
          <cell r="F6886" t="str">
            <v>M</v>
          </cell>
          <cell r="G6886">
            <v>33.75</v>
          </cell>
          <cell r="H6886" t="str">
            <v>I-SINAPI</v>
          </cell>
          <cell r="I6886">
            <v>41.17</v>
          </cell>
        </row>
        <row r="6887">
          <cell r="D6887" t="str">
            <v>00004485</v>
          </cell>
          <cell r="E6887" t="str">
            <v>PECA DE MADEIRA LEI 1A QUALIDADE 4 X 6CM (1 1/2'' X2.1//2'') NAO APARELHADA</v>
          </cell>
          <cell r="F6887" t="str">
            <v>M</v>
          </cell>
          <cell r="G6887">
            <v>3.6</v>
          </cell>
          <cell r="H6887" t="str">
            <v>I-SINAPI</v>
          </cell>
          <cell r="I6887">
            <v>4.3899999999999997</v>
          </cell>
        </row>
        <row r="6888">
          <cell r="D6888" t="str">
            <v>00013588</v>
          </cell>
          <cell r="E6888" t="str">
            <v>PECA DE MADEIRA NAO APARELHADA L=10 A 15CM ESP =1,5 A 2,0CM MOLDURADA P/ ACAB LATERAL TELHADOS</v>
          </cell>
          <cell r="F6888" t="str">
            <v>M</v>
          </cell>
          <cell r="G6888">
            <v>3.03</v>
          </cell>
          <cell r="H6888" t="str">
            <v>I-SINAPI</v>
          </cell>
          <cell r="I6888">
            <v>3.69</v>
          </cell>
        </row>
        <row r="6889">
          <cell r="D6889" t="str">
            <v>00002745</v>
          </cell>
          <cell r="E6889" t="str">
            <v>PECA DE MADEIRA ROLICA (EUCALIPTO) D = 10CM</v>
          </cell>
          <cell r="F6889" t="str">
            <v>M</v>
          </cell>
          <cell r="G6889">
            <v>1.1000000000000001</v>
          </cell>
          <cell r="H6889" t="str">
            <v>I-SINAPI</v>
          </cell>
          <cell r="I6889">
            <v>1.34</v>
          </cell>
        </row>
        <row r="6890">
          <cell r="D6890" t="str">
            <v>00002735</v>
          </cell>
          <cell r="E6890" t="str">
            <v>PECA DE MADEIRA ROLICA (EUCALIPTO) D = 12CM</v>
          </cell>
          <cell r="F6890" t="str">
            <v>M</v>
          </cell>
          <cell r="G6890">
            <v>3.3</v>
          </cell>
          <cell r="H6890" t="str">
            <v>I-SINAPI</v>
          </cell>
          <cell r="I6890">
            <v>4.0199999999999996</v>
          </cell>
        </row>
        <row r="6891">
          <cell r="D6891" t="str">
            <v>00002751</v>
          </cell>
          <cell r="E6891" t="str">
            <v>PECA DE MADEIRA ROLICA (EUCALIPTO) D = 15CM</v>
          </cell>
          <cell r="F6891" t="str">
            <v>M</v>
          </cell>
          <cell r="G6891">
            <v>3.59</v>
          </cell>
          <cell r="H6891" t="str">
            <v>I-SINAPI</v>
          </cell>
          <cell r="I6891">
            <v>4.37</v>
          </cell>
        </row>
        <row r="6892">
          <cell r="D6892" t="str">
            <v>00002750</v>
          </cell>
          <cell r="E6892" t="str">
            <v>PECA DE MADEIRA ROLICA (EUCALIPTO) D = 17CM</v>
          </cell>
          <cell r="F6892" t="str">
            <v>M</v>
          </cell>
          <cell r="G6892">
            <v>5.5</v>
          </cell>
          <cell r="H6892" t="str">
            <v>I-SINAPI</v>
          </cell>
          <cell r="I6892">
            <v>6.71</v>
          </cell>
        </row>
        <row r="6893">
          <cell r="D6893" t="str">
            <v>00002747</v>
          </cell>
          <cell r="E6893" t="str">
            <v>PECA DE MADEIRA ROLICA (EUCALIPTO) D = 18CM</v>
          </cell>
          <cell r="F6893" t="str">
            <v>M</v>
          </cell>
          <cell r="G6893">
            <v>4.03</v>
          </cell>
          <cell r="H6893" t="str">
            <v>I-SINAPI</v>
          </cell>
          <cell r="I6893">
            <v>4.91</v>
          </cell>
        </row>
        <row r="6894">
          <cell r="D6894" t="str">
            <v>00002748</v>
          </cell>
          <cell r="E6894" t="str">
            <v>PECA DE MADEIRA ROLICA (EUCALIPTO) D = 19CM</v>
          </cell>
          <cell r="F6894" t="str">
            <v>M</v>
          </cell>
          <cell r="G6894">
            <v>4.03</v>
          </cell>
          <cell r="H6894" t="str">
            <v>I-SINAPI</v>
          </cell>
          <cell r="I6894">
            <v>4.91</v>
          </cell>
        </row>
        <row r="6895">
          <cell r="D6895" t="str">
            <v>00002731</v>
          </cell>
          <cell r="E6895" t="str">
            <v>PECA DE MADEIRA ROLICA (EUCALIPTO) D = 20CM</v>
          </cell>
          <cell r="F6895" t="str">
            <v>M</v>
          </cell>
          <cell r="G6895">
            <v>5.48</v>
          </cell>
          <cell r="H6895" t="str">
            <v>I-SINAPI</v>
          </cell>
          <cell r="I6895">
            <v>6.68</v>
          </cell>
        </row>
        <row r="6896">
          <cell r="D6896" t="str">
            <v>00002790</v>
          </cell>
          <cell r="E6896" t="str">
            <v>PECA DE MADEIRA ROLICA (EUCALIPTO) D = 22CM</v>
          </cell>
          <cell r="F6896" t="str">
            <v>M</v>
          </cell>
          <cell r="G6896">
            <v>7.3</v>
          </cell>
          <cell r="H6896" t="str">
            <v>I-SINAPI</v>
          </cell>
          <cell r="I6896">
            <v>8.9</v>
          </cell>
        </row>
        <row r="6897">
          <cell r="D6897" t="str">
            <v>00002794</v>
          </cell>
          <cell r="E6897" t="str">
            <v>PECA DE MADEIRA ROLICA (EUCALIPTO) D = 25CM</v>
          </cell>
          <cell r="F6897" t="str">
            <v>M</v>
          </cell>
          <cell r="G6897">
            <v>9.5500000000000007</v>
          </cell>
          <cell r="H6897" t="str">
            <v>I-SINAPI</v>
          </cell>
          <cell r="I6897">
            <v>11.65</v>
          </cell>
        </row>
        <row r="6898">
          <cell r="D6898" t="str">
            <v>00002791</v>
          </cell>
          <cell r="E6898" t="str">
            <v>PECA DE MADEIRA ROLICA (EUCALIPTO) D = 30CM</v>
          </cell>
          <cell r="F6898" t="str">
            <v>M</v>
          </cell>
          <cell r="G6898">
            <v>11</v>
          </cell>
          <cell r="H6898" t="str">
            <v>I-SINAPI</v>
          </cell>
          <cell r="I6898">
            <v>13.42</v>
          </cell>
        </row>
        <row r="6899">
          <cell r="D6899" t="str">
            <v>00002728</v>
          </cell>
          <cell r="E6899" t="str">
            <v>PECA DE MADEIRA ROLICA D = 10 CM P/ ESCORAMENTOS</v>
          </cell>
          <cell r="F6899" t="str">
            <v>M</v>
          </cell>
          <cell r="G6899">
            <v>1.1000000000000001</v>
          </cell>
          <cell r="H6899" t="str">
            <v>I-SINAPI</v>
          </cell>
          <cell r="I6899">
            <v>1.34</v>
          </cell>
        </row>
        <row r="6900">
          <cell r="D6900" t="str">
            <v>00014438</v>
          </cell>
          <cell r="E6900" t="str">
            <v>PECA DE MADEIRA ROLICA D = 11 A 15CM P/ ESCORAMENTOS</v>
          </cell>
          <cell r="F6900" t="str">
            <v>M</v>
          </cell>
          <cell r="G6900">
            <v>1.1000000000000001</v>
          </cell>
          <cell r="H6900" t="str">
            <v>I-SINAPI</v>
          </cell>
          <cell r="I6900">
            <v>1.34</v>
          </cell>
        </row>
        <row r="6901">
          <cell r="D6901" t="str">
            <v>00002743</v>
          </cell>
          <cell r="E6901" t="str">
            <v>PECA DE MADEIRA ROLICA D = 15CM - H = 3,0M</v>
          </cell>
          <cell r="F6901" t="str">
            <v>UN</v>
          </cell>
          <cell r="G6901">
            <v>22</v>
          </cell>
          <cell r="H6901" t="str">
            <v>I-SINAPI</v>
          </cell>
          <cell r="I6901">
            <v>26.84</v>
          </cell>
        </row>
        <row r="6902">
          <cell r="D6902" t="str">
            <v>00002744</v>
          </cell>
          <cell r="E6902" t="str">
            <v>PECA DE MADEIRA ROLICA D = 15CM - H = 4,0M</v>
          </cell>
          <cell r="F6902" t="str">
            <v>UN</v>
          </cell>
          <cell r="G6902">
            <v>25.74</v>
          </cell>
          <cell r="H6902" t="str">
            <v>I-SINAPI</v>
          </cell>
          <cell r="I6902">
            <v>31.4</v>
          </cell>
        </row>
        <row r="6903">
          <cell r="D6903" t="str">
            <v>00004115</v>
          </cell>
          <cell r="E6903" t="str">
            <v>PECA DE MADEIRA ROLICA D = 15CM COMPRIM= ATE 3,0M PARA CERCA</v>
          </cell>
          <cell r="F6903" t="str">
            <v>M</v>
          </cell>
          <cell r="G6903">
            <v>3.8</v>
          </cell>
          <cell r="H6903" t="str">
            <v>I-SINAPI</v>
          </cell>
          <cell r="I6903">
            <v>4.63</v>
          </cell>
        </row>
        <row r="6904">
          <cell r="D6904" t="str">
            <v>00002742</v>
          </cell>
          <cell r="E6904" t="str">
            <v>PECA DE MADEIRA ROLICA D = 15CM P/ ESCORAMENTOS</v>
          </cell>
          <cell r="F6904" t="str">
            <v>M</v>
          </cell>
          <cell r="G6904">
            <v>4.4000000000000004</v>
          </cell>
          <cell r="H6904" t="str">
            <v>I-SINAPI</v>
          </cell>
          <cell r="I6904">
            <v>5.36</v>
          </cell>
        </row>
        <row r="6905">
          <cell r="D6905" t="str">
            <v>00004119</v>
          </cell>
          <cell r="E6905" t="str">
            <v>PECA DE MADEIRA ROLICA D = 19CM PARA CERCA</v>
          </cell>
          <cell r="F6905" t="str">
            <v>M</v>
          </cell>
          <cell r="G6905">
            <v>5.75</v>
          </cell>
          <cell r="H6905" t="str">
            <v>I-SINAPI</v>
          </cell>
          <cell r="I6905">
            <v>7.01</v>
          </cell>
        </row>
        <row r="6906">
          <cell r="D6906" t="str">
            <v>00002736</v>
          </cell>
          <cell r="E6906" t="str">
            <v>PECA DE MADEIRA ROLICA D = 20CM</v>
          </cell>
          <cell r="F6906" t="str">
            <v>M</v>
          </cell>
          <cell r="G6906">
            <v>5.5</v>
          </cell>
          <cell r="H6906" t="str">
            <v>I-SINAPI</v>
          </cell>
          <cell r="I6906">
            <v>6.71</v>
          </cell>
        </row>
        <row r="6907">
          <cell r="D6907" t="str">
            <v>00002787</v>
          </cell>
          <cell r="E6907" t="str">
            <v>PECA DE MADEIRA ROLICA D = 20CM P/ ESTACAS ACIMA 5,0M</v>
          </cell>
          <cell r="F6907" t="str">
            <v>M</v>
          </cell>
          <cell r="G6907">
            <v>4.58</v>
          </cell>
          <cell r="H6907" t="str">
            <v>I-SINAPI</v>
          </cell>
          <cell r="I6907">
            <v>5.58</v>
          </cell>
        </row>
        <row r="6908">
          <cell r="D6908" t="str">
            <v>00002792</v>
          </cell>
          <cell r="E6908" t="str">
            <v>PECA DE MADEIRA ROLICA D = 22CM P/ ESTACAS</v>
          </cell>
          <cell r="F6908" t="str">
            <v>M</v>
          </cell>
          <cell r="G6908">
            <v>7.52</v>
          </cell>
          <cell r="H6908" t="str">
            <v>I-SINAPI</v>
          </cell>
          <cell r="I6908">
            <v>9.17</v>
          </cell>
        </row>
        <row r="6909">
          <cell r="D6909" t="str">
            <v>00002788</v>
          </cell>
          <cell r="E6909" t="str">
            <v>PECA DE MADEIRA ROLICA D = 25CM P/ ESTACAS</v>
          </cell>
          <cell r="F6909" t="str">
            <v>M</v>
          </cell>
          <cell r="G6909">
            <v>11</v>
          </cell>
          <cell r="H6909" t="str">
            <v>I-SINAPI</v>
          </cell>
          <cell r="I6909">
            <v>13.42</v>
          </cell>
        </row>
        <row r="6910">
          <cell r="D6910" t="str">
            <v>00002729</v>
          </cell>
          <cell r="E6910" t="str">
            <v>PECA DE MADEIRA ROLICA D = 3CM - H = 3,0M</v>
          </cell>
          <cell r="F6910" t="str">
            <v>UN</v>
          </cell>
          <cell r="G6910">
            <v>2.42</v>
          </cell>
          <cell r="H6910" t="str">
            <v>I-SINAPI</v>
          </cell>
          <cell r="I6910">
            <v>2.95</v>
          </cell>
        </row>
        <row r="6911">
          <cell r="D6911" t="str">
            <v>00014439</v>
          </cell>
          <cell r="E6911" t="str">
            <v>PECA DE MADEIRA ROLICA D = 6 A 10CM P/ ESCORAMENTOS</v>
          </cell>
          <cell r="F6911" t="str">
            <v>M</v>
          </cell>
          <cell r="G6911">
            <v>1.1000000000000001</v>
          </cell>
          <cell r="H6911" t="str">
            <v>I-SINAPI</v>
          </cell>
          <cell r="I6911">
            <v>1.34</v>
          </cell>
        </row>
        <row r="6912">
          <cell r="D6912" t="str">
            <v>00002739</v>
          </cell>
          <cell r="E6912" t="str">
            <v>PECA DE MADEIRA ROLICA D = 8CM</v>
          </cell>
          <cell r="F6912" t="str">
            <v>M</v>
          </cell>
          <cell r="G6912">
            <v>1.01</v>
          </cell>
          <cell r="H6912" t="str">
            <v>I-SINAPI</v>
          </cell>
          <cell r="I6912">
            <v>1.23</v>
          </cell>
        </row>
        <row r="6913">
          <cell r="D6913" t="str">
            <v>00021138</v>
          </cell>
          <cell r="E6913" t="str">
            <v>PECA DE MADEIRA ROLICA IMUNIZADA D = 11CM P/ CERCA</v>
          </cell>
          <cell r="F6913" t="str">
            <v>M</v>
          </cell>
          <cell r="G6913">
            <v>2.87</v>
          </cell>
          <cell r="H6913" t="str">
            <v>I-SINAPI</v>
          </cell>
          <cell r="I6913">
            <v>3.5</v>
          </cell>
        </row>
        <row r="6914">
          <cell r="D6914" t="str">
            <v>00004418</v>
          </cell>
          <cell r="E6914" t="str">
            <v>PECA DE MADEIRA1A QUALIDADE APROX 5 X 5 X10CM P/ FIXACAO ESQUADRIAS OU RODAPE</v>
          </cell>
          <cell r="F6914" t="str">
            <v>UN</v>
          </cell>
          <cell r="G6914">
            <v>0.69</v>
          </cell>
          <cell r="H6914" t="str">
            <v>I-SINAPI</v>
          </cell>
          <cell r="I6914">
            <v>0.84</v>
          </cell>
        </row>
        <row r="6915">
          <cell r="D6915" t="str">
            <v>00004458</v>
          </cell>
          <cell r="E6915" t="str">
            <v>PECA DE MADEIRA1A QUALIDADE 1 X 2CM NAO APARELHADA</v>
          </cell>
          <cell r="F6915" t="str">
            <v>M</v>
          </cell>
          <cell r="G6915">
            <v>0.57999999999999996</v>
          </cell>
          <cell r="H6915" t="str">
            <v>I-SINAPI</v>
          </cell>
          <cell r="I6915">
            <v>0.7</v>
          </cell>
        </row>
        <row r="6916">
          <cell r="D6916" t="str">
            <v>00004412</v>
          </cell>
          <cell r="E6916" t="str">
            <v>PECA DE MADEIRA1A QUALIDADE 1 X 3CM NAO APARELHADA</v>
          </cell>
          <cell r="F6916" t="str">
            <v>M</v>
          </cell>
          <cell r="G6916">
            <v>0.87</v>
          </cell>
          <cell r="H6916" t="str">
            <v>I-SINAPI</v>
          </cell>
          <cell r="I6916">
            <v>1.06</v>
          </cell>
        </row>
        <row r="6917">
          <cell r="D6917" t="str">
            <v>00004403</v>
          </cell>
          <cell r="E6917" t="str">
            <v>PECA DE MADEIRA1A QUALIDADE 1 X 5CM NAO APARELHADA</v>
          </cell>
          <cell r="F6917" t="str">
            <v>M</v>
          </cell>
          <cell r="G6917">
            <v>1.45</v>
          </cell>
          <cell r="H6917" t="str">
            <v>I-SINAPI</v>
          </cell>
          <cell r="I6917">
            <v>1.76</v>
          </cell>
        </row>
        <row r="6918">
          <cell r="D6918" t="str">
            <v>00004419</v>
          </cell>
          <cell r="E6918" t="str">
            <v>PECA DE MADEIRA1A QUALIDADE 10 X 10 X 3CM P/ FIXACAO ESQUADRIAS OU RODAPE</v>
          </cell>
          <cell r="F6918" t="str">
            <v>UN</v>
          </cell>
          <cell r="G6918">
            <v>0.87</v>
          </cell>
          <cell r="H6918" t="str">
            <v>I-SINAPI</v>
          </cell>
          <cell r="I6918">
            <v>1.06</v>
          </cell>
        </row>
        <row r="6919">
          <cell r="D6919" t="str">
            <v>00004421</v>
          </cell>
          <cell r="E6919" t="str">
            <v>PECA DE MADEIRA1A QUALIDADE 10 X 15 X 3CM P/ FIXACAO ESQUADRIAS OU RODAPE</v>
          </cell>
          <cell r="F6919" t="str">
            <v>UN</v>
          </cell>
          <cell r="G6919">
            <v>1.27</v>
          </cell>
          <cell r="H6919" t="str">
            <v>I-SINAPI</v>
          </cell>
          <cell r="I6919">
            <v>1.54</v>
          </cell>
        </row>
        <row r="6920">
          <cell r="D6920" t="str">
            <v>00004420</v>
          </cell>
          <cell r="E6920" t="str">
            <v>PECA DE MADEIRA1A QUALIDADE 10 X 20 X 3CM P/ FIXACAO ESQUADRIAS OU RODAPE</v>
          </cell>
          <cell r="F6920" t="str">
            <v>UN</v>
          </cell>
          <cell r="G6920">
            <v>1.74</v>
          </cell>
          <cell r="H6920" t="str">
            <v>I-SINAPI</v>
          </cell>
          <cell r="I6920">
            <v>2.12</v>
          </cell>
        </row>
        <row r="6921">
          <cell r="D6921" t="str">
            <v>00004460</v>
          </cell>
          <cell r="E6921" t="str">
            <v>PECA DE MADEIRA1A QUALIDADE 2,5 X 10CM (1 X 4") NAO APARELHADA</v>
          </cell>
          <cell r="F6921" t="str">
            <v>M</v>
          </cell>
          <cell r="G6921">
            <v>7.11</v>
          </cell>
          <cell r="H6921" t="str">
            <v>I-SINAPI</v>
          </cell>
          <cell r="I6921">
            <v>8.67</v>
          </cell>
        </row>
        <row r="6922">
          <cell r="D6922" t="str">
            <v>00006204</v>
          </cell>
          <cell r="E6922" t="str">
            <v>PECA DE MADEIRA1A QUALIDADE 2,5 X 15CM (1 X 6") NAO APARELHADA</v>
          </cell>
          <cell r="F6922" t="str">
            <v>M</v>
          </cell>
          <cell r="G6922">
            <v>5.81</v>
          </cell>
          <cell r="H6922" t="str">
            <v>I-SINAPI</v>
          </cell>
          <cell r="I6922">
            <v>7.08</v>
          </cell>
        </row>
        <row r="6923">
          <cell r="D6923" t="str">
            <v>00004413</v>
          </cell>
          <cell r="E6923" t="str">
            <v>PECA DE MADEIRA1A QUALIDADE 2,5 X 4CM NAO APARELHADA</v>
          </cell>
          <cell r="F6923" t="str">
            <v>M</v>
          </cell>
          <cell r="G6923">
            <v>2.83</v>
          </cell>
          <cell r="H6923" t="str">
            <v>I-SINAPI</v>
          </cell>
          <cell r="I6923">
            <v>3.45</v>
          </cell>
        </row>
        <row r="6924">
          <cell r="D6924" t="str">
            <v>00004405</v>
          </cell>
          <cell r="E6924" t="str">
            <v>PECA DE MADEIRA1A QUALIDADE 2,5 X 7CM NAO APARELHADA</v>
          </cell>
          <cell r="F6924" t="str">
            <v>M</v>
          </cell>
          <cell r="G6924">
            <v>4.97</v>
          </cell>
          <cell r="H6924" t="str">
            <v>I-SINAPI</v>
          </cell>
          <cell r="I6924">
            <v>6.06</v>
          </cell>
        </row>
        <row r="6925">
          <cell r="D6925" t="str">
            <v>00011842</v>
          </cell>
          <cell r="E6925" t="str">
            <v>PECA DE MADEIRA2A QUALIDADE 2 X 11CM NAO APARELHADA</v>
          </cell>
          <cell r="F6925" t="str">
            <v>M</v>
          </cell>
          <cell r="G6925">
            <v>1.4</v>
          </cell>
          <cell r="H6925" t="str">
            <v>I-SINAPI</v>
          </cell>
          <cell r="I6925">
            <v>1.7</v>
          </cell>
        </row>
        <row r="6926">
          <cell r="D6926" t="str">
            <v>00004506</v>
          </cell>
          <cell r="E6926" t="str">
            <v>PECA DE MADEIRA2A QUALIDADE 2,5 X 10CM NAO APARELHADA</v>
          </cell>
          <cell r="F6926" t="str">
            <v>M</v>
          </cell>
          <cell r="G6926">
            <v>1.39</v>
          </cell>
          <cell r="H6926" t="str">
            <v>I-SINAPI</v>
          </cell>
          <cell r="I6926">
            <v>1.69</v>
          </cell>
        </row>
        <row r="6927">
          <cell r="D6927" t="str">
            <v>00006194</v>
          </cell>
          <cell r="E6927" t="str">
            <v>PECA DE MADEIRA2A QUALIDADE 2,5 X 15CM (1X6") NAO APARELHADA</v>
          </cell>
          <cell r="F6927" t="str">
            <v>M</v>
          </cell>
          <cell r="G6927">
            <v>4.04</v>
          </cell>
          <cell r="H6927" t="str">
            <v>I-SINAPI</v>
          </cell>
          <cell r="I6927">
            <v>4.92</v>
          </cell>
        </row>
        <row r="6928">
          <cell r="D6928" t="str">
            <v>00004502</v>
          </cell>
          <cell r="E6928" t="str">
            <v>PECA DE MADEIRA2A QUALIDADE 2,5 X 5CM NAO APARELHADA</v>
          </cell>
          <cell r="F6928" t="str">
            <v>M</v>
          </cell>
          <cell r="G6928">
            <v>0.79</v>
          </cell>
          <cell r="H6928" t="str">
            <v>I-SINAPI</v>
          </cell>
          <cell r="I6928">
            <v>0.96</v>
          </cell>
        </row>
        <row r="6929">
          <cell r="D6929" t="str">
            <v>00004515</v>
          </cell>
          <cell r="E6929" t="str">
            <v>PECA DE MADEIRA2A QUALIDADE 7,5 X 10CM NÃO APARELHADA</v>
          </cell>
          <cell r="F6929" t="str">
            <v>M</v>
          </cell>
          <cell r="G6929">
            <v>3.44</v>
          </cell>
          <cell r="H6929" t="str">
            <v>I-SINAPI</v>
          </cell>
          <cell r="I6929">
            <v>4.1900000000000004</v>
          </cell>
        </row>
        <row r="6930">
          <cell r="D6930" t="str">
            <v>00004493</v>
          </cell>
          <cell r="E6930" t="str">
            <v>PECA DE MADEIRA2A QUALIDADE 7,5 X 7,5CM NAO APARELHADA</v>
          </cell>
          <cell r="F6930" t="str">
            <v>M</v>
          </cell>
          <cell r="G6930">
            <v>2.08</v>
          </cell>
          <cell r="H6930" t="str">
            <v>I-SINAPI</v>
          </cell>
          <cell r="I6930">
            <v>2.5299999999999998</v>
          </cell>
        </row>
        <row r="6931">
          <cell r="D6931" t="str">
            <v>00004492</v>
          </cell>
          <cell r="E6931" t="str">
            <v>PECA DE MADEIRA2A QUALIDADE 8 X 8CM NAO APARELHADA</v>
          </cell>
          <cell r="F6931" t="str">
            <v>M</v>
          </cell>
          <cell r="G6931">
            <v>3.38</v>
          </cell>
          <cell r="H6931" t="str">
            <v>I-SINAPI</v>
          </cell>
          <cell r="I6931">
            <v>4.12</v>
          </cell>
        </row>
        <row r="6932">
          <cell r="D6932" t="str">
            <v>00004504</v>
          </cell>
          <cell r="E6932" t="str">
            <v>PECA DE MADEIRA3A QUALIDADE 1,4 X 7CM NAO APARELHADA</v>
          </cell>
          <cell r="F6932" t="str">
            <v>M</v>
          </cell>
          <cell r="G6932">
            <v>0.76</v>
          </cell>
          <cell r="H6932" t="str">
            <v>I-SINAPI</v>
          </cell>
          <cell r="I6932">
            <v>0.92</v>
          </cell>
        </row>
        <row r="6933">
          <cell r="D6933" t="str">
            <v>00004510</v>
          </cell>
          <cell r="E6933" t="str">
            <v>PECA DE MADEIRA3A QUALIDADE 1,5 X 4CM NAO APARELHADA</v>
          </cell>
          <cell r="F6933" t="str">
            <v>M</v>
          </cell>
          <cell r="G6933">
            <v>0.62</v>
          </cell>
          <cell r="H6933" t="str">
            <v>I-SINAPI</v>
          </cell>
          <cell r="I6933">
            <v>0.75</v>
          </cell>
        </row>
        <row r="6934">
          <cell r="D6934" t="str">
            <v>00004497</v>
          </cell>
          <cell r="E6934" t="str">
            <v>PECA DE MADEIRA3A QUALIDADE 10 X 10CM NAO APARELHADA</v>
          </cell>
          <cell r="F6934" t="str">
            <v>M</v>
          </cell>
          <cell r="G6934">
            <v>3.12</v>
          </cell>
          <cell r="H6934" t="str">
            <v>I-SINAPI</v>
          </cell>
          <cell r="I6934">
            <v>3.8</v>
          </cell>
        </row>
        <row r="6935">
          <cell r="D6935" t="str">
            <v>00004509</v>
          </cell>
          <cell r="E6935" t="str">
            <v>PECA DE MADEIRA3A QUALIDADE 2,5 X 10CM NAO APARELHADA</v>
          </cell>
          <cell r="F6935" t="str">
            <v>M</v>
          </cell>
          <cell r="G6935">
            <v>1.1499999999999999</v>
          </cell>
          <cell r="H6935" t="str">
            <v>I-SINAPI</v>
          </cell>
          <cell r="I6935">
            <v>1.4</v>
          </cell>
        </row>
        <row r="6936">
          <cell r="D6936" t="str">
            <v>00004505</v>
          </cell>
          <cell r="E6936" t="str">
            <v>PECA DE MADEIRA3A/4A QUALIDADE 1 X 7CM NAO APARELHADA</v>
          </cell>
          <cell r="F6936" t="str">
            <v>M</v>
          </cell>
          <cell r="G6936">
            <v>0.89</v>
          </cell>
          <cell r="H6936" t="str">
            <v>I-SINAPI</v>
          </cell>
          <cell r="I6936">
            <v>1.08</v>
          </cell>
        </row>
        <row r="6937">
          <cell r="D6937" t="str">
            <v>00004512</v>
          </cell>
          <cell r="E6937" t="str">
            <v>PECA DE MADEIRA3A/4A QUALIDADE 2,5 X 5CM NAO APARELHADA</v>
          </cell>
          <cell r="F6937" t="str">
            <v>M</v>
          </cell>
          <cell r="G6937">
            <v>0.71</v>
          </cell>
          <cell r="H6937" t="str">
            <v>I-SINAPI</v>
          </cell>
          <cell r="I6937">
            <v>0.86</v>
          </cell>
        </row>
        <row r="6938">
          <cell r="D6938" t="str">
            <v>00004500</v>
          </cell>
          <cell r="E6938" t="str">
            <v>PECA DE MADEIRA3A/4A QUALIDADE 7,5 X 10CM NAO APARELHADA</v>
          </cell>
          <cell r="F6938" t="str">
            <v>M</v>
          </cell>
          <cell r="G6938">
            <v>3.47</v>
          </cell>
          <cell r="H6938" t="str">
            <v>I-SINAPI</v>
          </cell>
          <cell r="I6938">
            <v>4.2300000000000004</v>
          </cell>
        </row>
        <row r="6939">
          <cell r="D6939" t="str">
            <v>00004491</v>
          </cell>
          <cell r="E6939" t="str">
            <v>PECA DE MADEIRA 3A/4A QUALIDADE 7,5 X 7,5CM (3X3) NAO APARELHADA</v>
          </cell>
          <cell r="F6939" t="str">
            <v>M</v>
          </cell>
          <cell r="G6939">
            <v>2.2400000000000002</v>
          </cell>
          <cell r="H6939" t="str">
            <v>I-SINAPI</v>
          </cell>
          <cell r="I6939">
            <v>2.73</v>
          </cell>
        </row>
        <row r="6940">
          <cell r="D6940" t="str">
            <v>00004715</v>
          </cell>
          <cell r="E6940" t="str">
            <v>PEDRA ARDOSIA CINZA IRREGULAR</v>
          </cell>
          <cell r="F6940" t="str">
            <v>M2</v>
          </cell>
          <cell r="G6940">
            <v>17.850000000000001</v>
          </cell>
          <cell r="H6940" t="str">
            <v>I-SINAPI</v>
          </cell>
          <cell r="I6940">
            <v>21.77</v>
          </cell>
        </row>
        <row r="6941">
          <cell r="D6941" t="str">
            <v>00004704</v>
          </cell>
          <cell r="E6941" t="str">
            <v>PEDRA ARDOSIA CINZA 20 X 40CM E = 1CM</v>
          </cell>
          <cell r="F6941" t="str">
            <v>M2</v>
          </cell>
          <cell r="G6941">
            <v>22.84</v>
          </cell>
          <cell r="H6941" t="str">
            <v>I-SINAPI</v>
          </cell>
          <cell r="I6941">
            <v>27.86</v>
          </cell>
        </row>
        <row r="6942">
          <cell r="D6942" t="str">
            <v>00010730</v>
          </cell>
          <cell r="E6942" t="str">
            <v>PEDRA ARDOSIA CINZA 30 X 30 X 1CM</v>
          </cell>
          <cell r="F6942" t="str">
            <v>M2</v>
          </cell>
          <cell r="G6942">
            <v>21</v>
          </cell>
          <cell r="H6942" t="str">
            <v>I-SINAPI</v>
          </cell>
          <cell r="I6942">
            <v>25.62</v>
          </cell>
        </row>
        <row r="6943">
          <cell r="D6943" t="str">
            <v>00010731</v>
          </cell>
          <cell r="E6943" t="str">
            <v>PEDRA ARDOSIA CINZA 40 X 40 X 1CM</v>
          </cell>
          <cell r="F6943" t="str">
            <v>M2</v>
          </cell>
          <cell r="G6943">
            <v>21</v>
          </cell>
          <cell r="H6943" t="str">
            <v>I-SINAPI</v>
          </cell>
          <cell r="I6943">
            <v>25.62</v>
          </cell>
        </row>
        <row r="6944">
          <cell r="D6944" t="str">
            <v>00004705</v>
          </cell>
          <cell r="E6944" t="str">
            <v>PEDRA BASALTO CINZA IRREGULAR</v>
          </cell>
          <cell r="F6944" t="str">
            <v>M2</v>
          </cell>
          <cell r="G6944">
            <v>44.63</v>
          </cell>
          <cell r="H6944" t="str">
            <v>I-SINAPI</v>
          </cell>
          <cell r="I6944">
            <v>54.44</v>
          </cell>
        </row>
        <row r="6945">
          <cell r="D6945" t="str">
            <v>00004748</v>
          </cell>
          <cell r="E6945" t="str">
            <v>PEDRA BRITADA BICA CORRIDA (NÃO CLASSIFICADA)</v>
          </cell>
          <cell r="F6945" t="str">
            <v>M3</v>
          </cell>
          <cell r="G6945">
            <v>41.96</v>
          </cell>
          <cell r="H6945" t="str">
            <v>I-SINAPI</v>
          </cell>
          <cell r="I6945">
            <v>51.19</v>
          </cell>
        </row>
        <row r="6946">
          <cell r="D6946" t="str">
            <v>00004729</v>
          </cell>
          <cell r="E6946" t="str">
            <v>PEDRA BRITADA GRADUADA (CLASSIFICADA)</v>
          </cell>
          <cell r="F6946" t="str">
            <v>M3</v>
          </cell>
          <cell r="G6946">
            <v>46.3</v>
          </cell>
          <cell r="H6946" t="str">
            <v>I-SINAPI</v>
          </cell>
          <cell r="I6946">
            <v>56.48</v>
          </cell>
        </row>
        <row r="6947">
          <cell r="D6947" t="str">
            <v>00004720</v>
          </cell>
          <cell r="E6947" t="str">
            <v>PEDRA BRITADA N. 0 PEDRISCO OU CASCALHINHO</v>
          </cell>
          <cell r="F6947" t="str">
            <v>M3</v>
          </cell>
          <cell r="G6947">
            <v>46.3</v>
          </cell>
          <cell r="H6947" t="str">
            <v>I-SINAPI</v>
          </cell>
          <cell r="I6947">
            <v>56.48</v>
          </cell>
        </row>
        <row r="6948">
          <cell r="D6948" t="str">
            <v>00004727</v>
          </cell>
          <cell r="E6948" t="str">
            <v>PEDRA BRITADA N. 05 OU 75 MM</v>
          </cell>
          <cell r="F6948" t="str">
            <v>M3</v>
          </cell>
          <cell r="G6948">
            <v>30.39</v>
          </cell>
          <cell r="H6948" t="str">
            <v>I-SINAPI</v>
          </cell>
          <cell r="I6948">
            <v>37.07</v>
          </cell>
        </row>
        <row r="6949">
          <cell r="D6949" t="str">
            <v>00004721</v>
          </cell>
          <cell r="E6949" t="str">
            <v>PEDRA BRITADA N. 1 OU 19 MM</v>
          </cell>
          <cell r="F6949" t="str">
            <v>M3</v>
          </cell>
          <cell r="G6949">
            <v>46.59</v>
          </cell>
          <cell r="H6949" t="str">
            <v>I-SINAPI</v>
          </cell>
          <cell r="I6949">
            <v>56.83</v>
          </cell>
        </row>
        <row r="6950">
          <cell r="D6950" t="str">
            <v>00004718</v>
          </cell>
          <cell r="E6950" t="str">
            <v>PEDRA BRITADA N. 2 OU 25 MM</v>
          </cell>
          <cell r="F6950" t="str">
            <v>M3</v>
          </cell>
          <cell r="G6950">
            <v>45</v>
          </cell>
          <cell r="H6950" t="str">
            <v>I-SINAPI</v>
          </cell>
          <cell r="I6950">
            <v>54.9</v>
          </cell>
        </row>
        <row r="6951">
          <cell r="D6951" t="str">
            <v>00004722</v>
          </cell>
          <cell r="E6951" t="str">
            <v>PEDRA BRITADA N. 3 OU 38 MM</v>
          </cell>
          <cell r="F6951" t="str">
            <v>M3</v>
          </cell>
          <cell r="G6951">
            <v>40.51</v>
          </cell>
          <cell r="H6951" t="str">
            <v>I-SINAPI</v>
          </cell>
          <cell r="I6951">
            <v>49.42</v>
          </cell>
        </row>
        <row r="6952">
          <cell r="D6952" t="str">
            <v>00004723</v>
          </cell>
          <cell r="E6952" t="str">
            <v>PEDRA BRITADA N. 4 OU 50 MM</v>
          </cell>
          <cell r="F6952" t="str">
            <v>M3</v>
          </cell>
          <cell r="G6952">
            <v>39.07</v>
          </cell>
          <cell r="H6952" t="str">
            <v>I-SINAPI</v>
          </cell>
          <cell r="I6952">
            <v>47.66</v>
          </cell>
        </row>
        <row r="6953">
          <cell r="D6953" t="str">
            <v>00004712</v>
          </cell>
          <cell r="E6953" t="str">
            <v>PEDRA C/SUPERF LISA NAO TRABALHADA P/ REVESTIMENTO</v>
          </cell>
          <cell r="F6953" t="str">
            <v>M2</v>
          </cell>
          <cell r="G6953">
            <v>57.75</v>
          </cell>
          <cell r="H6953" t="str">
            <v>I-SINAPI</v>
          </cell>
          <cell r="I6953">
            <v>70.45</v>
          </cell>
        </row>
        <row r="6954">
          <cell r="D6954" t="str">
            <v>00013714</v>
          </cell>
          <cell r="E6954" t="str">
            <v>PEDRA CARIRI 20 X 30CM</v>
          </cell>
          <cell r="F6954" t="str">
            <v>M2</v>
          </cell>
          <cell r="G6954">
            <v>78.75</v>
          </cell>
          <cell r="H6954" t="str">
            <v>I-SINAPI</v>
          </cell>
          <cell r="I6954">
            <v>96.07</v>
          </cell>
        </row>
        <row r="6955">
          <cell r="D6955" t="str">
            <v>00011089</v>
          </cell>
          <cell r="E6955" t="str">
            <v>PEDRA DE ALVENARIA DE UMA FACE</v>
          </cell>
          <cell r="F6955" t="str">
            <v>M3</v>
          </cell>
          <cell r="G6955">
            <v>73.33</v>
          </cell>
          <cell r="H6955" t="str">
            <v>I-SINAPI</v>
          </cell>
          <cell r="I6955">
            <v>89.46</v>
          </cell>
        </row>
        <row r="6956">
          <cell r="D6956" t="str">
            <v>00002710</v>
          </cell>
          <cell r="E6956" t="str">
            <v>PEDRA ESMERIL 6 X 3/4"</v>
          </cell>
          <cell r="F6956" t="str">
            <v>UN</v>
          </cell>
          <cell r="G6956">
            <v>16.399999999999999</v>
          </cell>
          <cell r="H6956" t="str">
            <v>I-SINAPI</v>
          </cell>
          <cell r="I6956">
            <v>20</v>
          </cell>
        </row>
        <row r="6957">
          <cell r="D6957" t="str">
            <v>00010732</v>
          </cell>
          <cell r="E6957" t="str">
            <v>PEDRA GRANITICA ALMOFADADA ESP = 5 A 6CM P/ REVESTIMENTO</v>
          </cell>
          <cell r="F6957" t="str">
            <v>M2</v>
          </cell>
          <cell r="G6957">
            <v>70.88</v>
          </cell>
          <cell r="H6957" t="str">
            <v>I-SINAPI</v>
          </cell>
          <cell r="I6957">
            <v>86.47</v>
          </cell>
        </row>
        <row r="6958">
          <cell r="D6958" t="str">
            <v>00011120</v>
          </cell>
          <cell r="E6958" t="str">
            <v>PEDRA GRANITICA OU BASALTICA FACETADA 20 X 20 X 20CM</v>
          </cell>
          <cell r="F6958" t="str">
            <v>UN</v>
          </cell>
          <cell r="G6958">
            <v>2.0299999999999998</v>
          </cell>
          <cell r="H6958" t="str">
            <v>I-SINAPI</v>
          </cell>
          <cell r="I6958">
            <v>2.4700000000000002</v>
          </cell>
        </row>
        <row r="6959">
          <cell r="D6959" t="str">
            <v>00010733</v>
          </cell>
          <cell r="E6959" t="str">
            <v>PEDRA GRANITICA RACHINHA ESP=2 A 3CM IRREGULAR P/ REVESTIMENTO</v>
          </cell>
          <cell r="F6959" t="str">
            <v>M2</v>
          </cell>
          <cell r="G6959">
            <v>63</v>
          </cell>
          <cell r="H6959" t="str">
            <v>I-SINAPI</v>
          </cell>
          <cell r="I6959">
            <v>76.86</v>
          </cell>
        </row>
        <row r="6960">
          <cell r="D6960" t="str">
            <v>00010734</v>
          </cell>
          <cell r="E6960" t="str">
            <v>PEDRA GRANITICA RACHINHA ESP=2 A 3CM SERRADA P/ REVESTIMENTO</v>
          </cell>
          <cell r="F6960" t="str">
            <v>M2</v>
          </cell>
          <cell r="G6960">
            <v>95.81</v>
          </cell>
          <cell r="H6960" t="str">
            <v>I-SINAPI</v>
          </cell>
          <cell r="I6960">
            <v>116.88</v>
          </cell>
        </row>
        <row r="6961">
          <cell r="D6961" t="str">
            <v>00010735</v>
          </cell>
          <cell r="E6961" t="str">
            <v>PEDRA ITACOLOMI DO NORTE NATURAL</v>
          </cell>
          <cell r="F6961" t="str">
            <v>M2</v>
          </cell>
          <cell r="G6961">
            <v>72.19</v>
          </cell>
          <cell r="H6961" t="str">
            <v>I-SINAPI</v>
          </cell>
          <cell r="I6961">
            <v>88.07</v>
          </cell>
        </row>
        <row r="6962">
          <cell r="D6962" t="str">
            <v>00010736</v>
          </cell>
          <cell r="E6962" t="str">
            <v>PEDRA ITACOLOMI DO NORTE SERRADA</v>
          </cell>
          <cell r="F6962" t="str">
            <v>M2</v>
          </cell>
          <cell r="G6962">
            <v>80.59</v>
          </cell>
          <cell r="H6962" t="str">
            <v>I-SINAPI</v>
          </cell>
          <cell r="I6962">
            <v>98.31</v>
          </cell>
        </row>
        <row r="6963">
          <cell r="D6963" t="str">
            <v>00013187</v>
          </cell>
          <cell r="E6963" t="str">
            <v>PEDRA LAGOA SANTA (SERRADA) 20 X 40CM</v>
          </cell>
          <cell r="F6963" t="str">
            <v>M2</v>
          </cell>
          <cell r="G6963">
            <v>115.5</v>
          </cell>
          <cell r="H6963" t="str">
            <v>I-SINAPI</v>
          </cell>
          <cell r="I6963">
            <v>140.91</v>
          </cell>
        </row>
        <row r="6964">
          <cell r="D6964" t="str">
            <v>00013188</v>
          </cell>
          <cell r="E6964" t="str">
            <v>PEDRA LAGOA SANTA IRREGULAR</v>
          </cell>
          <cell r="F6964" t="str">
            <v>M2</v>
          </cell>
          <cell r="G6964">
            <v>60.38</v>
          </cell>
          <cell r="H6964" t="str">
            <v>I-SINAPI</v>
          </cell>
          <cell r="I6964">
            <v>73.66</v>
          </cell>
        </row>
        <row r="6965">
          <cell r="D6965" t="str">
            <v>00010737</v>
          </cell>
          <cell r="E6965" t="str">
            <v>PEDRA MIRACEMA</v>
          </cell>
          <cell r="F6965" t="str">
            <v>M2</v>
          </cell>
          <cell r="G6965">
            <v>52.5</v>
          </cell>
          <cell r="H6965" t="str">
            <v>I-SINAPI</v>
          </cell>
          <cell r="I6965">
            <v>64.05</v>
          </cell>
        </row>
        <row r="6966">
          <cell r="D6966" t="str">
            <v>00010738</v>
          </cell>
          <cell r="E6966" t="str">
            <v>PEDRA PIRENOPOLIS C/ CORTE MANUAL - RETALHO COR AVERMELHADA</v>
          </cell>
          <cell r="F6966" t="str">
            <v>M2</v>
          </cell>
          <cell r="G6966">
            <v>51.45</v>
          </cell>
          <cell r="H6966" t="str">
            <v>I-SINAPI</v>
          </cell>
          <cell r="I6966">
            <v>62.76</v>
          </cell>
        </row>
        <row r="6967">
          <cell r="D6967" t="str">
            <v>00004717</v>
          </cell>
          <cell r="E6967" t="str">
            <v>PEDRA PORTUGUESA BRANCA</v>
          </cell>
          <cell r="F6967" t="str">
            <v>M2</v>
          </cell>
          <cell r="G6967">
            <v>49.88</v>
          </cell>
          <cell r="H6967" t="str">
            <v>I-SINAPI</v>
          </cell>
          <cell r="I6967">
            <v>60.85</v>
          </cell>
        </row>
        <row r="6968">
          <cell r="D6968" t="str">
            <v>00004708</v>
          </cell>
          <cell r="E6968" t="str">
            <v>PEDRA PORTUGUESA PRETA</v>
          </cell>
          <cell r="F6968" t="str">
            <v>M2</v>
          </cell>
          <cell r="G6968">
            <v>28.88</v>
          </cell>
          <cell r="H6968" t="str">
            <v>I-SINAPI</v>
          </cell>
          <cell r="I6968">
            <v>35.229999999999997</v>
          </cell>
        </row>
        <row r="6969">
          <cell r="D6969" t="str">
            <v>00014326</v>
          </cell>
          <cell r="E6969" t="str">
            <v>PEDRA QUIXADA</v>
          </cell>
          <cell r="F6969" t="str">
            <v>M2</v>
          </cell>
          <cell r="G6969">
            <v>63</v>
          </cell>
          <cell r="H6969" t="str">
            <v>I-SINAPI</v>
          </cell>
          <cell r="I6969">
            <v>76.86</v>
          </cell>
        </row>
        <row r="6970">
          <cell r="D6970" t="str">
            <v>00004709</v>
          </cell>
          <cell r="E6970" t="str">
            <v>PEDRA RACHAO P/ REVESTIMENTO</v>
          </cell>
          <cell r="F6970" t="str">
            <v>M2</v>
          </cell>
          <cell r="G6970">
            <v>123.38</v>
          </cell>
          <cell r="H6970" t="str">
            <v>I-SINAPI</v>
          </cell>
          <cell r="I6970">
            <v>150.52000000000001</v>
          </cell>
        </row>
        <row r="6971">
          <cell r="D6971" t="str">
            <v>00013189</v>
          </cell>
          <cell r="E6971" t="str">
            <v>PEDRA RIO VERDE (SERRADA) 20 X 40CM</v>
          </cell>
          <cell r="F6971" t="str">
            <v>M2</v>
          </cell>
          <cell r="G6971">
            <v>105</v>
          </cell>
          <cell r="H6971" t="str">
            <v>I-SINAPI</v>
          </cell>
          <cell r="I6971">
            <v>128.1</v>
          </cell>
        </row>
        <row r="6972">
          <cell r="D6972" t="str">
            <v>00004714</v>
          </cell>
          <cell r="E6972" t="str">
            <v>PEDRA SABAO</v>
          </cell>
          <cell r="F6972" t="str">
            <v>M2</v>
          </cell>
          <cell r="G6972">
            <v>105</v>
          </cell>
          <cell r="H6972" t="str">
            <v>I-SINAPI</v>
          </cell>
          <cell r="I6972">
            <v>128.1</v>
          </cell>
        </row>
        <row r="6973">
          <cell r="D6973" t="str">
            <v>00004710</v>
          </cell>
          <cell r="E6973" t="str">
            <v>PEDRA SAO TOME 20 X 40CM</v>
          </cell>
          <cell r="F6973" t="str">
            <v>M2</v>
          </cell>
          <cell r="G6973">
            <v>93.19</v>
          </cell>
          <cell r="H6973" t="str">
            <v>I-SINAPI</v>
          </cell>
          <cell r="I6973">
            <v>113.69</v>
          </cell>
        </row>
        <row r="6974">
          <cell r="D6974" t="str">
            <v>00004730</v>
          </cell>
          <cell r="E6974" t="str">
            <v>PEDRA-DE-MÃO OU PEDRA RACHÃO P/ MURO ARRIMO/FUNDAÇÃO/ENROCAMENTO ETC</v>
          </cell>
          <cell r="F6974" t="str">
            <v>M3</v>
          </cell>
          <cell r="G6974">
            <v>36.46</v>
          </cell>
          <cell r="H6974" t="str">
            <v>I-SINAPI</v>
          </cell>
          <cell r="I6974">
            <v>44.48</v>
          </cell>
        </row>
        <row r="6975">
          <cell r="D6975" t="str">
            <v>00004750</v>
          </cell>
          <cell r="E6975" t="str">
            <v>PEDREIRO</v>
          </cell>
          <cell r="F6975" t="str">
            <v>H</v>
          </cell>
          <cell r="G6975">
            <v>9.5500000000000007</v>
          </cell>
          <cell r="H6975" t="str">
            <v>I-SINAPI</v>
          </cell>
          <cell r="I6975">
            <v>11.65</v>
          </cell>
        </row>
        <row r="6976">
          <cell r="D6976" t="str">
            <v>00004826</v>
          </cell>
          <cell r="E6976" t="str">
            <v>PEITORIL MARMORE BRANCO L = 15CM ESP = 3CM, POLIDO</v>
          </cell>
          <cell r="F6976" t="str">
            <v>M</v>
          </cell>
          <cell r="G6976">
            <v>49.71</v>
          </cell>
          <cell r="H6976" t="str">
            <v>I-SINAPI</v>
          </cell>
          <cell r="I6976">
            <v>60.64</v>
          </cell>
        </row>
        <row r="6977">
          <cell r="D6977" t="str">
            <v>00004825</v>
          </cell>
          <cell r="E6977" t="str">
            <v>PEITORIL MARMORE BRANCO L = 25CM ESP = 3CM, POLIDO</v>
          </cell>
          <cell r="F6977" t="str">
            <v>M</v>
          </cell>
          <cell r="G6977">
            <v>67.430000000000007</v>
          </cell>
          <cell r="H6977" t="str">
            <v>I-SINAPI</v>
          </cell>
          <cell r="I6977">
            <v>82.26</v>
          </cell>
        </row>
        <row r="6978">
          <cell r="D6978" t="str">
            <v>00010855</v>
          </cell>
          <cell r="E6978" t="str">
            <v>PEITORIL PRE-MOLDADO DE GRANILITE, MARMORITE OU GRANITINA L = 15CM</v>
          </cell>
          <cell r="F6978" t="str">
            <v>M</v>
          </cell>
          <cell r="G6978">
            <v>25.21</v>
          </cell>
          <cell r="H6978" t="str">
            <v>I-SINAPI</v>
          </cell>
          <cell r="I6978">
            <v>30.75</v>
          </cell>
        </row>
        <row r="6979">
          <cell r="D6979" t="str">
            <v>00013340</v>
          </cell>
          <cell r="E6979" t="str">
            <v>PERFIL "U" CHAPA ACO DOBRADA E = 3,04MM H = 20CM ABAS = 5CM (4,36KG/M)</v>
          </cell>
          <cell r="F6979" t="str">
            <v>M</v>
          </cell>
          <cell r="G6979">
            <v>15.36</v>
          </cell>
          <cell r="H6979" t="str">
            <v>I-SINAPI</v>
          </cell>
          <cell r="I6979">
            <v>18.73</v>
          </cell>
        </row>
        <row r="6980">
          <cell r="D6980" t="str">
            <v>00010962</v>
          </cell>
          <cell r="E6980" t="str">
            <v>PERFIL ACO ESTRUTURAL "H" - 6" X 6" (QUALQUER ESPESSURA)</v>
          </cell>
          <cell r="F6980" t="str">
            <v>KG</v>
          </cell>
          <cell r="G6980">
            <v>4.82</v>
          </cell>
          <cell r="H6980" t="str">
            <v>I-SINAPI</v>
          </cell>
          <cell r="I6980">
            <v>5.88</v>
          </cell>
        </row>
        <row r="6981">
          <cell r="D6981" t="str">
            <v>00004764</v>
          </cell>
          <cell r="E6981" t="str">
            <v>PERFIL ACO ESTRUTURAL "I" - 10" X 4 5/8" (QUALQUER ESPESSURA)</v>
          </cell>
          <cell r="F6981" t="str">
            <v>KG</v>
          </cell>
          <cell r="G6981">
            <v>3.93</v>
          </cell>
          <cell r="H6981" t="str">
            <v>I-SINAPI</v>
          </cell>
          <cell r="I6981">
            <v>4.79</v>
          </cell>
        </row>
        <row r="6982">
          <cell r="D6982" t="str">
            <v>00004773</v>
          </cell>
          <cell r="E6982" t="str">
            <v>PERFIL ACO ESTRUTURAL "I" - 10" X 4 5/8" ESP=11,35 MM (44,65 KG/M)</v>
          </cell>
          <cell r="F6982" t="str">
            <v>M</v>
          </cell>
          <cell r="G6982">
            <v>182.1</v>
          </cell>
          <cell r="H6982" t="str">
            <v>I-SINAPI</v>
          </cell>
          <cell r="I6982">
            <v>222.16</v>
          </cell>
        </row>
        <row r="6983">
          <cell r="D6983" t="str">
            <v>00004774</v>
          </cell>
          <cell r="E6983" t="str">
            <v>PERFIL ACO ESTRUTURAL "I" - 12" X 5 1/4" (QUALQUER ESPESSURA)</v>
          </cell>
          <cell r="F6983" t="str">
            <v>KG</v>
          </cell>
          <cell r="G6983">
            <v>4.5999999999999996</v>
          </cell>
          <cell r="H6983" t="str">
            <v>I-SINAPI</v>
          </cell>
          <cell r="I6983">
            <v>5.61</v>
          </cell>
        </row>
        <row r="6984">
          <cell r="D6984" t="str">
            <v>00004775</v>
          </cell>
          <cell r="E6984" t="str">
            <v>PERFIL ACO ESTRUTURAL "I" - 12" X 5 1/4" ESP=11,68 MM (60,71 KG/M)</v>
          </cell>
          <cell r="F6984" t="str">
            <v>M</v>
          </cell>
          <cell r="G6984">
            <v>272.35000000000002</v>
          </cell>
          <cell r="H6984" t="str">
            <v>I-SINAPI</v>
          </cell>
          <cell r="I6984">
            <v>332.26</v>
          </cell>
        </row>
        <row r="6985">
          <cell r="D6985" t="str">
            <v>00004776</v>
          </cell>
          <cell r="E6985" t="str">
            <v>PERFIL ACO ESTRUTURAL "I" - 12" X 5 1/4" ESP=14,35 MM (66,97 KG/M)</v>
          </cell>
          <cell r="F6985" t="str">
            <v>M</v>
          </cell>
          <cell r="G6985">
            <v>297.95</v>
          </cell>
          <cell r="H6985" t="str">
            <v>I-SINAPI</v>
          </cell>
          <cell r="I6985">
            <v>363.49</v>
          </cell>
        </row>
        <row r="6986">
          <cell r="D6986" t="str">
            <v>00004765</v>
          </cell>
          <cell r="E6986" t="str">
            <v>PERFIL ACO ESTRUTURAL "I" - 4" X 2 5/8" ESP=6,43 MM (12,65 KG/M)</v>
          </cell>
          <cell r="F6986" t="str">
            <v>M</v>
          </cell>
          <cell r="G6986">
            <v>46.43</v>
          </cell>
          <cell r="H6986" t="str">
            <v>I-SINAPI</v>
          </cell>
          <cell r="I6986">
            <v>56.64</v>
          </cell>
        </row>
        <row r="6987">
          <cell r="D6987" t="str">
            <v>00004766</v>
          </cell>
          <cell r="E6987" t="str">
            <v>PERFIL ACO ESTRUTURAL "I" - 6" X 3 3/8" (QUALQUER ESPESSURA)</v>
          </cell>
          <cell r="F6987" t="str">
            <v>KG</v>
          </cell>
          <cell r="G6987">
            <v>3.67</v>
          </cell>
          <cell r="H6987" t="str">
            <v>I-SINAPI</v>
          </cell>
          <cell r="I6987">
            <v>4.47</v>
          </cell>
        </row>
        <row r="6988">
          <cell r="D6988" t="str">
            <v>00004767</v>
          </cell>
          <cell r="E6988" t="str">
            <v>PERFIL ACO ESTRUTURAL "I" - 6" X 3 3/8" ESP=8,71 MM (21,95 KG/M)</v>
          </cell>
          <cell r="F6988" t="str">
            <v>M</v>
          </cell>
          <cell r="G6988">
            <v>81.38</v>
          </cell>
          <cell r="H6988" t="str">
            <v>I-SINAPI</v>
          </cell>
          <cell r="I6988">
            <v>99.28</v>
          </cell>
        </row>
        <row r="6989">
          <cell r="D6989" t="str">
            <v>00004768</v>
          </cell>
          <cell r="E6989" t="str">
            <v>PERFIL ACO ESTRUTURAL "I" - 8" X 4" (QUALQUER ESPESSURA)</v>
          </cell>
          <cell r="F6989" t="str">
            <v>KG</v>
          </cell>
          <cell r="G6989">
            <v>4.08</v>
          </cell>
          <cell r="H6989" t="str">
            <v>I-SINAPI</v>
          </cell>
          <cell r="I6989">
            <v>4.97</v>
          </cell>
        </row>
        <row r="6990">
          <cell r="D6990" t="str">
            <v>00010963</v>
          </cell>
          <cell r="E6990" t="str">
            <v>PERFIL ACO ESTRUTURAL "I" - 8" X 4" ESP=11,20 MM (34,22 KG/M)</v>
          </cell>
          <cell r="F6990" t="str">
            <v>M</v>
          </cell>
          <cell r="G6990">
            <v>150.97999999999999</v>
          </cell>
          <cell r="H6990" t="str">
            <v>I-SINAPI</v>
          </cell>
          <cell r="I6990">
            <v>184.19</v>
          </cell>
        </row>
        <row r="6991">
          <cell r="D6991" t="str">
            <v>00004769</v>
          </cell>
          <cell r="E6991" t="str">
            <v>PERFIL ACO ESTRUTURAL "I" - 8" X 4" ESP=8,86 MM (30,50 KG/M)</v>
          </cell>
          <cell r="F6991" t="str">
            <v>M</v>
          </cell>
          <cell r="G6991">
            <v>131.16999999999999</v>
          </cell>
          <cell r="H6991" t="str">
            <v>I-SINAPI</v>
          </cell>
          <cell r="I6991">
            <v>160.02000000000001</v>
          </cell>
        </row>
        <row r="6992">
          <cell r="D6992" t="str">
            <v>00010964</v>
          </cell>
          <cell r="E6992" t="str">
            <v>PERFIL ACO ESTRUTURAL "U" - 15" X 3 3/8" (QUALQUER ESPESSURA)</v>
          </cell>
          <cell r="F6992" t="str">
            <v>KG</v>
          </cell>
          <cell r="G6992">
            <v>4.82</v>
          </cell>
          <cell r="H6992" t="str">
            <v>I-SINAPI</v>
          </cell>
          <cell r="I6992">
            <v>5.88</v>
          </cell>
        </row>
        <row r="6993">
          <cell r="D6993" t="str">
            <v>00010965</v>
          </cell>
          <cell r="E6993" t="str">
            <v>PERFIL ACO ESTRUTURAL "U" - 4" X 1 5/8" ESP=6,27 MM (9,30 KG/M)</v>
          </cell>
          <cell r="F6993" t="str">
            <v>M</v>
          </cell>
          <cell r="G6993">
            <v>33.79</v>
          </cell>
          <cell r="H6993" t="str">
            <v>I-SINAPI</v>
          </cell>
          <cell r="I6993">
            <v>41.22</v>
          </cell>
        </row>
        <row r="6994">
          <cell r="D6994" t="str">
            <v>00010966</v>
          </cell>
          <cell r="E6994" t="str">
            <v>PERFIL ACO ESTRUTURAL "U" - 6" X 2" (QUALQUER ESPESSURA)</v>
          </cell>
          <cell r="F6994" t="str">
            <v>KG</v>
          </cell>
          <cell r="G6994">
            <v>3.78</v>
          </cell>
          <cell r="H6994" t="str">
            <v>I-SINAPI</v>
          </cell>
          <cell r="I6994">
            <v>4.6100000000000003</v>
          </cell>
        </row>
        <row r="6995">
          <cell r="D6995" t="str">
            <v>00011651</v>
          </cell>
          <cell r="E6995" t="str">
            <v>PERFURATRIZ A AR COMPRIMIDO ATLAS COPCO RH-571 17,8KG MANUAL DIAM 3,0CM</v>
          </cell>
          <cell r="F6995" t="str">
            <v>UN</v>
          </cell>
          <cell r="G6995">
            <v>5366</v>
          </cell>
          <cell r="H6995" t="str">
            <v>I-SINAPI</v>
          </cell>
          <cell r="I6995">
            <v>6546.52</v>
          </cell>
        </row>
        <row r="6996">
          <cell r="D6996" t="str">
            <v>00004778</v>
          </cell>
          <cell r="E6996" t="str">
            <v>PERFURATRIZ PNEUMÁTICA PARA ROCHA, DE 17KG - (LOCAÇÃO)</v>
          </cell>
          <cell r="F6996" t="str">
            <v>H</v>
          </cell>
          <cell r="G6996">
            <v>4.8600000000000003</v>
          </cell>
          <cell r="H6996" t="str">
            <v>I-SINAPI</v>
          </cell>
          <cell r="I6996">
            <v>5.92</v>
          </cell>
        </row>
        <row r="6997">
          <cell r="D6997" t="str">
            <v>00004780</v>
          </cell>
          <cell r="E6997" t="str">
            <v>PERFURATRIZ PNEUMATICA P/ ROCHA TIPO ATLAS COPCO RH-658 - 24,0KG OU EQUIV</v>
          </cell>
          <cell r="F6997" t="str">
            <v>H</v>
          </cell>
          <cell r="G6997">
            <v>5.29</v>
          </cell>
          <cell r="H6997" t="str">
            <v>I-SINAPI</v>
          </cell>
          <cell r="I6997">
            <v>6.45</v>
          </cell>
        </row>
        <row r="6998">
          <cell r="D6998" t="str">
            <v>00001746</v>
          </cell>
          <cell r="E6998" t="str">
            <v>PIA ACO INOXIDAVEL 120 X 60CM C/1 CUBA</v>
          </cell>
          <cell r="F6998" t="str">
            <v>UN</v>
          </cell>
          <cell r="G6998">
            <v>129</v>
          </cell>
          <cell r="H6998" t="str">
            <v>I-SINAPI</v>
          </cell>
          <cell r="I6998">
            <v>157.38</v>
          </cell>
        </row>
        <row r="6999">
          <cell r="D6999" t="str">
            <v>00001748</v>
          </cell>
          <cell r="E6999" t="str">
            <v>PIA ACO INOXIDAVEL 130 X 60CM C/1 CUBA</v>
          </cell>
          <cell r="F6999" t="str">
            <v>UN</v>
          </cell>
          <cell r="G6999">
            <v>147.4</v>
          </cell>
          <cell r="H6999" t="str">
            <v>I-SINAPI</v>
          </cell>
          <cell r="I6999">
            <v>179.82</v>
          </cell>
        </row>
        <row r="7000">
          <cell r="D7000" t="str">
            <v>00001745</v>
          </cell>
          <cell r="E7000" t="str">
            <v>PIA ACO INOXIDAVEL 160 X 60CM C/1 CUBA</v>
          </cell>
          <cell r="F7000" t="str">
            <v>UN</v>
          </cell>
          <cell r="G7000">
            <v>179.36</v>
          </cell>
          <cell r="H7000" t="str">
            <v>I-SINAPI</v>
          </cell>
          <cell r="I7000">
            <v>218.81</v>
          </cell>
        </row>
        <row r="7001">
          <cell r="D7001" t="str">
            <v>00001749</v>
          </cell>
          <cell r="E7001" t="str">
            <v>PIA ACO INOXIDAVEL 180 X 60CM C/1 CUBA</v>
          </cell>
          <cell r="F7001" t="str">
            <v>UN</v>
          </cell>
          <cell r="G7001">
            <v>201.75</v>
          </cell>
          <cell r="H7001" t="str">
            <v>I-SINAPI</v>
          </cell>
          <cell r="I7001">
            <v>246.13</v>
          </cell>
        </row>
        <row r="7002">
          <cell r="D7002" t="str">
            <v>00001750</v>
          </cell>
          <cell r="E7002" t="str">
            <v>PIA ACO INOXIDAVEL 200 X 60CM C/2 CUBAS</v>
          </cell>
          <cell r="F7002" t="str">
            <v>UN</v>
          </cell>
          <cell r="G7002">
            <v>260.75</v>
          </cell>
          <cell r="H7002" t="str">
            <v>I-SINAPI</v>
          </cell>
          <cell r="I7002">
            <v>318.11</v>
          </cell>
        </row>
        <row r="7003">
          <cell r="D7003" t="str">
            <v>00002713</v>
          </cell>
          <cell r="E7003" t="str">
            <v>PICARETA PONTA E PONTA SEM CABO</v>
          </cell>
          <cell r="F7003" t="str">
            <v>UN</v>
          </cell>
          <cell r="G7003">
            <v>14.76</v>
          </cell>
          <cell r="H7003" t="str">
            <v>I-SINAPI</v>
          </cell>
          <cell r="I7003">
            <v>18</v>
          </cell>
        </row>
        <row r="7004">
          <cell r="D7004" t="str">
            <v>00013617</v>
          </cell>
          <cell r="E7004" t="str">
            <v>PICK UP VOLKSWAGEN MOD. SAVEIRO CL 1.8, 98CV, A GASOLINA</v>
          </cell>
          <cell r="F7004" t="str">
            <v>UN</v>
          </cell>
          <cell r="G7004">
            <v>55577.61</v>
          </cell>
          <cell r="H7004" t="str">
            <v>I-SINAPI</v>
          </cell>
          <cell r="I7004">
            <v>67804.679999999993</v>
          </cell>
        </row>
        <row r="7005">
          <cell r="D7005" t="str">
            <v>00005328</v>
          </cell>
          <cell r="E7005" t="str">
            <v>PIGMENTO CONCENTRADO PARA TINTA PVA BISNAGA 60ML</v>
          </cell>
          <cell r="F7005" t="str">
            <v>UN</v>
          </cell>
          <cell r="G7005">
            <v>3.79</v>
          </cell>
          <cell r="H7005" t="str">
            <v>I-SINAPI</v>
          </cell>
          <cell r="I7005">
            <v>4.62</v>
          </cell>
        </row>
        <row r="7006">
          <cell r="D7006" t="str">
            <v>00005329</v>
          </cell>
          <cell r="E7006" t="str">
            <v>PIGMENTO CONCENTRADO PARA TINTA TIPO CORALCOR BISNAGA 28CM3</v>
          </cell>
          <cell r="F7006" t="str">
            <v>UN</v>
          </cell>
          <cell r="G7006">
            <v>4.57</v>
          </cell>
          <cell r="H7006" t="str">
            <v>I-SINAPI</v>
          </cell>
          <cell r="I7006">
            <v>5.57</v>
          </cell>
        </row>
        <row r="7007">
          <cell r="D7007" t="str">
            <v>00005327</v>
          </cell>
          <cell r="E7007" t="str">
            <v>PIGMENTO TP PO XADREZ</v>
          </cell>
          <cell r="F7007" t="str">
            <v>KG</v>
          </cell>
          <cell r="G7007">
            <v>28.4</v>
          </cell>
          <cell r="H7007" t="str">
            <v>I-SINAPI</v>
          </cell>
          <cell r="I7007">
            <v>34.64</v>
          </cell>
        </row>
        <row r="7008">
          <cell r="D7008" t="str">
            <v>00011091</v>
          </cell>
          <cell r="E7008" t="str">
            <v>PINGADEIRA PLASTICA P/ TELHA FIBROCIMENTO CANALETE 49 OU KALHETA</v>
          </cell>
          <cell r="F7008" t="str">
            <v>UN</v>
          </cell>
          <cell r="G7008">
            <v>0.15</v>
          </cell>
          <cell r="H7008" t="str">
            <v>I-SINAPI</v>
          </cell>
          <cell r="I7008">
            <v>0.18</v>
          </cell>
        </row>
        <row r="7009">
          <cell r="D7009" t="str">
            <v>00011092</v>
          </cell>
          <cell r="E7009" t="str">
            <v>PINGADEIRA PLASTICA P/ TELHA FIBROCIMENTO CANALETE 90</v>
          </cell>
          <cell r="F7009" t="str">
            <v>UN</v>
          </cell>
          <cell r="G7009">
            <v>0.16</v>
          </cell>
          <cell r="H7009" t="str">
            <v>I-SINAPI</v>
          </cell>
          <cell r="I7009">
            <v>0.19</v>
          </cell>
        </row>
        <row r="7010">
          <cell r="D7010" t="str">
            <v>00014147</v>
          </cell>
          <cell r="E7010" t="str">
            <v>PINO C/ ROSCA DIAM 1/4" 30 X 20"</v>
          </cell>
          <cell r="F7010" t="str">
            <v>CX</v>
          </cell>
          <cell r="G7010">
            <v>33.06</v>
          </cell>
          <cell r="H7010" t="str">
            <v>I-SINAPI</v>
          </cell>
          <cell r="I7010">
            <v>40.33</v>
          </cell>
        </row>
        <row r="7011">
          <cell r="D7011" t="str">
            <v>00000445</v>
          </cell>
          <cell r="E7011" t="str">
            <v>PINO P/ ISOLADOR M16X19X320MM 25KV</v>
          </cell>
          <cell r="F7011" t="str">
            <v>UN</v>
          </cell>
          <cell r="G7011">
            <v>8.19</v>
          </cell>
          <cell r="H7011" t="str">
            <v>I-SINAPI</v>
          </cell>
          <cell r="I7011">
            <v>9.99</v>
          </cell>
        </row>
        <row r="7012">
          <cell r="D7012" t="str">
            <v>00000444</v>
          </cell>
          <cell r="E7012" t="str">
            <v>PINO RETO P/ ISOLADOR 15KV DIMENSOES 16 X 19 X 290MM</v>
          </cell>
          <cell r="F7012" t="str">
            <v>UN</v>
          </cell>
          <cell r="G7012">
            <v>8.65</v>
          </cell>
          <cell r="H7012" t="str">
            <v>I-SINAPI</v>
          </cell>
          <cell r="I7012">
            <v>10.55</v>
          </cell>
        </row>
        <row r="7013">
          <cell r="D7013" t="str">
            <v>00004783</v>
          </cell>
          <cell r="E7013" t="str">
            <v>PINTOR</v>
          </cell>
          <cell r="F7013" t="str">
            <v>H</v>
          </cell>
          <cell r="G7013">
            <v>9.5500000000000007</v>
          </cell>
          <cell r="H7013" t="str">
            <v>I-SINAPI</v>
          </cell>
          <cell r="I7013">
            <v>11.65</v>
          </cell>
        </row>
        <row r="7014">
          <cell r="D7014" t="str">
            <v>00012874</v>
          </cell>
          <cell r="E7014" t="str">
            <v>PINTOR DE LETRAS</v>
          </cell>
          <cell r="F7014" t="str">
            <v>H</v>
          </cell>
          <cell r="G7014">
            <v>9.5500000000000007</v>
          </cell>
          <cell r="H7014" t="str">
            <v>I-SINAPI</v>
          </cell>
          <cell r="I7014">
            <v>11.65</v>
          </cell>
        </row>
        <row r="7015">
          <cell r="D7015" t="str">
            <v>00025960</v>
          </cell>
          <cell r="E7015" t="str">
            <v>PINTOR DE PAVIMENTACAO ASFALTICA</v>
          </cell>
          <cell r="F7015" t="str">
            <v>H</v>
          </cell>
          <cell r="G7015">
            <v>7.93</v>
          </cell>
          <cell r="H7015" t="str">
            <v>I-SINAPI</v>
          </cell>
          <cell r="I7015">
            <v>9.67</v>
          </cell>
        </row>
        <row r="7016">
          <cell r="D7016" t="str">
            <v>00004785</v>
          </cell>
          <cell r="E7016" t="str">
            <v>PINTOR PARA TINTA EPOXI</v>
          </cell>
          <cell r="F7016" t="str">
            <v>H</v>
          </cell>
          <cell r="G7016">
            <v>9.5500000000000007</v>
          </cell>
          <cell r="H7016" t="str">
            <v>I-SINAPI</v>
          </cell>
          <cell r="I7016">
            <v>11.65</v>
          </cell>
        </row>
        <row r="7017">
          <cell r="D7017" t="str">
            <v>00004799</v>
          </cell>
          <cell r="E7017" t="str">
            <v>PISO BORRACHA 500 X 500 X 15 MM CANELADO P/ ARGAMASSA AI.25 PLURIGOMA PRETO</v>
          </cell>
          <cell r="F7017" t="str">
            <v>M2</v>
          </cell>
          <cell r="G7017">
            <v>161.97</v>
          </cell>
          <cell r="H7017" t="str">
            <v>I-SINAPI</v>
          </cell>
          <cell r="I7017">
            <v>197.6</v>
          </cell>
        </row>
        <row r="7018">
          <cell r="D7018" t="str">
            <v>00004801</v>
          </cell>
          <cell r="E7018" t="str">
            <v>PISO BORRACHA 500 X 500 X 3,5 MM CANELADO P/ COLA G.25 PLURIGOMA PRETO</v>
          </cell>
          <cell r="F7018" t="str">
            <v>M2</v>
          </cell>
          <cell r="G7018">
            <v>38.299999999999997</v>
          </cell>
          <cell r="H7018" t="str">
            <v>I-SINAPI</v>
          </cell>
          <cell r="I7018">
            <v>46.72</v>
          </cell>
        </row>
        <row r="7019">
          <cell r="D7019" t="str">
            <v>00004802</v>
          </cell>
          <cell r="E7019" t="str">
            <v>PISO BORRACHA 500 X 500 X 3,5 MM FRISADO P/ COLA G.45 PLURIGOMA PRETO</v>
          </cell>
          <cell r="F7019" t="str">
            <v>M2</v>
          </cell>
          <cell r="G7019">
            <v>38.299999999999997</v>
          </cell>
          <cell r="H7019" t="str">
            <v>I-SINAPI</v>
          </cell>
          <cell r="I7019">
            <v>46.72</v>
          </cell>
        </row>
        <row r="7020">
          <cell r="D7020" t="str">
            <v>00004800</v>
          </cell>
          <cell r="E7020" t="str">
            <v>PISO BORRACHA 500 X 500 X 3,5 MM PASTILHADO P/ COLA G.15 PLURIGOMA PRETO</v>
          </cell>
          <cell r="F7020" t="str">
            <v>M2</v>
          </cell>
          <cell r="G7020">
            <v>19.77</v>
          </cell>
          <cell r="H7020" t="str">
            <v>I-SINAPI</v>
          </cell>
          <cell r="I7020">
            <v>24.11</v>
          </cell>
        </row>
        <row r="7021">
          <cell r="D7021" t="str">
            <v>00004798</v>
          </cell>
          <cell r="E7021" t="str">
            <v>PISO BORRACHA 500 X 500 X 7 MM CANELADO P/ ARGAMASSA A.25 PLURIGOMA PRETO</v>
          </cell>
          <cell r="F7021" t="str">
            <v>M2</v>
          </cell>
          <cell r="G7021">
            <v>86</v>
          </cell>
          <cell r="H7021" t="str">
            <v>I-SINAPI</v>
          </cell>
          <cell r="I7021">
            <v>104.92</v>
          </cell>
        </row>
        <row r="7022">
          <cell r="D7022" t="str">
            <v>00004796</v>
          </cell>
          <cell r="E7022" t="str">
            <v>PISO BORRACHA 500 X 500 X 7 MM FRISADO P/ ARGAMASSA A.45 PLURIGOMA PRETO</v>
          </cell>
          <cell r="F7022" t="str">
            <v>M2</v>
          </cell>
          <cell r="G7022">
            <v>86</v>
          </cell>
          <cell r="H7022" t="str">
            <v>I-SINAPI</v>
          </cell>
          <cell r="I7022">
            <v>104.92</v>
          </cell>
        </row>
        <row r="7023">
          <cell r="D7023" t="str">
            <v>00004797</v>
          </cell>
          <cell r="E7023" t="str">
            <v>PISO BORRACHA 500 X 500 X 7 MM PASTILHADO P/ ARGAMASSA A.15 PLURIGOMA PRETO</v>
          </cell>
          <cell r="F7023" t="str">
            <v>M2</v>
          </cell>
          <cell r="G7023">
            <v>85.65</v>
          </cell>
          <cell r="H7023" t="str">
            <v>I-SINAPI</v>
          </cell>
          <cell r="I7023">
            <v>104.49</v>
          </cell>
        </row>
        <row r="7024">
          <cell r="D7024" t="str">
            <v>00004794</v>
          </cell>
          <cell r="E7024" t="str">
            <v>PISO DE BORRACHA DE 500 X 500 X 14 MM SPORTGOMA P/ ARGAMASSA PRETO PLURIGOMA</v>
          </cell>
          <cell r="F7024" t="str">
            <v>M2</v>
          </cell>
          <cell r="G7024">
            <v>107.61</v>
          </cell>
          <cell r="H7024" t="str">
            <v>I-SINAPI</v>
          </cell>
          <cell r="I7024">
            <v>131.28</v>
          </cell>
        </row>
        <row r="7025">
          <cell r="D7025" t="str">
            <v>00025965</v>
          </cell>
          <cell r="E7025" t="str">
            <v>PISO DE BORRACHA SINTÉTICA 50X50CM - ESP 4.00 MM, MODELO CANELADO, COR VERDE MUSGO</v>
          </cell>
          <cell r="F7025" t="str">
            <v>M2</v>
          </cell>
          <cell r="G7025">
            <v>81.260000000000005</v>
          </cell>
          <cell r="H7025" t="str">
            <v>I-SINAPI</v>
          </cell>
          <cell r="I7025">
            <v>99.13</v>
          </cell>
        </row>
        <row r="7026">
          <cell r="D7026" t="str">
            <v>00004795</v>
          </cell>
          <cell r="E7026" t="str">
            <v>PISO DE BORRACHA 500 X 500 X 15 MM PASTILHADO P/ ARGAMASSA AI.15 PLURIGOMA PRETO</v>
          </cell>
          <cell r="F7026" t="str">
            <v>M2</v>
          </cell>
          <cell r="G7026">
            <v>149.88999999999999</v>
          </cell>
          <cell r="H7026" t="str">
            <v>I-SINAPI</v>
          </cell>
          <cell r="I7026">
            <v>182.86</v>
          </cell>
        </row>
        <row r="7027">
          <cell r="D7027" t="str">
            <v>00004786</v>
          </cell>
          <cell r="E7027" t="str">
            <v>PISO EM GRANILITE, MARMORITE OU GRANITINA - ESP = 8 MM</v>
          </cell>
          <cell r="F7027" t="str">
            <v>M2</v>
          </cell>
          <cell r="G7027">
            <v>30</v>
          </cell>
          <cell r="H7027" t="str">
            <v>I-SINAPI</v>
          </cell>
          <cell r="I7027">
            <v>36.6</v>
          </cell>
        </row>
        <row r="7028">
          <cell r="D7028" t="str">
            <v>00025977</v>
          </cell>
          <cell r="E7028" t="str">
            <v>PISO EM GRANITO BRANCO MARFIM 30X30CM E=2CM LEVIGADO</v>
          </cell>
          <cell r="F7028" t="str">
            <v>M2</v>
          </cell>
          <cell r="G7028">
            <v>153.53</v>
          </cell>
          <cell r="H7028" t="str">
            <v>I-SINAPI</v>
          </cell>
          <cell r="I7028">
            <v>187.3</v>
          </cell>
        </row>
        <row r="7029">
          <cell r="D7029" t="str">
            <v>00025978</v>
          </cell>
          <cell r="E7029" t="str">
            <v>PISO EM GRANITO BRANCO MARFIM 50X50CM E=2CM LEVIGADO</v>
          </cell>
          <cell r="F7029" t="str">
            <v>M2</v>
          </cell>
          <cell r="G7029">
            <v>168.88</v>
          </cell>
          <cell r="H7029" t="str">
            <v>I-SINAPI</v>
          </cell>
          <cell r="I7029">
            <v>206.03</v>
          </cell>
        </row>
        <row r="7030">
          <cell r="D7030" t="str">
            <v>00025979</v>
          </cell>
          <cell r="E7030" t="str">
            <v>PISO EM GRANITO BRANCO MONET 50X50CM E=2CM LEVIGADO</v>
          </cell>
          <cell r="F7030" t="str">
            <v>M2</v>
          </cell>
          <cell r="G7030">
            <v>163.76</v>
          </cell>
          <cell r="H7030" t="str">
            <v>I-SINAPI</v>
          </cell>
          <cell r="I7030">
            <v>199.78</v>
          </cell>
        </row>
        <row r="7031">
          <cell r="D7031" t="str">
            <v>00025980</v>
          </cell>
          <cell r="E7031" t="str">
            <v>PISO EM GRANITO BRANCO QUARTZ   E=2CM LEVIGADO</v>
          </cell>
          <cell r="F7031" t="str">
            <v>M2</v>
          </cell>
          <cell r="G7031">
            <v>168.88</v>
          </cell>
          <cell r="H7031" t="str">
            <v>I-SINAPI</v>
          </cell>
          <cell r="I7031">
            <v>206.03</v>
          </cell>
        </row>
        <row r="7032">
          <cell r="D7032" t="str">
            <v>00025981</v>
          </cell>
          <cell r="E7032" t="str">
            <v>PISO EM GRANITO BRANCO QUARTZ 30X30CM E=2CM LEVIGADO</v>
          </cell>
          <cell r="F7032" t="str">
            <v>M2</v>
          </cell>
          <cell r="G7032">
            <v>203.68</v>
          </cell>
          <cell r="H7032" t="str">
            <v>I-SINAPI</v>
          </cell>
          <cell r="I7032">
            <v>248.48</v>
          </cell>
        </row>
        <row r="7033">
          <cell r="D7033" t="str">
            <v>00025982</v>
          </cell>
          <cell r="E7033" t="str">
            <v>PISO EM GRANITO BRANCO QUARTZ 50X50CM E=2CM LEVIGADO</v>
          </cell>
          <cell r="F7033" t="str">
            <v>M2</v>
          </cell>
          <cell r="G7033">
            <v>202.66</v>
          </cell>
          <cell r="H7033" t="str">
            <v>I-SINAPI</v>
          </cell>
          <cell r="I7033">
            <v>247.24</v>
          </cell>
        </row>
        <row r="7034">
          <cell r="D7034" t="str">
            <v>00021105</v>
          </cell>
          <cell r="E7034" t="str">
            <v>PISO EM LAJOTAO COLONIAL</v>
          </cell>
          <cell r="F7034" t="str">
            <v>M2</v>
          </cell>
          <cell r="G7034">
            <v>15.9</v>
          </cell>
          <cell r="H7034" t="str">
            <v>I-SINAPI</v>
          </cell>
          <cell r="I7034">
            <v>19.39</v>
          </cell>
        </row>
        <row r="7035">
          <cell r="D7035" t="str">
            <v>00021108</v>
          </cell>
          <cell r="E7035" t="str">
            <v>PISO PORCELANATO POLIDO EXTRA 30X30CM OU 40X40CM</v>
          </cell>
          <cell r="F7035" t="str">
            <v>M2</v>
          </cell>
          <cell r="G7035">
            <v>171.05</v>
          </cell>
          <cell r="H7035" t="str">
            <v>I-SINAPI</v>
          </cell>
          <cell r="I7035">
            <v>208.68</v>
          </cell>
        </row>
        <row r="7036">
          <cell r="D7036" t="str">
            <v>00004792</v>
          </cell>
          <cell r="E7036" t="str">
            <v>PISO VINÍLICO EM PLACAS DE 30 X 30CM, C/ FLASH, ESP = 3,2MM</v>
          </cell>
          <cell r="F7036" t="str">
            <v>M2</v>
          </cell>
          <cell r="G7036">
            <v>49.41</v>
          </cell>
          <cell r="H7036" t="str">
            <v>I-SINAPI</v>
          </cell>
          <cell r="I7036">
            <v>60.28</v>
          </cell>
        </row>
        <row r="7037">
          <cell r="D7037" t="str">
            <v>00004790</v>
          </cell>
          <cell r="E7037" t="str">
            <v>PISO VINILICO EM PLACAS 30 X 30CM, C/ FLASH, ESP = 2,0MM</v>
          </cell>
          <cell r="F7037" t="str">
            <v>M2</v>
          </cell>
          <cell r="G7037">
            <v>29</v>
          </cell>
          <cell r="H7037" t="str">
            <v>I-SINAPI</v>
          </cell>
          <cell r="I7037">
            <v>35.380000000000003</v>
          </cell>
        </row>
        <row r="7038">
          <cell r="D7038" t="str">
            <v>00010851</v>
          </cell>
          <cell r="E7038" t="str">
            <v>PLACA ACRILICO P/IDENTIFICACAO 25 X 8CM E=4MM</v>
          </cell>
          <cell r="F7038" t="str">
            <v>UN</v>
          </cell>
          <cell r="G7038">
            <v>39.659999999999997</v>
          </cell>
          <cell r="H7038" t="str">
            <v>I-SINAPI</v>
          </cell>
          <cell r="I7038">
            <v>48.38</v>
          </cell>
        </row>
        <row r="7039">
          <cell r="D7039" t="str">
            <v>00021110</v>
          </cell>
          <cell r="E7039" t="str">
            <v>PLACA CEGA METALICA REDONDA P/ TOMADA DE PISO 3 X 3"</v>
          </cell>
          <cell r="F7039" t="str">
            <v>UN</v>
          </cell>
          <cell r="G7039">
            <v>14.51</v>
          </cell>
          <cell r="H7039" t="str">
            <v>I-SINAPI</v>
          </cell>
          <cell r="I7039">
            <v>17.7</v>
          </cell>
        </row>
        <row r="7040">
          <cell r="D7040" t="str">
            <v>00012121</v>
          </cell>
          <cell r="E7040" t="str">
            <v>PLACA CEGA REDONDA 3'' EM TERMOPLASTICO, TIPO SILENTOQUE PIAL OU EQUIV</v>
          </cell>
          <cell r="F7040" t="str">
            <v>UN</v>
          </cell>
          <cell r="G7040">
            <v>2.4500000000000002</v>
          </cell>
          <cell r="H7040" t="str">
            <v>I-SINAPI</v>
          </cell>
          <cell r="I7040">
            <v>2.98</v>
          </cell>
        </row>
        <row r="7041">
          <cell r="D7041">
            <v>12119</v>
          </cell>
          <cell r="E7041" t="str">
            <v>PLACA CEGA 4 X 2'' EM TERMOPLASTICO, TIPO SILENTOQUE PIAL OU EQUIV</v>
          </cell>
          <cell r="F7041" t="str">
            <v>UN</v>
          </cell>
          <cell r="G7041">
            <v>1.25</v>
          </cell>
          <cell r="H7041" t="str">
            <v>I-SINAPI</v>
          </cell>
          <cell r="I7041">
            <v>1.52</v>
          </cell>
        </row>
        <row r="7042">
          <cell r="D7042" t="str">
            <v>00012120</v>
          </cell>
          <cell r="E7042" t="str">
            <v>PLACA CEGA 4 X 4'' EM TERMOPLASTICO, TIPO SILENTOQUE PIAL OU EQUIV</v>
          </cell>
          <cell r="F7042" t="str">
            <v>UN</v>
          </cell>
          <cell r="G7042">
            <v>2.92</v>
          </cell>
          <cell r="H7042" t="str">
            <v>I-SINAPI</v>
          </cell>
          <cell r="I7042">
            <v>3.56</v>
          </cell>
        </row>
        <row r="7043">
          <cell r="D7043" t="str">
            <v>00000673</v>
          </cell>
          <cell r="E7043" t="str">
            <v>PLACA CONCRETO CELULAR E = 10CM</v>
          </cell>
          <cell r="F7043" t="str">
            <v>M2</v>
          </cell>
          <cell r="G7043">
            <v>37.5</v>
          </cell>
          <cell r="H7043" t="str">
            <v>I-SINAPI</v>
          </cell>
          <cell r="I7043">
            <v>45.75</v>
          </cell>
        </row>
        <row r="7044">
          <cell r="D7044" t="str">
            <v>00010848</v>
          </cell>
          <cell r="E7044" t="str">
            <v>PLACA DE INAUGURACAO DURALUMINIO 40 X 60CM</v>
          </cell>
          <cell r="F7044" t="str">
            <v>UN</v>
          </cell>
          <cell r="G7044">
            <v>642.54999999999995</v>
          </cell>
          <cell r="H7044" t="str">
            <v>I-SINAPI</v>
          </cell>
          <cell r="I7044">
            <v>783.91</v>
          </cell>
        </row>
        <row r="7045">
          <cell r="D7045" t="str">
            <v>00010849</v>
          </cell>
          <cell r="E7045" t="str">
            <v>PLACA DE INAUGURACAO EM BRONZE 35 X 50CM</v>
          </cell>
          <cell r="F7045" t="str">
            <v>UN</v>
          </cell>
          <cell r="G7045">
            <v>1088.18</v>
          </cell>
          <cell r="H7045" t="str">
            <v>I-SINAPI</v>
          </cell>
          <cell r="I7045">
            <v>1327.57</v>
          </cell>
        </row>
        <row r="7046">
          <cell r="D7046" t="str">
            <v>00003408</v>
          </cell>
          <cell r="E7046" t="str">
            <v>PLACA DE ISOPOR (POLIESTIRENO EXPANDIDO), COM 1,20 X 0,60 M, E = 2 CM</v>
          </cell>
          <cell r="F7046" t="str">
            <v>M2</v>
          </cell>
          <cell r="G7046">
            <v>3.9</v>
          </cell>
          <cell r="H7046" t="str">
            <v>I-SINAPI</v>
          </cell>
          <cell r="I7046">
            <v>4.75</v>
          </cell>
        </row>
        <row r="7047">
          <cell r="D7047" t="str">
            <v>00004818</v>
          </cell>
          <cell r="E7047" t="str">
            <v>PLACA DE MÁRMORE BRANCO POLIDO DE 30 X 30 CM, E= 2 CM PARA PISOS</v>
          </cell>
          <cell r="F7047" t="str">
            <v>M2</v>
          </cell>
          <cell r="G7047">
            <v>130</v>
          </cell>
          <cell r="H7047" t="str">
            <v>I-SINAPI</v>
          </cell>
          <cell r="I7047">
            <v>158.6</v>
          </cell>
        </row>
        <row r="7048">
          <cell r="D7048" t="str">
            <v>00010850</v>
          </cell>
          <cell r="E7048" t="str">
            <v>PLACA DE NUMERACAO DE CHAPA GALVANIZADA NUM 18 12 X 18CM</v>
          </cell>
          <cell r="F7048" t="str">
            <v>UN</v>
          </cell>
          <cell r="G7048">
            <v>34.549999999999997</v>
          </cell>
          <cell r="H7048" t="str">
            <v>I-SINAPI</v>
          </cell>
          <cell r="I7048">
            <v>42.15</v>
          </cell>
        </row>
        <row r="7049">
          <cell r="D7049" t="str">
            <v>00004813</v>
          </cell>
          <cell r="E7049" t="str">
            <v>PLACA DE OBRA (IDENTIFICACAO) PARA CONSTRUCAO CIVIL EM CHAPA GALVANIZADA NUM 22 (NAO INCLUI</v>
          </cell>
          <cell r="F7049" t="str">
            <v>M2</v>
          </cell>
          <cell r="G7049">
            <v>190</v>
          </cell>
          <cell r="H7049" t="str">
            <v>I-SINAPI</v>
          </cell>
          <cell r="I7049">
            <v>231.8</v>
          </cell>
        </row>
        <row r="7050">
          <cell r="D7050" t="str">
            <v>00013629</v>
          </cell>
          <cell r="E7050" t="str">
            <v>PLACA DE OBRA (IDENTIFICACAO) PARA CONSTRUCAO CIVIL EM CHAPA GALVANIZADA NUM 26 (NAO INCLUI</v>
          </cell>
          <cell r="F7050" t="str">
            <v>M2</v>
          </cell>
          <cell r="G7050">
            <v>172.73</v>
          </cell>
          <cell r="H7050" t="str">
            <v>I-SINAPI</v>
          </cell>
          <cell r="I7050">
            <v>210.73</v>
          </cell>
        </row>
        <row r="7051">
          <cell r="D7051" t="str">
            <v>00011094</v>
          </cell>
          <cell r="E7051" t="str">
            <v>PLACA DE VEDACAO NERVURA P/ TELHA FIBROCIMENTO CANALETE 90</v>
          </cell>
          <cell r="F7051" t="str">
            <v>UN</v>
          </cell>
          <cell r="G7051">
            <v>6.44</v>
          </cell>
          <cell r="H7051" t="str">
            <v>I-SINAPI</v>
          </cell>
          <cell r="I7051">
            <v>7.85</v>
          </cell>
        </row>
        <row r="7052">
          <cell r="D7052" t="str">
            <v>00004309</v>
          </cell>
          <cell r="E7052" t="str">
            <v>PLACA DE VENTILACAO P/ TELHA FIBROCIMENTO CANALETE 49 KALHETA</v>
          </cell>
          <cell r="F7052" t="str">
            <v>UN</v>
          </cell>
          <cell r="G7052">
            <v>0.94</v>
          </cell>
          <cell r="H7052" t="str">
            <v>I-SINAPI</v>
          </cell>
          <cell r="I7052">
            <v>1.1399999999999999</v>
          </cell>
        </row>
        <row r="7053">
          <cell r="D7053" t="str">
            <v>00004307</v>
          </cell>
          <cell r="E7053" t="str">
            <v>PLACA DE VENTILACAO P/ TELHA FIBROCIMENTO CANALETE 90 OU KALHETAO</v>
          </cell>
          <cell r="F7053" t="str">
            <v>UN</v>
          </cell>
          <cell r="G7053">
            <v>2.4300000000000002</v>
          </cell>
          <cell r="H7053" t="str">
            <v>I-SINAPI</v>
          </cell>
          <cell r="I7053">
            <v>2.96</v>
          </cell>
        </row>
        <row r="7054">
          <cell r="D7054" t="str">
            <v>00013521</v>
          </cell>
          <cell r="E7054" t="str">
            <v>PLACA ESMALTADA P/ IDENTIFICACAO NR DE RUA</v>
          </cell>
          <cell r="F7054" t="str">
            <v>UN</v>
          </cell>
          <cell r="G7054">
            <v>103.64</v>
          </cell>
          <cell r="H7054" t="str">
            <v>I-SINAPI</v>
          </cell>
          <cell r="I7054">
            <v>126.44</v>
          </cell>
        </row>
        <row r="7055">
          <cell r="D7055" t="str">
            <v>00004812</v>
          </cell>
          <cell r="E7055" t="str">
            <v>PLACA GESSO 60 X 60CM E=12MM P/FORRO</v>
          </cell>
          <cell r="F7055" t="str">
            <v>M2</v>
          </cell>
          <cell r="G7055">
            <v>8.1999999999999993</v>
          </cell>
          <cell r="H7055" t="str">
            <v>I-SINAPI</v>
          </cell>
          <cell r="I7055">
            <v>10</v>
          </cell>
        </row>
        <row r="7056">
          <cell r="D7056" t="str">
            <v>00004820</v>
          </cell>
          <cell r="E7056" t="str">
            <v>PLACA MARMORE BRANCO COMUM 15 X 30CM E = 2,5CM, POLIDO P/ REVESTIMENTO</v>
          </cell>
          <cell r="F7056" t="str">
            <v>M2</v>
          </cell>
          <cell r="G7056">
            <v>125.45</v>
          </cell>
          <cell r="H7056" t="str">
            <v>I-SINAPI</v>
          </cell>
          <cell r="I7056">
            <v>153.04</v>
          </cell>
        </row>
        <row r="7057">
          <cell r="D7057" t="str">
            <v>00004819</v>
          </cell>
          <cell r="E7057" t="str">
            <v>PLACA MARMORE BRANCO COMUM 15 X 30CM E = 3CM, POLIDO P/ REVESTIMENTO</v>
          </cell>
          <cell r="F7057" t="str">
            <v>M2</v>
          </cell>
          <cell r="G7057">
            <v>141.13</v>
          </cell>
          <cell r="H7057" t="str">
            <v>I-SINAPI</v>
          </cell>
          <cell r="I7057">
            <v>172.17</v>
          </cell>
        </row>
        <row r="7058">
          <cell r="D7058" t="str">
            <v>00004822</v>
          </cell>
          <cell r="E7058" t="str">
            <v>PLACA MARMORE BRANCO 15 X 30CM E = 2CM, POLIDO PARA REVESTIMENTO</v>
          </cell>
          <cell r="F7058" t="str">
            <v>M2</v>
          </cell>
          <cell r="G7058">
            <v>138</v>
          </cell>
          <cell r="H7058" t="str">
            <v>I-SINAPI</v>
          </cell>
          <cell r="I7058">
            <v>168.36</v>
          </cell>
        </row>
        <row r="7059">
          <cell r="D7059" t="str">
            <v>00004821</v>
          </cell>
          <cell r="E7059" t="str">
            <v>PLACA MARMORE BRANCO 30 X 30CM E = 3CM, P/ PISO, POLIDO</v>
          </cell>
          <cell r="F7059" t="str">
            <v>M2</v>
          </cell>
          <cell r="G7059">
            <v>192.95</v>
          </cell>
          <cell r="H7059" t="str">
            <v>I-SINAPI</v>
          </cell>
          <cell r="I7059">
            <v>235.39</v>
          </cell>
        </row>
        <row r="7060">
          <cell r="D7060" t="str">
            <v>00010698</v>
          </cell>
          <cell r="E7060" t="str">
            <v>PLACA PRE-MOLDADA DE GRANILITE, MARMORITE OU GRANITINA ESP = 3CM P/ PAREDE</v>
          </cell>
          <cell r="F7060" t="str">
            <v>M2</v>
          </cell>
          <cell r="G7060">
            <v>63.03</v>
          </cell>
          <cell r="H7060" t="str">
            <v>I-SINAPI</v>
          </cell>
          <cell r="I7060">
            <v>76.89</v>
          </cell>
        </row>
        <row r="7061">
          <cell r="D7061" t="str">
            <v>00004893</v>
          </cell>
          <cell r="E7061" t="str">
            <v>PLUG OU BUJAO FERRO GALV 1 1/2"</v>
          </cell>
          <cell r="F7061" t="str">
            <v>UN</v>
          </cell>
          <cell r="G7061">
            <v>5.07</v>
          </cell>
          <cell r="H7061" t="str">
            <v>I-SINAPI</v>
          </cell>
          <cell r="I7061">
            <v>6.18</v>
          </cell>
        </row>
        <row r="7062">
          <cell r="D7062" t="str">
            <v>00004894</v>
          </cell>
          <cell r="E7062" t="str">
            <v>PLUG OU BUJAO FERRO GALV 1 1/4"</v>
          </cell>
          <cell r="F7062" t="str">
            <v>UN</v>
          </cell>
          <cell r="G7062">
            <v>3.91</v>
          </cell>
          <cell r="H7062" t="str">
            <v>I-SINAPI</v>
          </cell>
          <cell r="I7062">
            <v>4.7699999999999996</v>
          </cell>
        </row>
        <row r="7063">
          <cell r="D7063" t="str">
            <v>00004888</v>
          </cell>
          <cell r="E7063" t="str">
            <v>PLUG OU BUJAO FERRO GALV 1/2"</v>
          </cell>
          <cell r="F7063" t="str">
            <v>UN</v>
          </cell>
          <cell r="G7063">
            <v>1.1599999999999999</v>
          </cell>
          <cell r="H7063" t="str">
            <v>I-SINAPI</v>
          </cell>
          <cell r="I7063">
            <v>1.41</v>
          </cell>
        </row>
        <row r="7064">
          <cell r="D7064" t="str">
            <v>00004890</v>
          </cell>
          <cell r="E7064" t="str">
            <v>PLUG OU BUJAO FERRO GALV 1"</v>
          </cell>
          <cell r="F7064" t="str">
            <v>UN</v>
          </cell>
          <cell r="G7064">
            <v>2.6</v>
          </cell>
          <cell r="H7064" t="str">
            <v>I-SINAPI</v>
          </cell>
          <cell r="I7064">
            <v>3.17</v>
          </cell>
        </row>
        <row r="7065">
          <cell r="D7065" t="str">
            <v>00012411</v>
          </cell>
          <cell r="E7065" t="str">
            <v>PLUG OU BUJAO FERRO GALV 2 1/2"</v>
          </cell>
          <cell r="F7065" t="str">
            <v>UN</v>
          </cell>
          <cell r="G7065">
            <v>14.49</v>
          </cell>
          <cell r="H7065" t="str">
            <v>I-SINAPI</v>
          </cell>
          <cell r="I7065">
            <v>17.670000000000002</v>
          </cell>
        </row>
        <row r="7066">
          <cell r="D7066" t="str">
            <v>00004891</v>
          </cell>
          <cell r="E7066" t="str">
            <v>PLUG OU BUJAO FERRO GALV 2"</v>
          </cell>
          <cell r="F7066" t="str">
            <v>UN</v>
          </cell>
          <cell r="G7066">
            <v>7.7</v>
          </cell>
          <cell r="H7066" t="str">
            <v>I-SINAPI</v>
          </cell>
          <cell r="I7066">
            <v>9.39</v>
          </cell>
        </row>
        <row r="7067">
          <cell r="D7067" t="str">
            <v>00004889</v>
          </cell>
          <cell r="E7067" t="str">
            <v>PLUG OU BUJAO FERRO GALV 3/4"</v>
          </cell>
          <cell r="F7067" t="str">
            <v>UN</v>
          </cell>
          <cell r="G7067">
            <v>1.82</v>
          </cell>
          <cell r="H7067" t="str">
            <v>I-SINAPI</v>
          </cell>
          <cell r="I7067">
            <v>2.2200000000000002</v>
          </cell>
        </row>
        <row r="7068">
          <cell r="D7068" t="str">
            <v>00004892</v>
          </cell>
          <cell r="E7068" t="str">
            <v>PLUG OU BUJAO FERRO GALV 3"</v>
          </cell>
          <cell r="F7068" t="str">
            <v>UN</v>
          </cell>
          <cell r="G7068">
            <v>19.91</v>
          </cell>
          <cell r="H7068" t="str">
            <v>I-SINAPI</v>
          </cell>
          <cell r="I7068">
            <v>24.29</v>
          </cell>
        </row>
        <row r="7069">
          <cell r="D7069" t="str">
            <v>00012412</v>
          </cell>
          <cell r="E7069" t="str">
            <v>PLUG OU BUJAO FERRO GALV 4"</v>
          </cell>
          <cell r="F7069" t="str">
            <v>UN</v>
          </cell>
          <cell r="G7069">
            <v>38.94</v>
          </cell>
          <cell r="H7069" t="str">
            <v>I-SINAPI</v>
          </cell>
          <cell r="I7069">
            <v>47.5</v>
          </cell>
        </row>
        <row r="7070">
          <cell r="D7070" t="str">
            <v>00004900</v>
          </cell>
          <cell r="E7070" t="str">
            <v>PLUG PVC C/ROSCA P/ AGUA FRIA PREDIAL 1.1/2"</v>
          </cell>
          <cell r="F7070" t="str">
            <v>UN</v>
          </cell>
          <cell r="G7070">
            <v>3.07</v>
          </cell>
          <cell r="H7070" t="str">
            <v>I-SINAPI</v>
          </cell>
          <cell r="I7070">
            <v>3.74</v>
          </cell>
        </row>
        <row r="7071">
          <cell r="D7071" t="str">
            <v>00004898</v>
          </cell>
          <cell r="E7071" t="str">
            <v>PLUG PVC C/ROSCA P/ AGUA FRIA PREDIAL 1.1/4"</v>
          </cell>
          <cell r="F7071" t="str">
            <v>UN</v>
          </cell>
          <cell r="G7071">
            <v>1.06</v>
          </cell>
          <cell r="H7071" t="str">
            <v>I-SINAPI</v>
          </cell>
          <cell r="I7071">
            <v>1.29</v>
          </cell>
        </row>
        <row r="7072">
          <cell r="D7072" t="str">
            <v>00004895</v>
          </cell>
          <cell r="E7072" t="str">
            <v>PLUG PVC C/ROSCA P/ AGUA FRIA PREDIAL 1/2"</v>
          </cell>
          <cell r="F7072" t="str">
            <v>UN</v>
          </cell>
          <cell r="G7072">
            <v>0.24</v>
          </cell>
          <cell r="H7072" t="str">
            <v>I-SINAPI</v>
          </cell>
          <cell r="I7072">
            <v>0.28999999999999998</v>
          </cell>
        </row>
        <row r="7073">
          <cell r="D7073" t="str">
            <v>00004897</v>
          </cell>
          <cell r="E7073" t="str">
            <v>PLUG PVC C/ROSCA P/ AGUA FRIA PREDIAL 1"</v>
          </cell>
          <cell r="F7073" t="str">
            <v>UN</v>
          </cell>
          <cell r="G7073">
            <v>0.84</v>
          </cell>
          <cell r="H7073" t="str">
            <v>I-SINAPI</v>
          </cell>
          <cell r="I7073">
            <v>1.02</v>
          </cell>
        </row>
        <row r="7074">
          <cell r="D7074" t="str">
            <v>00004899</v>
          </cell>
          <cell r="E7074" t="str">
            <v>PLUG PVC C/ROSCA P/ AGUA FRIA PREDIAL 2"</v>
          </cell>
          <cell r="F7074" t="str">
            <v>UN</v>
          </cell>
          <cell r="G7074">
            <v>3.48</v>
          </cell>
          <cell r="H7074" t="str">
            <v>I-SINAPI</v>
          </cell>
          <cell r="I7074">
            <v>4.24</v>
          </cell>
        </row>
        <row r="7075">
          <cell r="D7075" t="str">
            <v>00004896</v>
          </cell>
          <cell r="E7075" t="str">
            <v>PLUG PVC C/ROSCA P/ AGUA FRIA PREDIAL 3/4"</v>
          </cell>
          <cell r="F7075" t="str">
            <v>UN</v>
          </cell>
          <cell r="G7075">
            <v>0.36</v>
          </cell>
          <cell r="H7075" t="str">
            <v>I-SINAPI</v>
          </cell>
          <cell r="I7075">
            <v>0.43</v>
          </cell>
        </row>
        <row r="7076">
          <cell r="D7076" t="str">
            <v>00004907</v>
          </cell>
          <cell r="E7076" t="str">
            <v>PLUG PVC NBR 10569 P/ REDE COLET ESG JE DN 100MM</v>
          </cell>
          <cell r="F7076" t="str">
            <v>UN</v>
          </cell>
          <cell r="G7076">
            <v>30.82</v>
          </cell>
          <cell r="H7076" t="str">
            <v>I-SINAPI</v>
          </cell>
          <cell r="I7076">
            <v>37.6</v>
          </cell>
        </row>
        <row r="7077">
          <cell r="D7077" t="str">
            <v>00004906</v>
          </cell>
          <cell r="E7077" t="str">
            <v>PLUG PVC NBR 10569 P/ REDE COLET ESG JE DN 125MM</v>
          </cell>
          <cell r="F7077" t="str">
            <v>UN</v>
          </cell>
          <cell r="G7077">
            <v>36.21</v>
          </cell>
          <cell r="H7077" t="str">
            <v>I-SINAPI</v>
          </cell>
          <cell r="I7077">
            <v>44.17</v>
          </cell>
        </row>
        <row r="7078">
          <cell r="D7078" t="str">
            <v>00004902</v>
          </cell>
          <cell r="E7078" t="str">
            <v>PLUG PVC NBR 10569 P/ REDE COLET ESG JE DN 150MM</v>
          </cell>
          <cell r="F7078" t="str">
            <v>UN</v>
          </cell>
          <cell r="G7078">
            <v>42.75</v>
          </cell>
          <cell r="H7078" t="str">
            <v>I-SINAPI</v>
          </cell>
          <cell r="I7078">
            <v>52.15</v>
          </cell>
        </row>
        <row r="7079">
          <cell r="D7079" t="str">
            <v>00004908</v>
          </cell>
          <cell r="E7079" t="str">
            <v>PLUG PVC NBR 10569 P/ REDE COLET ESG JE DN 200MM</v>
          </cell>
          <cell r="F7079" t="str">
            <v>UN</v>
          </cell>
          <cell r="G7079">
            <v>63.09</v>
          </cell>
          <cell r="H7079" t="str">
            <v>I-SINAPI</v>
          </cell>
          <cell r="I7079">
            <v>76.959999999999994</v>
          </cell>
        </row>
        <row r="7080">
          <cell r="D7080" t="str">
            <v>00004909</v>
          </cell>
          <cell r="E7080" t="str">
            <v>PLUG PVC NBR 10569 P/ REDE COLET ESG JE DN 250MM</v>
          </cell>
          <cell r="F7080" t="str">
            <v>UN</v>
          </cell>
          <cell r="G7080">
            <v>107.55</v>
          </cell>
          <cell r="H7080" t="str">
            <v>I-SINAPI</v>
          </cell>
          <cell r="I7080">
            <v>131.21</v>
          </cell>
        </row>
        <row r="7081">
          <cell r="D7081" t="str">
            <v>00004904</v>
          </cell>
          <cell r="E7081" t="str">
            <v>PLUG PVC NBR 10569 P/ REDE COLET ESG JE DN 300MM</v>
          </cell>
          <cell r="F7081" t="str">
            <v>UN</v>
          </cell>
          <cell r="G7081">
            <v>241.14</v>
          </cell>
          <cell r="H7081" t="str">
            <v>I-SINAPI</v>
          </cell>
          <cell r="I7081">
            <v>294.19</v>
          </cell>
        </row>
        <row r="7082">
          <cell r="D7082" t="str">
            <v>00004903</v>
          </cell>
          <cell r="E7082" t="str">
            <v>PLUG PVC NBR 10569 P/ REDE COLET ESG JE DN 350MM</v>
          </cell>
          <cell r="F7082" t="str">
            <v>UN</v>
          </cell>
          <cell r="G7082">
            <v>310.51</v>
          </cell>
          <cell r="H7082" t="str">
            <v>I-SINAPI</v>
          </cell>
          <cell r="I7082">
            <v>378.82</v>
          </cell>
        </row>
        <row r="7083">
          <cell r="D7083" t="str">
            <v>00004905</v>
          </cell>
          <cell r="E7083" t="str">
            <v>PLUG PVC NBR 10569 P/ REDE COLET ESG JE DN 400MM</v>
          </cell>
          <cell r="F7083" t="str">
            <v>UN</v>
          </cell>
          <cell r="G7083">
            <v>401.97</v>
          </cell>
          <cell r="H7083" t="str">
            <v>I-SINAPI</v>
          </cell>
          <cell r="I7083">
            <v>490.4</v>
          </cell>
        </row>
        <row r="7084">
          <cell r="D7084" t="str">
            <v>00011073</v>
          </cell>
          <cell r="E7084" t="str">
            <v>PLUG PVC P/ ESG PREDIAL   75MM</v>
          </cell>
          <cell r="F7084" t="str">
            <v>UN</v>
          </cell>
          <cell r="G7084">
            <v>3.3</v>
          </cell>
          <cell r="H7084" t="str">
            <v>I-SINAPI</v>
          </cell>
          <cell r="I7084">
            <v>4.0199999999999996</v>
          </cell>
        </row>
        <row r="7085">
          <cell r="D7085" t="str">
            <v>00011071</v>
          </cell>
          <cell r="E7085" t="str">
            <v>PLUG PVC P/ ESG PREDIAL 100MM</v>
          </cell>
          <cell r="F7085" t="str">
            <v>UN</v>
          </cell>
          <cell r="G7085">
            <v>3.94</v>
          </cell>
          <cell r="H7085" t="str">
            <v>I-SINAPI</v>
          </cell>
          <cell r="I7085">
            <v>4.8</v>
          </cell>
        </row>
        <row r="7086">
          <cell r="D7086" t="str">
            <v>00011072</v>
          </cell>
          <cell r="E7086" t="str">
            <v>PLUG PVC P/ ESG PREDIAL 50MM</v>
          </cell>
          <cell r="F7086" t="str">
            <v>UN</v>
          </cell>
          <cell r="G7086">
            <v>1.44</v>
          </cell>
          <cell r="H7086" t="str">
            <v>I-SINAPI</v>
          </cell>
          <cell r="I7086">
            <v>1.75</v>
          </cell>
        </row>
        <row r="7087">
          <cell r="D7087" t="str">
            <v>00002509</v>
          </cell>
          <cell r="E7087" t="str">
            <v>PLUG 3P + T 30A/440V REFERENCIA 56406, USO INDUSTRIAL TP PIAL OU EQUIV</v>
          </cell>
          <cell r="F7087" t="str">
            <v>UN</v>
          </cell>
          <cell r="G7087">
            <v>24.36</v>
          </cell>
          <cell r="H7087" t="str">
            <v>I-SINAPI</v>
          </cell>
          <cell r="I7087">
            <v>29.71</v>
          </cell>
        </row>
        <row r="7088">
          <cell r="D7088" t="str">
            <v>00001374</v>
          </cell>
          <cell r="E7088" t="str">
            <v>PO 1 P/ TRATAM ESPECIAL (SIST IMPERM) CIMENTO ESPECIAL PEGA RAPIDA      HEY'DI, VIAPOL OU EQUIV</v>
          </cell>
          <cell r="F7088" t="str">
            <v>KG</v>
          </cell>
          <cell r="G7088">
            <v>2.84</v>
          </cell>
          <cell r="H7088" t="str">
            <v>I-SINAPI</v>
          </cell>
          <cell r="I7088">
            <v>3.46</v>
          </cell>
        </row>
        <row r="7089">
          <cell r="D7089" t="str">
            <v>00001375</v>
          </cell>
          <cell r="E7089" t="str">
            <v>PO 2 P/ TRATAM ESPECIAL (SIST IMPERM) CIMENTO ESPECIAL PEGA ULTRA RAPIDA    HEY'DI, VIAPOL OU EQUIV</v>
          </cell>
          <cell r="F7089" t="str">
            <v>KG</v>
          </cell>
          <cell r="G7089">
            <v>6.88</v>
          </cell>
          <cell r="H7089" t="str">
            <v>I-SINAPI</v>
          </cell>
          <cell r="I7089">
            <v>8.39</v>
          </cell>
        </row>
        <row r="7090">
          <cell r="D7090" t="str">
            <v>00004752</v>
          </cell>
          <cell r="E7090" t="str">
            <v>POCEIRO</v>
          </cell>
          <cell r="F7090" t="str">
            <v>H</v>
          </cell>
          <cell r="G7090">
            <v>11.54</v>
          </cell>
          <cell r="H7090" t="str">
            <v>I-SINAPI</v>
          </cell>
          <cell r="I7090">
            <v>14.07</v>
          </cell>
        </row>
        <row r="7091">
          <cell r="D7091" t="str">
            <v>00013954</v>
          </cell>
          <cell r="E7091" t="str">
            <v>POLIDORA DE PISO (POLITRIZ) ELETRICA 4HP/12A**CAIXA**</v>
          </cell>
          <cell r="F7091" t="str">
            <v>UN</v>
          </cell>
          <cell r="G7091">
            <v>5126.63</v>
          </cell>
          <cell r="H7091" t="str">
            <v>I-SINAPI</v>
          </cell>
          <cell r="I7091">
            <v>6254.48</v>
          </cell>
        </row>
        <row r="7092">
          <cell r="D7092" t="str">
            <v>00011427</v>
          </cell>
          <cell r="E7092" t="str">
            <v>POLVORA NEGRA</v>
          </cell>
          <cell r="F7092" t="str">
            <v>KG</v>
          </cell>
          <cell r="G7092">
            <v>15.68</v>
          </cell>
          <cell r="H7092" t="str">
            <v>I-SINAPI</v>
          </cell>
          <cell r="I7092">
            <v>19.12</v>
          </cell>
        </row>
        <row r="7093">
          <cell r="D7093" t="str">
            <v>00026022</v>
          </cell>
          <cell r="E7093" t="str">
            <v>PONTEIRO PARA ROMPEDOR 1 1/4" ( 32MM) , SEXTAVADO, TIPO TORNIBRÁS REF. 3083.3047-00 OU SIMILAR</v>
          </cell>
          <cell r="F7093" t="str">
            <v>UN</v>
          </cell>
          <cell r="G7093">
            <v>81.66</v>
          </cell>
          <cell r="H7093" t="str">
            <v>I-SINAPI</v>
          </cell>
          <cell r="I7093">
            <v>99.62</v>
          </cell>
        </row>
        <row r="7094">
          <cell r="D7094" t="str">
            <v>00000421</v>
          </cell>
          <cell r="E7094" t="str">
            <v>PORCA OLHAL ACO P/ PARAFUSO C/ DIAM NOMINAL DE 16MM</v>
          </cell>
          <cell r="F7094" t="str">
            <v>UN</v>
          </cell>
          <cell r="G7094">
            <v>7.12</v>
          </cell>
          <cell r="H7094" t="str">
            <v>I-SINAPI</v>
          </cell>
          <cell r="I7094">
            <v>8.68</v>
          </cell>
        </row>
        <row r="7095">
          <cell r="D7095" t="str">
            <v>00003402</v>
          </cell>
          <cell r="E7095" t="str">
            <v>PORCA OLHAL ACO ZINCADO QUENTE M-16</v>
          </cell>
          <cell r="F7095" t="str">
            <v>UN</v>
          </cell>
          <cell r="G7095">
            <v>4.72</v>
          </cell>
          <cell r="H7095" t="str">
            <v>I-SINAPI</v>
          </cell>
          <cell r="I7095">
            <v>5.75</v>
          </cell>
        </row>
        <row r="7096">
          <cell r="D7096" t="str">
            <v>00014210</v>
          </cell>
          <cell r="E7096" t="str">
            <v>PORCA SEXTAVADA ESF H = 70MM CHAVE 55MM</v>
          </cell>
          <cell r="F7096" t="str">
            <v>UN</v>
          </cell>
          <cell r="G7096">
            <v>56.15</v>
          </cell>
          <cell r="H7096" t="str">
            <v>I-SINAPI</v>
          </cell>
          <cell r="I7096">
            <v>68.5</v>
          </cell>
        </row>
        <row r="7097">
          <cell r="D7097" t="str">
            <v>00011973</v>
          </cell>
          <cell r="E7097" t="str">
            <v>PORCA SEXTAVADA H = 50MM</v>
          </cell>
          <cell r="F7097" t="str">
            <v>UN</v>
          </cell>
          <cell r="G7097">
            <v>29.82</v>
          </cell>
          <cell r="H7097" t="str">
            <v>I-SINAPI</v>
          </cell>
          <cell r="I7097">
            <v>36.380000000000003</v>
          </cell>
        </row>
        <row r="7098">
          <cell r="D7098" t="str">
            <v>00004341</v>
          </cell>
          <cell r="E7098" t="str">
            <v>PORCA ZINCADA QUADRADA 10 MM</v>
          </cell>
          <cell r="F7098" t="str">
            <v>UN</v>
          </cell>
          <cell r="G7098">
            <v>0.17</v>
          </cell>
          <cell r="H7098" t="str">
            <v>I-SINAPI</v>
          </cell>
          <cell r="I7098">
            <v>0.2</v>
          </cell>
        </row>
        <row r="7099">
          <cell r="D7099" t="str">
            <v>00004337</v>
          </cell>
          <cell r="E7099" t="str">
            <v>PORCA ZINCADA QUADRADA 16 MM</v>
          </cell>
          <cell r="F7099" t="str">
            <v>UN</v>
          </cell>
          <cell r="G7099">
            <v>0.37</v>
          </cell>
          <cell r="H7099" t="str">
            <v>I-SINAPI</v>
          </cell>
          <cell r="I7099">
            <v>0.45</v>
          </cell>
        </row>
        <row r="7100">
          <cell r="D7100" t="str">
            <v>00014148</v>
          </cell>
          <cell r="E7100" t="str">
            <v>PORCA ZINCADA SEXTAVADA ALTA 1/4"</v>
          </cell>
          <cell r="F7100" t="str">
            <v>UN</v>
          </cell>
          <cell r="G7100">
            <v>0.06</v>
          </cell>
          <cell r="H7100" t="str">
            <v>I-SINAPI</v>
          </cell>
          <cell r="I7100">
            <v>7.0000000000000007E-2</v>
          </cell>
        </row>
        <row r="7101">
          <cell r="D7101" t="str">
            <v>00004339</v>
          </cell>
          <cell r="E7101" t="str">
            <v>PORCA ZINCADA SEXTAVADA 1/2"</v>
          </cell>
          <cell r="F7101" t="str">
            <v>UN</v>
          </cell>
          <cell r="G7101">
            <v>0.34</v>
          </cell>
          <cell r="H7101" t="str">
            <v>I-SINAPI</v>
          </cell>
          <cell r="I7101">
            <v>0.41</v>
          </cell>
        </row>
        <row r="7102">
          <cell r="D7102" t="str">
            <v>00011971</v>
          </cell>
          <cell r="E7102" t="str">
            <v>PORCA ZINCADA SEXTAVADA 24MM</v>
          </cell>
          <cell r="F7102" t="str">
            <v>UN</v>
          </cell>
          <cell r="G7102">
            <v>2.39</v>
          </cell>
          <cell r="H7102" t="str">
            <v>I-SINAPI</v>
          </cell>
          <cell r="I7102">
            <v>2.91</v>
          </cell>
        </row>
        <row r="7103">
          <cell r="D7103" t="str">
            <v>00004342</v>
          </cell>
          <cell r="E7103" t="str">
            <v>PORCA ZINCADA SEXTAVADA 3/8"</v>
          </cell>
          <cell r="F7103" t="str">
            <v>UN</v>
          </cell>
          <cell r="G7103">
            <v>0.14000000000000001</v>
          </cell>
          <cell r="H7103" t="str">
            <v>I-SINAPI</v>
          </cell>
          <cell r="I7103">
            <v>0.17</v>
          </cell>
        </row>
        <row r="7104">
          <cell r="D7104" t="str">
            <v>00004330</v>
          </cell>
          <cell r="E7104" t="str">
            <v>PORCA ZINCADA SEXTAVADA 5/16"</v>
          </cell>
          <cell r="F7104" t="str">
            <v>UN</v>
          </cell>
          <cell r="G7104">
            <v>0.08</v>
          </cell>
          <cell r="H7104" t="str">
            <v>I-SINAPI</v>
          </cell>
          <cell r="I7104">
            <v>0.09</v>
          </cell>
        </row>
        <row r="7105">
          <cell r="D7105" t="str">
            <v>00004340</v>
          </cell>
          <cell r="E7105" t="str">
            <v>PORCA ZINCADA SEXTAVADA 5/8"</v>
          </cell>
          <cell r="F7105" t="str">
            <v>UN</v>
          </cell>
          <cell r="G7105">
            <v>0.34</v>
          </cell>
          <cell r="H7105" t="str">
            <v>I-SINAPI</v>
          </cell>
          <cell r="I7105">
            <v>0.41</v>
          </cell>
        </row>
        <row r="7106">
          <cell r="D7106" t="str">
            <v>00013362</v>
          </cell>
          <cell r="E7106" t="str">
            <v>PORTA ACO ENROLAR CHAPA 22 ONDULADA/PERFIL MEIA CANA - ACAB GALV NATURAL - 2,0 X 2,50M - MANUAL -</v>
          </cell>
          <cell r="F7106" t="str">
            <v>M2</v>
          </cell>
          <cell r="G7106">
            <v>300</v>
          </cell>
          <cell r="H7106" t="str">
            <v>I-SINAPI</v>
          </cell>
          <cell r="I7106">
            <v>366</v>
          </cell>
        </row>
        <row r="7107">
          <cell r="D7107" t="str">
            <v>00004911</v>
          </cell>
          <cell r="E7107" t="str">
            <v>PORTA ACO ENROLAR CHAPA 22 RAIADA LARGA - ACAB GALV NATURAL - 2,0 X 2,50M - MANUAL - COMPLETA -</v>
          </cell>
          <cell r="F7107" t="str">
            <v>M2</v>
          </cell>
          <cell r="G7107">
            <v>260</v>
          </cell>
          <cell r="H7107" t="str">
            <v>I-SINAPI</v>
          </cell>
          <cell r="I7107">
            <v>317.2</v>
          </cell>
        </row>
        <row r="7108">
          <cell r="D7108" t="str">
            <v>00004913</v>
          </cell>
          <cell r="E7108" t="str">
            <v>PORTA ACO ENROLAR CHAPA 24 ONDULADA/PERFIL MEIA CANA - ACAB GALV NATURAL - 2FLS DE 2,0 X 2,60M -</v>
          </cell>
          <cell r="F7108" t="str">
            <v>UN</v>
          </cell>
          <cell r="G7108">
            <v>1295</v>
          </cell>
          <cell r="H7108" t="str">
            <v>I-SINAPI</v>
          </cell>
          <cell r="I7108">
            <v>1579.9</v>
          </cell>
        </row>
        <row r="7109">
          <cell r="D7109" t="str">
            <v>00004910</v>
          </cell>
          <cell r="E7109" t="str">
            <v>PORTA ACO ENROLAR CHAPA 24 RAIADA LARGA - ACAB GALV NATURAL - 2,0 X 2,50M - MANUAL - COMPLETA -</v>
          </cell>
          <cell r="F7109" t="str">
            <v>M2</v>
          </cell>
          <cell r="G7109">
            <v>250</v>
          </cell>
          <cell r="H7109" t="str">
            <v>I-SINAPI</v>
          </cell>
          <cell r="I7109">
            <v>305</v>
          </cell>
        </row>
        <row r="7110">
          <cell r="D7110" t="str">
            <v>00004943</v>
          </cell>
          <cell r="E7110" t="str">
            <v>PORTA ACO ENROLAR CHAPA 24 VAZADA TIJOLINHO OU EQUIV C/ RETANG OU CIRCULO - ACAB GALV NATURAL -</v>
          </cell>
          <cell r="F7110" t="str">
            <v>M2</v>
          </cell>
          <cell r="G7110">
            <v>432.5</v>
          </cell>
          <cell r="H7110" t="str">
            <v>I-SINAPI</v>
          </cell>
          <cell r="I7110">
            <v>527.65</v>
          </cell>
        </row>
        <row r="7111">
          <cell r="D7111" t="str">
            <v>00004944</v>
          </cell>
          <cell r="E7111" t="str">
            <v>PORTA ACO ENROLAR TIPO GRADE - FABRICADA C/ PERFIL "U" VIRADO/CHAPA 16 OU PERFIL ESTEIRA GRILL</v>
          </cell>
          <cell r="F7111" t="str">
            <v>M2</v>
          </cell>
          <cell r="G7111">
            <v>387.5</v>
          </cell>
          <cell r="H7111" t="str">
            <v>I-SINAPI</v>
          </cell>
          <cell r="I7111">
            <v>472.75</v>
          </cell>
        </row>
        <row r="7112">
          <cell r="D7112" t="str">
            <v>00004914</v>
          </cell>
          <cell r="E7112" t="str">
            <v>PORTA ALUMINIO ABRIR, PERFIL SERIE 25, CHAPA CORRUGADA C/ GUARNICAO 87 X 210CM</v>
          </cell>
          <cell r="F7112" t="str">
            <v>M2</v>
          </cell>
          <cell r="G7112">
            <v>368.02</v>
          </cell>
          <cell r="H7112" t="str">
            <v>I-SINAPI</v>
          </cell>
          <cell r="I7112">
            <v>448.98</v>
          </cell>
        </row>
        <row r="7113">
          <cell r="D7113" t="str">
            <v>00004917</v>
          </cell>
          <cell r="E7113" t="str">
            <v>PORTA ALUMINIO ABRIR, PERFIL SERIE 25, TP VENEZIANA C/ GUARNICAO 87 X 210CM</v>
          </cell>
          <cell r="F7113" t="str">
            <v>M2</v>
          </cell>
          <cell r="G7113">
            <v>383.13</v>
          </cell>
          <cell r="H7113" t="str">
            <v>I-SINAPI</v>
          </cell>
          <cell r="I7113">
            <v>467.41</v>
          </cell>
        </row>
        <row r="7114">
          <cell r="D7114" t="str">
            <v>00004923</v>
          </cell>
          <cell r="E7114" t="str">
            <v>PORTA ALUMINIO CORRER, PERFIL SERIE 16, FOLHAS P/ VIDRO C/ GUARNICAO 160 X 210CM</v>
          </cell>
          <cell r="F7114" t="str">
            <v>M2</v>
          </cell>
          <cell r="G7114">
            <v>253.84</v>
          </cell>
          <cell r="H7114" t="str">
            <v>I-SINAPI</v>
          </cell>
          <cell r="I7114">
            <v>309.68</v>
          </cell>
        </row>
        <row r="7115">
          <cell r="D7115" t="str">
            <v>00005088</v>
          </cell>
          <cell r="E7115" t="str">
            <v>PORTA CADEADO ZINCADO OXIDADO PRETO</v>
          </cell>
          <cell r="F7115" t="str">
            <v>UN</v>
          </cell>
          <cell r="G7115">
            <v>7.07</v>
          </cell>
          <cell r="H7115" t="str">
            <v>I-SINAPI</v>
          </cell>
          <cell r="I7115">
            <v>8.6199999999999992</v>
          </cell>
        </row>
        <row r="7116">
          <cell r="D7116" t="str">
            <v>00011153</v>
          </cell>
          <cell r="E7116" t="str">
            <v>PORTA CHAPA DOBRADA ACO PRE-ZINCADO OU C/ ADICAO DE COBRE ABRIR C/ POSTIGO P/ VIDRO 87 X 210CM</v>
          </cell>
          <cell r="F7116" t="str">
            <v>M2</v>
          </cell>
          <cell r="G7116">
            <v>341.78</v>
          </cell>
          <cell r="H7116" t="str">
            <v>I-SINAPI</v>
          </cell>
          <cell r="I7116">
            <v>416.97</v>
          </cell>
        </row>
        <row r="7117">
          <cell r="D7117" t="str">
            <v>00011152</v>
          </cell>
          <cell r="E7117" t="str">
            <v>PORTA CHAPA DOBRADA ACO PRE-ZINCADO OU C/ ADICAO DE COBRE ABRIR C/ TRAVESSAS P/ VIDRO 87 X 210CM</v>
          </cell>
          <cell r="F7117" t="str">
            <v>M2</v>
          </cell>
          <cell r="G7117">
            <v>215.87</v>
          </cell>
          <cell r="H7117" t="str">
            <v>I-SINAPI</v>
          </cell>
          <cell r="I7117">
            <v>263.36</v>
          </cell>
        </row>
        <row r="7118">
          <cell r="D7118" t="str">
            <v>00020022</v>
          </cell>
          <cell r="E7118" t="str">
            <v>PORTA CHAPA DOBRADA ACO PRE-ZINCADO OU C/ ADICAO DE COBRE ABRIR C/ VENEZIANA 80 X 210CM</v>
          </cell>
          <cell r="F7118" t="str">
            <v>UN</v>
          </cell>
          <cell r="G7118">
            <v>485.54</v>
          </cell>
          <cell r="H7118" t="str">
            <v>I-SINAPI</v>
          </cell>
          <cell r="I7118">
            <v>592.35</v>
          </cell>
        </row>
        <row r="7119">
          <cell r="D7119" t="str">
            <v>00011151</v>
          </cell>
          <cell r="E7119" t="str">
            <v>PORTA CHAPA DOBRADA ACO PRE-ZINCADO OU C/ ADICAO DE COBRE ABRIR C/ VENEZIANA 87 X 210CM</v>
          </cell>
          <cell r="F7119" t="str">
            <v>M2</v>
          </cell>
          <cell r="G7119">
            <v>268.08</v>
          </cell>
          <cell r="H7119" t="str">
            <v>I-SINAPI</v>
          </cell>
          <cell r="I7119">
            <v>327.05</v>
          </cell>
        </row>
        <row r="7120">
          <cell r="D7120" t="str">
            <v>00011154</v>
          </cell>
          <cell r="E7120" t="str">
            <v>PORTA CORTA FOGO 0,90X2,10X0,04M</v>
          </cell>
          <cell r="F7120" t="str">
            <v>UN</v>
          </cell>
          <cell r="G7120">
            <v>672.56</v>
          </cell>
          <cell r="H7120" t="str">
            <v>I-SINAPI</v>
          </cell>
          <cell r="I7120">
            <v>820.52</v>
          </cell>
        </row>
        <row r="7121">
          <cell r="D7121" t="str">
            <v>00004922</v>
          </cell>
          <cell r="E7121" t="str">
            <v>PORTA DE CORRER EM ALUMÍNIO SÉRIE 25, COM DUAS FOLHAS PARA VIDRO E GUARNIÇÃO,   DE 1,80 X 2,10   M</v>
          </cell>
          <cell r="F7121" t="str">
            <v>M2</v>
          </cell>
          <cell r="G7121">
            <v>229.23</v>
          </cell>
          <cell r="H7121" t="str">
            <v>I-SINAPI</v>
          </cell>
          <cell r="I7121">
            <v>279.66000000000003</v>
          </cell>
        </row>
        <row r="7122">
          <cell r="D7122" t="str">
            <v>00025969</v>
          </cell>
          <cell r="E7122" t="str">
            <v>PORTA DENTE PARA FRESADORA   CIBER W 1900.</v>
          </cell>
          <cell r="F7122" t="str">
            <v>UN</v>
          </cell>
          <cell r="G7122">
            <v>286.57</v>
          </cell>
          <cell r="H7122" t="str">
            <v>I-SINAPI</v>
          </cell>
          <cell r="I7122">
            <v>349.61</v>
          </cell>
        </row>
        <row r="7123">
          <cell r="D7123" t="str">
            <v>00011367</v>
          </cell>
          <cell r="E7123" t="str">
            <v>PORTA EUCAPLAC CHAPA PINTADA COR 80X210CM E=35MM - EUCATEX</v>
          </cell>
          <cell r="F7123" t="str">
            <v>M2</v>
          </cell>
          <cell r="G7123">
            <v>132.46</v>
          </cell>
          <cell r="H7123" t="str">
            <v>I-SINAPI</v>
          </cell>
          <cell r="I7123">
            <v>161.6</v>
          </cell>
        </row>
        <row r="7124">
          <cell r="D7124" t="str">
            <v>00011364</v>
          </cell>
          <cell r="E7124" t="str">
            <v>PORTA EUCATEX EUCADUR PRONTA PARA PINTURA 60 X 210 X 3,5CM</v>
          </cell>
          <cell r="F7124" t="str">
            <v>UN</v>
          </cell>
          <cell r="G7124">
            <v>105.32</v>
          </cell>
          <cell r="H7124" t="str">
            <v>I-SINAPI</v>
          </cell>
          <cell r="I7124">
            <v>128.49</v>
          </cell>
        </row>
        <row r="7125">
          <cell r="D7125" t="str">
            <v>00011365</v>
          </cell>
          <cell r="E7125" t="str">
            <v>PORTA EUCATEX EUCADUR PRONTA PARA PINTURA 70 X 210 X 3,5CM</v>
          </cell>
          <cell r="F7125" t="str">
            <v>UN</v>
          </cell>
          <cell r="G7125">
            <v>108.23</v>
          </cell>
          <cell r="H7125" t="str">
            <v>I-SINAPI</v>
          </cell>
          <cell r="I7125">
            <v>132.04</v>
          </cell>
        </row>
        <row r="7126">
          <cell r="D7126" t="str">
            <v>00011366</v>
          </cell>
          <cell r="E7126" t="str">
            <v>PORTA EUCATEX EUCADUR PRONTA PARA PINTURA 80 X 210 X 3,5CM</v>
          </cell>
          <cell r="F7126" t="str">
            <v>UN</v>
          </cell>
          <cell r="G7126">
            <v>70.66</v>
          </cell>
          <cell r="H7126" t="str">
            <v>I-SINAPI</v>
          </cell>
          <cell r="I7126">
            <v>86.2</v>
          </cell>
        </row>
        <row r="7127">
          <cell r="D7127" t="str">
            <v>00004930</v>
          </cell>
          <cell r="E7127" t="str">
            <v>PORTA FERRO ABRIR TP BARRA CHATA C/ REQUADRO E GUARNICAO COMPLETA 87 X 210CM</v>
          </cell>
          <cell r="F7127" t="str">
            <v>M2</v>
          </cell>
          <cell r="G7127">
            <v>270.13</v>
          </cell>
          <cell r="H7127" t="str">
            <v>I-SINAPI</v>
          </cell>
          <cell r="I7127">
            <v>329.55</v>
          </cell>
        </row>
        <row r="7128">
          <cell r="D7128" t="str">
            <v>00004929</v>
          </cell>
          <cell r="E7128" t="str">
            <v>PORTA FERRO ABRIR TP CHAPA C/ GUARNICAO COMPLETA 87 X 210CM</v>
          </cell>
          <cell r="F7128" t="str">
            <v>M2</v>
          </cell>
          <cell r="G7128">
            <v>276.51</v>
          </cell>
          <cell r="H7128" t="str">
            <v>I-SINAPI</v>
          </cell>
          <cell r="I7128">
            <v>337.34</v>
          </cell>
        </row>
        <row r="7129">
          <cell r="D7129" t="str">
            <v>00004937</v>
          </cell>
          <cell r="E7129" t="str">
            <v>PORTA FERRO ABRIR TP CHAPA C/ GUARNICAO 60 X 210CM</v>
          </cell>
          <cell r="F7129" t="str">
            <v>UN</v>
          </cell>
          <cell r="G7129">
            <v>367.09</v>
          </cell>
          <cell r="H7129" t="str">
            <v>I-SINAPI</v>
          </cell>
          <cell r="I7129">
            <v>447.84</v>
          </cell>
        </row>
        <row r="7130">
          <cell r="D7130" t="str">
            <v>00004931</v>
          </cell>
          <cell r="E7130" t="str">
            <v>PORTA FERRO ABRIR TP CHAPA C/ GUARNICAO 70 X 210CM</v>
          </cell>
          <cell r="F7130" t="str">
            <v>UN</v>
          </cell>
          <cell r="G7130">
            <v>387.54</v>
          </cell>
          <cell r="H7130" t="str">
            <v>I-SINAPI</v>
          </cell>
          <cell r="I7130">
            <v>472.79</v>
          </cell>
        </row>
        <row r="7131">
          <cell r="D7131" t="str">
            <v>00004938</v>
          </cell>
          <cell r="E7131" t="str">
            <v>PORTA FERRO ABRIR TP CHAPA C/ GUARNICAO 80 X 210CM</v>
          </cell>
          <cell r="F7131" t="str">
            <v>UN</v>
          </cell>
          <cell r="G7131">
            <v>453</v>
          </cell>
          <cell r="H7131" t="str">
            <v>I-SINAPI</v>
          </cell>
          <cell r="I7131">
            <v>552.66</v>
          </cell>
        </row>
        <row r="7132">
          <cell r="D7132" t="str">
            <v>00004936</v>
          </cell>
          <cell r="E7132" t="str">
            <v>PORTA FERRO ABRIR TP GRADE C/ CHAPA, C/ GUARNICAO 87 X 210CM</v>
          </cell>
          <cell r="F7132" t="str">
            <v>M2</v>
          </cell>
          <cell r="G7132">
            <v>281.73</v>
          </cell>
          <cell r="H7132" t="str">
            <v>I-SINAPI</v>
          </cell>
          <cell r="I7132">
            <v>343.71</v>
          </cell>
        </row>
        <row r="7133">
          <cell r="D7133" t="str">
            <v>00004939</v>
          </cell>
          <cell r="E7133" t="str">
            <v>PORTA FERRO ABRIR TP QUADRICULADA C/ GUARNICAO 87 X 210CM</v>
          </cell>
          <cell r="F7133" t="str">
            <v>M2</v>
          </cell>
          <cell r="G7133">
            <v>337.03</v>
          </cell>
          <cell r="H7133" t="str">
            <v>I-SINAPI</v>
          </cell>
          <cell r="I7133">
            <v>411.17</v>
          </cell>
        </row>
        <row r="7134">
          <cell r="D7134" t="str">
            <v>00004940</v>
          </cell>
          <cell r="E7134" t="str">
            <v>PORTA FERRO CORRER TP CHAPA C/ GUARNICAO 1FL P/ VIDRO COMPLETA 87 X 210CM</v>
          </cell>
          <cell r="F7134" t="str">
            <v>M2</v>
          </cell>
          <cell r="G7134">
            <v>355.48</v>
          </cell>
          <cell r="H7134" t="str">
            <v>I-SINAPI</v>
          </cell>
          <cell r="I7134">
            <v>433.68</v>
          </cell>
        </row>
        <row r="7135">
          <cell r="D7135" t="str">
            <v>00004941</v>
          </cell>
          <cell r="E7135" t="str">
            <v>PORTA FERRO CORRER TP CHAPA C/ GUARNICAO 2FLS COMPLETA 160 X 210CM</v>
          </cell>
          <cell r="F7135" t="str">
            <v>M2</v>
          </cell>
          <cell r="G7135">
            <v>303.58999999999997</v>
          </cell>
          <cell r="H7135" t="str">
            <v>I-SINAPI</v>
          </cell>
          <cell r="I7135">
            <v>370.37</v>
          </cell>
        </row>
        <row r="7136">
          <cell r="D7136" t="str">
            <v>00020276</v>
          </cell>
          <cell r="E7136" t="str">
            <v>PORTA FERRO MISTA EM VENEZIANA E CAIXILHO P/ VIDRO COMPLETA 90 X 210CM</v>
          </cell>
          <cell r="F7136" t="str">
            <v>M2</v>
          </cell>
          <cell r="G7136">
            <v>351.19</v>
          </cell>
          <cell r="H7136" t="str">
            <v>I-SINAPI</v>
          </cell>
          <cell r="I7136">
            <v>428.45</v>
          </cell>
        </row>
        <row r="7137">
          <cell r="D7137" t="str">
            <v>00013363</v>
          </cell>
          <cell r="E7137" t="str">
            <v>PORTA MAD COMPENSADA REVESTIDA C/ FORMICA 2 FACES</v>
          </cell>
          <cell r="F7137" t="str">
            <v>M2</v>
          </cell>
          <cell r="G7137">
            <v>215.89</v>
          </cell>
          <cell r="H7137" t="str">
            <v>I-SINAPI</v>
          </cell>
          <cell r="I7137">
            <v>263.38</v>
          </cell>
        </row>
        <row r="7138">
          <cell r="D7138" t="str">
            <v>00004989</v>
          </cell>
          <cell r="E7138" t="str">
            <v>PORTA MADEIRA COMPENSADA LISA PARA CERA OU VERNIZ 100 X 210 X 3,5CM</v>
          </cell>
          <cell r="F7138" t="str">
            <v>UN</v>
          </cell>
          <cell r="G7138">
            <v>108.23</v>
          </cell>
          <cell r="H7138" t="str">
            <v>I-SINAPI</v>
          </cell>
          <cell r="I7138">
            <v>132.04</v>
          </cell>
        </row>
        <row r="7139">
          <cell r="D7139" t="str">
            <v>00005020</v>
          </cell>
          <cell r="E7139" t="str">
            <v>PORTA MADEIRA COMPENSADA LISA PARA CERA OU VERNIZ 60 X 210 X 3,5CM</v>
          </cell>
          <cell r="F7139" t="str">
            <v>UN</v>
          </cell>
          <cell r="G7139">
            <v>55.32</v>
          </cell>
          <cell r="H7139" t="str">
            <v>I-SINAPI</v>
          </cell>
          <cell r="I7139">
            <v>67.489999999999995</v>
          </cell>
        </row>
        <row r="7140">
          <cell r="D7140" t="str">
            <v>00004981</v>
          </cell>
          <cell r="E7140" t="str">
            <v>PORTA MADEIRA COMPENSADA LISA PARA CERA OU VERNIZ 70 X 210 X 3,5 CM</v>
          </cell>
          <cell r="F7140" t="str">
            <v>UN</v>
          </cell>
          <cell r="G7140">
            <v>82.98</v>
          </cell>
          <cell r="H7140" t="str">
            <v>I-SINAPI</v>
          </cell>
          <cell r="I7140">
            <v>101.23</v>
          </cell>
        </row>
        <row r="7141">
          <cell r="D7141" t="str">
            <v>00004992</v>
          </cell>
          <cell r="E7141" t="str">
            <v>PORTA MADEIRA COMPENSADA LISA PARA CERA OU VERNIZ 80 X 210 X 3,5CM</v>
          </cell>
          <cell r="F7141" t="str">
            <v>UN</v>
          </cell>
          <cell r="G7141">
            <v>83.58</v>
          </cell>
          <cell r="H7141" t="str">
            <v>I-SINAPI</v>
          </cell>
          <cell r="I7141">
            <v>101.96</v>
          </cell>
        </row>
        <row r="7142">
          <cell r="D7142" t="str">
            <v>00004987</v>
          </cell>
          <cell r="E7142" t="str">
            <v>PORTA MADEIRA COMPENSADA LISA PARA CERA OU VERNIZ 90 X 210 X 3,5CM</v>
          </cell>
          <cell r="F7142" t="str">
            <v>UN</v>
          </cell>
          <cell r="G7142">
            <v>120.26</v>
          </cell>
          <cell r="H7142" t="str">
            <v>I-SINAPI</v>
          </cell>
          <cell r="I7142">
            <v>146.71</v>
          </cell>
        </row>
        <row r="7143">
          <cell r="D7143" t="str">
            <v>00004982</v>
          </cell>
          <cell r="E7143" t="str">
            <v>PORTA MADEIRA COMPENSADA LISA PARA PINTURA 100 X 210 X 3,5 CM</v>
          </cell>
          <cell r="F7143" t="str">
            <v>UN</v>
          </cell>
          <cell r="G7143">
            <v>101.02</v>
          </cell>
          <cell r="H7143" t="str">
            <v>I-SINAPI</v>
          </cell>
          <cell r="I7143">
            <v>123.24</v>
          </cell>
        </row>
        <row r="7144">
          <cell r="D7144" t="str">
            <v>00010553</v>
          </cell>
          <cell r="E7144" t="str">
            <v>PORTA MADEIRA COMPENSADA LISA PARA PINTURA 60 X 210 X 3,5CM</v>
          </cell>
          <cell r="F7144" t="str">
            <v>UN</v>
          </cell>
          <cell r="G7144">
            <v>42.93</v>
          </cell>
          <cell r="H7144" t="str">
            <v>I-SINAPI</v>
          </cell>
          <cell r="I7144">
            <v>52.37</v>
          </cell>
        </row>
        <row r="7145">
          <cell r="D7145" t="str">
            <v>00010554</v>
          </cell>
          <cell r="E7145" t="str">
            <v>PORTA MADEIRA COMPENSADA LISA PARA PINTURA 70 X 210 X 3,5CM</v>
          </cell>
          <cell r="F7145" t="str">
            <v>UN</v>
          </cell>
          <cell r="G7145">
            <v>43.29</v>
          </cell>
          <cell r="H7145" t="str">
            <v>I-SINAPI</v>
          </cell>
          <cell r="I7145">
            <v>52.81</v>
          </cell>
        </row>
        <row r="7146">
          <cell r="D7146" t="str">
            <v>00010555</v>
          </cell>
          <cell r="E7146" t="str">
            <v>PORTA MADEIRA COMPENSADA LISA PARA PINTURA 80 X 210 X 3,5CM</v>
          </cell>
          <cell r="F7146" t="str">
            <v>UN</v>
          </cell>
          <cell r="G7146">
            <v>44.4</v>
          </cell>
          <cell r="H7146" t="str">
            <v>I-SINAPI</v>
          </cell>
          <cell r="I7146">
            <v>54.16</v>
          </cell>
        </row>
        <row r="7147">
          <cell r="D7147" t="str">
            <v>00010556</v>
          </cell>
          <cell r="E7147" t="str">
            <v>PORTA MADEIRA COMPENSADA LISA PARA PINTURA 90 X 210 X 3,5CM</v>
          </cell>
          <cell r="F7147" t="str">
            <v>UN</v>
          </cell>
          <cell r="G7147">
            <v>44.38</v>
          </cell>
          <cell r="H7147" t="str">
            <v>I-SINAPI</v>
          </cell>
          <cell r="I7147">
            <v>54.14</v>
          </cell>
        </row>
        <row r="7148">
          <cell r="D7148" t="str">
            <v>00005016</v>
          </cell>
          <cell r="E7148" t="str">
            <v>PORTA MADEIRA MACICA REGIONAL MEXICANA 80 X 210 X 3CM</v>
          </cell>
          <cell r="F7148" t="str">
            <v>M2</v>
          </cell>
          <cell r="G7148">
            <v>213.03</v>
          </cell>
          <cell r="H7148" t="str">
            <v>I-SINAPI</v>
          </cell>
          <cell r="I7148">
            <v>259.89</v>
          </cell>
        </row>
        <row r="7149">
          <cell r="D7149" t="str">
            <v>00004997</v>
          </cell>
          <cell r="E7149" t="str">
            <v>PORTA MADEIRA MACICA REGIONAL 1A MEXICANA E = 3 CM</v>
          </cell>
          <cell r="F7149" t="str">
            <v>M2</v>
          </cell>
          <cell r="G7149">
            <v>206.45</v>
          </cell>
          <cell r="H7149" t="str">
            <v>I-SINAPI</v>
          </cell>
          <cell r="I7149">
            <v>251.86</v>
          </cell>
        </row>
        <row r="7150">
          <cell r="D7150" t="str">
            <v>00004998</v>
          </cell>
          <cell r="E7150" t="str">
            <v>PORTA MADEIRA MACICA REGIONAL 1A MEXICANA 80 X 210 X 3,5CM</v>
          </cell>
          <cell r="F7150" t="str">
            <v>M2</v>
          </cell>
          <cell r="G7150">
            <v>225.28</v>
          </cell>
          <cell r="H7150" t="str">
            <v>I-SINAPI</v>
          </cell>
          <cell r="I7150">
            <v>274.83999999999997</v>
          </cell>
        </row>
        <row r="7151">
          <cell r="D7151" t="str">
            <v>00005000</v>
          </cell>
          <cell r="E7151" t="str">
            <v>PORTA MADEIRA MACICA REGIONAL 2A MEXICANA 80 X 210 X 3,5CM</v>
          </cell>
          <cell r="F7151" t="str">
            <v>M2</v>
          </cell>
          <cell r="G7151">
            <v>170.32</v>
          </cell>
          <cell r="H7151" t="str">
            <v>I-SINAPI</v>
          </cell>
          <cell r="I7151">
            <v>207.79</v>
          </cell>
        </row>
        <row r="7152">
          <cell r="D7152" t="str">
            <v>00005028</v>
          </cell>
          <cell r="E7152" t="str">
            <v>PORTA MADEIRA REGIONAL 1A CORRER P/ VIDRO E = 3,5CM</v>
          </cell>
          <cell r="F7152" t="str">
            <v>M2</v>
          </cell>
          <cell r="G7152">
            <v>412.9</v>
          </cell>
          <cell r="H7152" t="str">
            <v>I-SINAPI</v>
          </cell>
          <cell r="I7152">
            <v>503.73</v>
          </cell>
        </row>
        <row r="7153">
          <cell r="D7153" t="str">
            <v>00005001</v>
          </cell>
          <cell r="E7153" t="str">
            <v>PORTA MADEIRA REGIONAL 1A CORRER P/ VIDRO E = 3CM</v>
          </cell>
          <cell r="F7153" t="str">
            <v>M2</v>
          </cell>
          <cell r="G7153">
            <v>378.5</v>
          </cell>
          <cell r="H7153" t="str">
            <v>I-SINAPI</v>
          </cell>
          <cell r="I7153">
            <v>461.77</v>
          </cell>
        </row>
        <row r="7154">
          <cell r="D7154" t="str">
            <v>00004968</v>
          </cell>
          <cell r="E7154" t="str">
            <v>PORTA MADEIRA REGIONAL 1A VENEZIANA 70 X 210 X 3,5CM</v>
          </cell>
          <cell r="F7154" t="str">
            <v>M2</v>
          </cell>
          <cell r="G7154">
            <v>215.61</v>
          </cell>
          <cell r="H7154" t="str">
            <v>I-SINAPI</v>
          </cell>
          <cell r="I7154">
            <v>263.04000000000002</v>
          </cell>
        </row>
        <row r="7155">
          <cell r="D7155" t="str">
            <v>00020325</v>
          </cell>
          <cell r="E7155" t="str">
            <v>PORTA MADEIRA REGIONAL 1A VENEZIANA 70 X 210 X 3CM</v>
          </cell>
          <cell r="F7155" t="str">
            <v>UN</v>
          </cell>
          <cell r="G7155">
            <v>273.55</v>
          </cell>
          <cell r="H7155" t="str">
            <v>I-SINAPI</v>
          </cell>
          <cell r="I7155">
            <v>333.73</v>
          </cell>
        </row>
        <row r="7156">
          <cell r="D7156" t="str">
            <v>00004969</v>
          </cell>
          <cell r="E7156" t="str">
            <v>PORTA MADEIRA REGIONAL 1A VENEZIANA 80 X 210 X 3CM</v>
          </cell>
          <cell r="F7156" t="str">
            <v>M2</v>
          </cell>
          <cell r="G7156">
            <v>178.21</v>
          </cell>
          <cell r="H7156" t="str">
            <v>I-SINAPI</v>
          </cell>
          <cell r="I7156">
            <v>217.41</v>
          </cell>
        </row>
        <row r="7157">
          <cell r="D7157" t="str">
            <v>00005004</v>
          </cell>
          <cell r="E7157" t="str">
            <v>PORTA MADEIRA REGIONAL 2A CORRER P/ VIDRO E = 3,5CM</v>
          </cell>
          <cell r="F7157" t="str">
            <v>M2</v>
          </cell>
          <cell r="G7157">
            <v>332.04</v>
          </cell>
          <cell r="H7157" t="str">
            <v>I-SINAPI</v>
          </cell>
          <cell r="I7157">
            <v>405.08</v>
          </cell>
        </row>
        <row r="7158">
          <cell r="D7158" t="str">
            <v>00005005</v>
          </cell>
          <cell r="E7158" t="str">
            <v>PORTA MADEIRA REGIONAL 2A CORRER P/ VIDRO E = 3CM</v>
          </cell>
          <cell r="F7158" t="str">
            <v>M2</v>
          </cell>
          <cell r="G7158">
            <v>314.52999999999997</v>
          </cell>
          <cell r="H7158" t="str">
            <v>I-SINAPI</v>
          </cell>
          <cell r="I7158">
            <v>383.72</v>
          </cell>
        </row>
        <row r="7159">
          <cell r="D7159" t="str">
            <v>00011381</v>
          </cell>
          <cell r="E7159" t="str">
            <v>PORTA MADEIRA REGIONAL 2A VENEZIANA E = 3CM /POSTIGO/ PREVISAO P/ VIDRO</v>
          </cell>
          <cell r="F7159" t="str">
            <v>M2</v>
          </cell>
          <cell r="G7159">
            <v>145.38</v>
          </cell>
          <cell r="H7159" t="str">
            <v>I-SINAPI</v>
          </cell>
          <cell r="I7159">
            <v>177.36</v>
          </cell>
        </row>
        <row r="7160">
          <cell r="D7160" t="str">
            <v>00020324</v>
          </cell>
          <cell r="E7160" t="str">
            <v>PORTA MADEIRA REGIONAL 2A VENEZIANA 60 X 210 X 3CM</v>
          </cell>
          <cell r="F7160" t="str">
            <v>UN</v>
          </cell>
          <cell r="G7160">
            <v>208.41</v>
          </cell>
          <cell r="H7160" t="str">
            <v>I-SINAPI</v>
          </cell>
          <cell r="I7160">
            <v>254.26</v>
          </cell>
        </row>
        <row r="7161">
          <cell r="D7161" t="str">
            <v>00020323</v>
          </cell>
          <cell r="E7161" t="str">
            <v>PORTA MADEIRA REGIONAL 2A VENEZIANA 70 X 210 X 3CM</v>
          </cell>
          <cell r="F7161" t="str">
            <v>UN</v>
          </cell>
          <cell r="G7161">
            <v>237.94</v>
          </cell>
          <cell r="H7161" t="str">
            <v>I-SINAPI</v>
          </cell>
          <cell r="I7161">
            <v>290.27999999999997</v>
          </cell>
        </row>
        <row r="7162">
          <cell r="D7162" t="str">
            <v>00004967</v>
          </cell>
          <cell r="E7162" t="str">
            <v>PORTA MADEIRA REGIONAL 2A VENEZIANA 80 X 210 X 3,5CM</v>
          </cell>
          <cell r="F7162" t="str">
            <v>M2</v>
          </cell>
          <cell r="G7162">
            <v>173.04</v>
          </cell>
          <cell r="H7162" t="str">
            <v>I-SINAPI</v>
          </cell>
          <cell r="I7162">
            <v>211.1</v>
          </cell>
        </row>
        <row r="7163">
          <cell r="D7163" t="str">
            <v>00004977</v>
          </cell>
          <cell r="E7163" t="str">
            <v>PORTA MADEIRA REGIONAL 2A VENEZIANA 80 X 210 X 3CM</v>
          </cell>
          <cell r="F7163" t="str">
            <v>M2</v>
          </cell>
          <cell r="G7163">
            <v>120.44</v>
          </cell>
          <cell r="H7163" t="str">
            <v>I-SINAPI</v>
          </cell>
          <cell r="I7163">
            <v>146.93</v>
          </cell>
        </row>
        <row r="7164">
          <cell r="D7164" t="str">
            <v>00005003</v>
          </cell>
          <cell r="E7164" t="str">
            <v>PORTA MADEIRA REGIONAL 3A CORRER P/ VIDRO E = 3,5CM</v>
          </cell>
          <cell r="F7164" t="str">
            <v>M2</v>
          </cell>
          <cell r="G7164">
            <v>206.45</v>
          </cell>
          <cell r="H7164" t="str">
            <v>I-SINAPI</v>
          </cell>
          <cell r="I7164">
            <v>251.86</v>
          </cell>
        </row>
        <row r="7165">
          <cell r="D7165" t="str">
            <v>00005002</v>
          </cell>
          <cell r="E7165" t="str">
            <v>PORTA MADEIRA REGIONAL 3A CORRER P/ VIDRO E = 3CM</v>
          </cell>
          <cell r="F7165" t="str">
            <v>M2</v>
          </cell>
          <cell r="G7165">
            <v>189.25</v>
          </cell>
          <cell r="H7165" t="str">
            <v>I-SINAPI</v>
          </cell>
          <cell r="I7165">
            <v>230.88</v>
          </cell>
        </row>
        <row r="7166">
          <cell r="D7166" t="str">
            <v>00004962</v>
          </cell>
          <cell r="E7166" t="str">
            <v>PORTA MADEIRA SEMI-OCA ALMOFADADA REGIONAL 1A 70 X 210 X 3CM</v>
          </cell>
          <cell r="F7166" t="str">
            <v>UN</v>
          </cell>
          <cell r="G7166">
            <v>242.79</v>
          </cell>
          <cell r="H7166" t="str">
            <v>I-SINAPI</v>
          </cell>
          <cell r="I7166">
            <v>296.2</v>
          </cell>
        </row>
        <row r="7167">
          <cell r="D7167" t="str">
            <v>00020322</v>
          </cell>
          <cell r="E7167" t="str">
            <v>PORTA MADEIRA SEMI-OCA ALMOFADADA REGIONAL 1A 60 X 210 X 3CM</v>
          </cell>
          <cell r="F7167" t="str">
            <v>UN</v>
          </cell>
          <cell r="G7167">
            <v>376.09</v>
          </cell>
          <cell r="H7167" t="str">
            <v>I-SINAPI</v>
          </cell>
          <cell r="I7167">
            <v>458.82</v>
          </cell>
        </row>
        <row r="7168">
          <cell r="D7168" t="str">
            <v>00004952</v>
          </cell>
          <cell r="E7168" t="str">
            <v>PORTA MADEIRA SEMI-OCA ALMOFADADA REGIONAL 1A 70 X 210 X 3,5 CM</v>
          </cell>
          <cell r="F7168" t="str">
            <v>M2</v>
          </cell>
          <cell r="G7168">
            <v>269.11</v>
          </cell>
          <cell r="H7168" t="str">
            <v>I-SINAPI</v>
          </cell>
          <cell r="I7168">
            <v>328.31</v>
          </cell>
        </row>
        <row r="7169">
          <cell r="D7169" t="str">
            <v>00004964</v>
          </cell>
          <cell r="E7169" t="str">
            <v>PORTA MADEIRA SEMI-OCA ALMOFADADA REGIONAL 1A 80 X 210 X 3CM</v>
          </cell>
          <cell r="F7169" t="str">
            <v>UN</v>
          </cell>
          <cell r="G7169">
            <v>447.31</v>
          </cell>
          <cell r="H7169" t="str">
            <v>I-SINAPI</v>
          </cell>
          <cell r="I7169">
            <v>545.71</v>
          </cell>
        </row>
        <row r="7170">
          <cell r="D7170" t="str">
            <v>00004954</v>
          </cell>
          <cell r="E7170" t="str">
            <v>PORTA MADEIRA SEMI-OCA ALMOFADADA REGIONAL 1A 80 X 210 X 3CM</v>
          </cell>
          <cell r="F7170" t="str">
            <v>M2</v>
          </cell>
          <cell r="G7170">
            <v>210.75</v>
          </cell>
          <cell r="H7170" t="str">
            <v>I-SINAPI</v>
          </cell>
          <cell r="I7170">
            <v>257.11</v>
          </cell>
        </row>
        <row r="7171">
          <cell r="D7171" t="str">
            <v>00004958</v>
          </cell>
          <cell r="E7171" t="str">
            <v>PORTA MADEIRA SEMI-OCA ALMOFADADA REGIONAL 2A 80 X 210 X 3,5</v>
          </cell>
          <cell r="F7171" t="str">
            <v>M2</v>
          </cell>
          <cell r="G7171">
            <v>198.71</v>
          </cell>
          <cell r="H7171" t="str">
            <v>I-SINAPI</v>
          </cell>
          <cell r="I7171">
            <v>242.42</v>
          </cell>
        </row>
        <row r="7172">
          <cell r="D7172" t="str">
            <v>00004953</v>
          </cell>
          <cell r="E7172" t="str">
            <v>PORTA MADEIRA SEMI-OCA ALMOFADADA REGIONAL 2A 80 X 210 X 3CM</v>
          </cell>
          <cell r="F7172" t="str">
            <v>M2</v>
          </cell>
          <cell r="G7172">
            <v>236.04</v>
          </cell>
          <cell r="H7172" t="str">
            <v>I-SINAPI</v>
          </cell>
          <cell r="I7172">
            <v>287.95999999999998</v>
          </cell>
        </row>
        <row r="7173">
          <cell r="D7173" t="str">
            <v>00020024</v>
          </cell>
          <cell r="E7173" t="str">
            <v>PORTA MADEIRA SEMI-OCA ALMOFADADA/REGIONAL 2A / 80 X 210 X 3CM</v>
          </cell>
          <cell r="F7173" t="str">
            <v>UN</v>
          </cell>
          <cell r="G7173">
            <v>309.68</v>
          </cell>
          <cell r="H7173" t="str">
            <v>I-SINAPI</v>
          </cell>
          <cell r="I7173">
            <v>377.8</v>
          </cell>
        </row>
        <row r="7174">
          <cell r="D7174" t="str">
            <v>00020023</v>
          </cell>
          <cell r="E7174" t="str">
            <v>PORTA MADEIRA SEMI-OCA ALMOFADADA/REGIONAL 2A/ 70 X 210 X 3CM</v>
          </cell>
          <cell r="F7174" t="str">
            <v>UN</v>
          </cell>
          <cell r="G7174">
            <v>275.27</v>
          </cell>
          <cell r="H7174" t="str">
            <v>I-SINAPI</v>
          </cell>
          <cell r="I7174">
            <v>335.82</v>
          </cell>
        </row>
        <row r="7175">
          <cell r="D7175" t="str">
            <v>00011155</v>
          </cell>
          <cell r="E7175" t="str">
            <v>PORTA METALICA ABRIR TIPO VENEZIANA C/ GUARNICAO COMPLETA 87 X 210CM</v>
          </cell>
          <cell r="F7175" t="str">
            <v>M2</v>
          </cell>
          <cell r="G7175">
            <v>238.39</v>
          </cell>
          <cell r="H7175" t="str">
            <v>I-SINAPI</v>
          </cell>
          <cell r="I7175">
            <v>290.83</v>
          </cell>
        </row>
        <row r="7176">
          <cell r="D7176" t="str">
            <v>00025001</v>
          </cell>
          <cell r="E7176" t="str">
            <v>PORTA METALICA ABRIR TIPO VENEZIANA, COMPLETA, 60 A 80 X 210 CM - LINHA POPULAR (CHAPA FINA - NUM 20</v>
          </cell>
          <cell r="F7176" t="str">
            <v>UN</v>
          </cell>
          <cell r="G7176">
            <v>187.62</v>
          </cell>
          <cell r="H7176" t="str">
            <v>I-SINAPI</v>
          </cell>
          <cell r="I7176">
            <v>228.89</v>
          </cell>
        </row>
        <row r="7177">
          <cell r="D7177" t="str">
            <v>00011156</v>
          </cell>
          <cell r="E7177" t="str">
            <v>PORTA PANTOGRAFICA EM ACO PERFIL "U"</v>
          </cell>
          <cell r="F7177" t="str">
            <v>M2</v>
          </cell>
          <cell r="G7177">
            <v>282.04000000000002</v>
          </cell>
          <cell r="H7177" t="str">
            <v>I-SINAPI</v>
          </cell>
          <cell r="I7177">
            <v>344.08</v>
          </cell>
        </row>
        <row r="7178">
          <cell r="D7178" t="str">
            <v>00004268</v>
          </cell>
          <cell r="E7178" t="str">
            <v>PORTA TOALHA DE LOUCA BRANCA C/ BASTAO PLASTICO</v>
          </cell>
          <cell r="F7178" t="str">
            <v>UN</v>
          </cell>
          <cell r="G7178">
            <v>8.98</v>
          </cell>
          <cell r="H7178" t="str">
            <v>I-SINAPI</v>
          </cell>
          <cell r="I7178">
            <v>10.95</v>
          </cell>
        </row>
        <row r="7179">
          <cell r="D7179" t="str">
            <v>00021101</v>
          </cell>
          <cell r="E7179" t="str">
            <v>PORTA TOALHA EM METAL CROMADO, TIPO ARGOLA</v>
          </cell>
          <cell r="F7179" t="str">
            <v>UN</v>
          </cell>
          <cell r="G7179">
            <v>30.99</v>
          </cell>
          <cell r="H7179" t="str">
            <v>I-SINAPI</v>
          </cell>
          <cell r="I7179">
            <v>37.799999999999997</v>
          </cell>
        </row>
        <row r="7180">
          <cell r="D7180" t="str">
            <v>00021102</v>
          </cell>
          <cell r="E7180" t="str">
            <v>PORTA TOALHA EM METAL CROMADO, TIPO HASTE OU BARRA</v>
          </cell>
          <cell r="F7180" t="str">
            <v>UN</v>
          </cell>
          <cell r="G7180">
            <v>38.840000000000003</v>
          </cell>
          <cell r="H7180" t="str">
            <v>I-SINAPI</v>
          </cell>
          <cell r="I7180">
            <v>47.38</v>
          </cell>
        </row>
        <row r="7181">
          <cell r="D7181" t="str">
            <v>00005031</v>
          </cell>
          <cell r="E7181" t="str">
            <v>PORTA VIDRO TEMPERADO C/ 1 FOLHA ABRIR E = 10MM</v>
          </cell>
          <cell r="F7181" t="str">
            <v>M2</v>
          </cell>
          <cell r="G7181">
            <v>180</v>
          </cell>
          <cell r="H7181" t="str">
            <v>I-SINAPI</v>
          </cell>
          <cell r="I7181">
            <v>219.6</v>
          </cell>
        </row>
        <row r="7182">
          <cell r="D7182" t="str">
            <v>00004947</v>
          </cell>
          <cell r="E7182" t="str">
            <v>PORTAO FERRO ABRIR CHAPA GALVANIZADA NUM 18</v>
          </cell>
          <cell r="F7182" t="str">
            <v>M2</v>
          </cell>
          <cell r="G7182">
            <v>325.43</v>
          </cell>
          <cell r="H7182" t="str">
            <v>I-SINAPI</v>
          </cell>
          <cell r="I7182">
            <v>397.02</v>
          </cell>
        </row>
        <row r="7183">
          <cell r="D7183" t="str">
            <v>00004946</v>
          </cell>
          <cell r="E7183" t="str">
            <v>PORTAO FERRO ABRIR EM TELA 1 FOLHA 95 X 210CM</v>
          </cell>
          <cell r="F7183" t="str">
            <v>UN</v>
          </cell>
          <cell r="G7183">
            <v>433.91</v>
          </cell>
          <cell r="H7183" t="str">
            <v>I-SINAPI</v>
          </cell>
          <cell r="I7183">
            <v>529.37</v>
          </cell>
        </row>
        <row r="7184">
          <cell r="D7184" t="str">
            <v>00004950</v>
          </cell>
          <cell r="E7184" t="str">
            <v>PORTAO FERRO ABRIR EM TELA 2 FOLHAS 420 X 210CM</v>
          </cell>
          <cell r="F7184" t="str">
            <v>UN</v>
          </cell>
          <cell r="G7184">
            <v>1735.63</v>
          </cell>
          <cell r="H7184" t="str">
            <v>I-SINAPI</v>
          </cell>
          <cell r="I7184">
            <v>2117.46</v>
          </cell>
        </row>
        <row r="7185">
          <cell r="D7185" t="str">
            <v>00004948</v>
          </cell>
          <cell r="E7185" t="str">
            <v>PORTAO FERRO C/ VARA 1/2" C/REQUADRO</v>
          </cell>
          <cell r="F7185" t="str">
            <v>M2</v>
          </cell>
          <cell r="G7185">
            <v>195.26</v>
          </cell>
          <cell r="H7185" t="str">
            <v>I-SINAPI</v>
          </cell>
          <cell r="I7185">
            <v>238.21</v>
          </cell>
        </row>
        <row r="7186">
          <cell r="D7186" t="str">
            <v>00010939</v>
          </cell>
          <cell r="E7186" t="str">
            <v>PORTICO CONCRETO ARMADO PRE-MOLDADO TP PAY L=15M, H = 6M P/ GALPOES</v>
          </cell>
          <cell r="F7186" t="str">
            <v>UN</v>
          </cell>
          <cell r="G7186">
            <v>4363.3</v>
          </cell>
          <cell r="H7186" t="str">
            <v>I-SINAPI</v>
          </cell>
          <cell r="I7186">
            <v>5323.22</v>
          </cell>
        </row>
        <row r="7187">
          <cell r="D7187" t="str">
            <v>00010940</v>
          </cell>
          <cell r="E7187" t="str">
            <v>PORTICO CONCRETO ARMADO PRE-MOLDADO TP PAY L=24M, H = 9M P/ GALPOES</v>
          </cell>
          <cell r="F7187" t="str">
            <v>UN</v>
          </cell>
          <cell r="G7187">
            <v>11132.01</v>
          </cell>
          <cell r="H7187" t="str">
            <v>I-SINAPI</v>
          </cell>
          <cell r="I7187">
            <v>13581.05</v>
          </cell>
        </row>
        <row r="7188">
          <cell r="D7188" t="str">
            <v>00012387</v>
          </cell>
          <cell r="E7188" t="str">
            <v>POSTE ACO H = 2,5M D = 75MM TIPO XR-701/1 XOULUX OU TPD-236/1 TROPICO</v>
          </cell>
          <cell r="F7188" t="str">
            <v>UN</v>
          </cell>
          <cell r="G7188">
            <v>157.22999999999999</v>
          </cell>
          <cell r="H7188" t="str">
            <v>I-SINAPI</v>
          </cell>
          <cell r="I7188">
            <v>191.82</v>
          </cell>
        </row>
        <row r="7189">
          <cell r="D7189" t="str">
            <v>00012388</v>
          </cell>
          <cell r="E7189" t="str">
            <v>POSTE ACO H = 2,5M D = 75MM TIPO XR-701/2 XOULUX OU TPD-236/2 TROPICO</v>
          </cell>
          <cell r="F7189" t="str">
            <v>UN</v>
          </cell>
          <cell r="G7189">
            <v>192.74</v>
          </cell>
          <cell r="H7189" t="str">
            <v>I-SINAPI</v>
          </cell>
          <cell r="I7189">
            <v>235.14</v>
          </cell>
        </row>
        <row r="7190">
          <cell r="D7190" t="str">
            <v>00005040</v>
          </cell>
          <cell r="E7190" t="str">
            <v>POSTE DE CONCRETO CIRCULAR, 100KG, H = 5M DE ACORDO COM NBR 8451</v>
          </cell>
          <cell r="F7190" t="str">
            <v>UN</v>
          </cell>
          <cell r="G7190">
            <v>170.62</v>
          </cell>
          <cell r="H7190" t="str">
            <v>I-SINAPI</v>
          </cell>
          <cell r="I7190">
            <v>208.15</v>
          </cell>
        </row>
        <row r="7191">
          <cell r="D7191" t="str">
            <v>00005054</v>
          </cell>
          <cell r="E7191" t="str">
            <v>POSTE DE CONCRETO CIRCULAR, 100KG, H = 7M DE ACORDO COM NBR 8451</v>
          </cell>
          <cell r="F7191" t="str">
            <v>UN</v>
          </cell>
          <cell r="G7191">
            <v>251.73</v>
          </cell>
          <cell r="H7191" t="str">
            <v>I-SINAPI</v>
          </cell>
          <cell r="I7191">
            <v>307.11</v>
          </cell>
        </row>
        <row r="7192">
          <cell r="D7192" t="str">
            <v>00012369</v>
          </cell>
          <cell r="E7192" t="str">
            <v>POSTE DE CONCRETO CIRCULAR, 150KG, H = 9M DE ACORDO COM NBR 8451</v>
          </cell>
          <cell r="F7192" t="str">
            <v>UN</v>
          </cell>
          <cell r="G7192">
            <v>391.58</v>
          </cell>
          <cell r="H7192" t="str">
            <v>I-SINAPI</v>
          </cell>
          <cell r="I7192">
            <v>477.72</v>
          </cell>
        </row>
        <row r="7193">
          <cell r="D7193" t="str">
            <v>00012366</v>
          </cell>
          <cell r="E7193" t="str">
            <v>POSTE DE CONCRETO CIRCULAR, 150KG, H = 10M DE ACORDO COM NBR 8451</v>
          </cell>
          <cell r="F7193" t="str">
            <v>UN</v>
          </cell>
          <cell r="G7193">
            <v>426.54</v>
          </cell>
          <cell r="H7193" t="str">
            <v>I-SINAPI</v>
          </cell>
          <cell r="I7193">
            <v>520.37</v>
          </cell>
        </row>
        <row r="7194">
          <cell r="D7194" t="str">
            <v>00005045</v>
          </cell>
          <cell r="E7194" t="str">
            <v>POSTE DE CONCRETO CIRCULAR, 200KG, H = 11M DE ACORDO COM NBR 8451</v>
          </cell>
          <cell r="F7194" t="str">
            <v>UN</v>
          </cell>
          <cell r="G7194">
            <v>573.97</v>
          </cell>
          <cell r="H7194" t="str">
            <v>I-SINAPI</v>
          </cell>
          <cell r="I7194">
            <v>700.24</v>
          </cell>
        </row>
        <row r="7195">
          <cell r="D7195" t="str">
            <v>00012367</v>
          </cell>
          <cell r="E7195" t="str">
            <v>POSTE DE CONCRETO CIRCULAR, 200KG, H = 17M DE ACORDO COM NBR 8451</v>
          </cell>
          <cell r="F7195" t="str">
            <v>UN</v>
          </cell>
          <cell r="G7195">
            <v>1692.18</v>
          </cell>
          <cell r="H7195" t="str">
            <v>I-SINAPI</v>
          </cell>
          <cell r="I7195">
            <v>2064.4499999999998</v>
          </cell>
        </row>
        <row r="7196">
          <cell r="D7196" t="str">
            <v>00012368</v>
          </cell>
          <cell r="E7196" t="str">
            <v>POSTE DE CONCRETO CIRCULAR, 200KG, H = 22,5M DE ACORDO COM NBR 8451</v>
          </cell>
          <cell r="F7196" t="str">
            <v>UN</v>
          </cell>
          <cell r="G7196">
            <v>3135.42</v>
          </cell>
          <cell r="H7196" t="str">
            <v>I-SINAPI</v>
          </cell>
          <cell r="I7196">
            <v>3825.21</v>
          </cell>
        </row>
        <row r="7197">
          <cell r="D7197" t="str">
            <v>00005060</v>
          </cell>
          <cell r="E7197" t="str">
            <v>POSTE DE CONCRETO CIRCULAR, 200KG, H = 5M DE ACORDO COM NBR 8451</v>
          </cell>
          <cell r="F7197" t="str">
            <v>UN</v>
          </cell>
          <cell r="G7197">
            <v>187.4</v>
          </cell>
          <cell r="H7197" t="str">
            <v>I-SINAPI</v>
          </cell>
          <cell r="I7197">
            <v>228.62</v>
          </cell>
        </row>
        <row r="7198">
          <cell r="D7198" t="str">
            <v>00005042</v>
          </cell>
          <cell r="E7198" t="str">
            <v>POSTE DE CONCRETO CIRCULAR, 200KG, H = 7M DE ACORDO COM NBR 8451</v>
          </cell>
          <cell r="F7198" t="str">
            <v>UN</v>
          </cell>
          <cell r="G7198">
            <v>302.97000000000003</v>
          </cell>
          <cell r="H7198" t="str">
            <v>I-SINAPI</v>
          </cell>
          <cell r="I7198">
            <v>369.62</v>
          </cell>
        </row>
        <row r="7199">
          <cell r="D7199" t="str">
            <v>00005044</v>
          </cell>
          <cell r="E7199" t="str">
            <v>POSTE DE CONCRETO CIRCULAR, 200KG, H = 9M DE ACORDO COM NBR 8451</v>
          </cell>
          <cell r="F7199" t="str">
            <v>UN</v>
          </cell>
          <cell r="G7199">
            <v>431.41</v>
          </cell>
          <cell r="H7199" t="str">
            <v>I-SINAPI</v>
          </cell>
          <cell r="I7199">
            <v>526.32000000000005</v>
          </cell>
        </row>
        <row r="7200">
          <cell r="D7200" t="str">
            <v>00005055</v>
          </cell>
          <cell r="E7200" t="str">
            <v>POSTE DE CONCRETO CIRCULAR, 300KG, H = 11M DE ACORDO COM NBR 8451</v>
          </cell>
          <cell r="F7200" t="str">
            <v>UN</v>
          </cell>
          <cell r="G7200">
            <v>704.84</v>
          </cell>
          <cell r="H7200" t="str">
            <v>I-SINAPI</v>
          </cell>
          <cell r="I7200">
            <v>859.9</v>
          </cell>
        </row>
        <row r="7201">
          <cell r="D7201" t="str">
            <v>00005041</v>
          </cell>
          <cell r="E7201" t="str">
            <v>POSTE DE CONCRETO CIRCULAR, 300KG, H = 5M DE ACORDO COM NBR 8451</v>
          </cell>
          <cell r="F7201" t="str">
            <v>UN</v>
          </cell>
          <cell r="G7201">
            <v>240.23</v>
          </cell>
          <cell r="H7201" t="str">
            <v>I-SINAPI</v>
          </cell>
          <cell r="I7201">
            <v>293.08</v>
          </cell>
        </row>
        <row r="7202">
          <cell r="D7202" t="str">
            <v>00005043</v>
          </cell>
          <cell r="E7202" t="str">
            <v>POSTE DE CONCRETO CIRCULAR, 300KG, H = 7M DE ACORDO COM NBR 8451</v>
          </cell>
          <cell r="F7202" t="str">
            <v>UN</v>
          </cell>
          <cell r="G7202">
            <v>390.18</v>
          </cell>
          <cell r="H7202" t="str">
            <v>I-SINAPI</v>
          </cell>
          <cell r="I7202">
            <v>476.01</v>
          </cell>
        </row>
        <row r="7203">
          <cell r="D7203" t="str">
            <v>00005053</v>
          </cell>
          <cell r="E7203" t="str">
            <v>POSTE DE CONCRETO CIRCULAR, 300KG, H = 9M DE ACORDO COM NBR 8451</v>
          </cell>
          <cell r="F7203" t="str">
            <v>UN</v>
          </cell>
          <cell r="G7203">
            <v>548.21</v>
          </cell>
          <cell r="H7203" t="str">
            <v>I-SINAPI</v>
          </cell>
          <cell r="I7203">
            <v>668.81</v>
          </cell>
        </row>
        <row r="7204">
          <cell r="D7204" t="str">
            <v>00005035</v>
          </cell>
          <cell r="E7204" t="str">
            <v>POSTE DE CONCRETO CIRCULAR, 400KG, H = 11M DE ACORDO COM NBR 8451</v>
          </cell>
          <cell r="F7204" t="str">
            <v>UN</v>
          </cell>
          <cell r="G7204">
            <v>829.31</v>
          </cell>
          <cell r="H7204" t="str">
            <v>I-SINAPI</v>
          </cell>
          <cell r="I7204">
            <v>1011.75</v>
          </cell>
        </row>
        <row r="7205">
          <cell r="D7205" t="str">
            <v>00005036</v>
          </cell>
          <cell r="E7205" t="str">
            <v>POSTE DE CONCRETO CIRCULAR, 400KG, H = 14M DE ACORDO COM NBR 8451</v>
          </cell>
          <cell r="F7205" t="str">
            <v>UN</v>
          </cell>
          <cell r="G7205">
            <v>1150.96</v>
          </cell>
          <cell r="H7205" t="str">
            <v>I-SINAPI</v>
          </cell>
          <cell r="I7205">
            <v>1404.17</v>
          </cell>
        </row>
        <row r="7206">
          <cell r="D7206" t="str">
            <v>00005046</v>
          </cell>
          <cell r="E7206" t="str">
            <v>POSTE DE CONCRETO CIRCULAR, 400KG, H = 5M DE ACORDO COM NBR 8451</v>
          </cell>
          <cell r="F7206" t="str">
            <v>UN</v>
          </cell>
          <cell r="G7206">
            <v>265.27</v>
          </cell>
          <cell r="H7206" t="str">
            <v>I-SINAPI</v>
          </cell>
          <cell r="I7206">
            <v>323.62</v>
          </cell>
        </row>
        <row r="7207">
          <cell r="D7207" t="str">
            <v>00005058</v>
          </cell>
          <cell r="E7207" t="str">
            <v>POSTE DE CONCRETO CIRCULAR, 400KG, H = 7M DE ACORDO COM NBR 8451</v>
          </cell>
          <cell r="F7207" t="str">
            <v>UN</v>
          </cell>
          <cell r="G7207">
            <v>413.96</v>
          </cell>
          <cell r="H7207" t="str">
            <v>I-SINAPI</v>
          </cell>
          <cell r="I7207">
            <v>505.03</v>
          </cell>
        </row>
        <row r="7208">
          <cell r="D7208" t="str">
            <v>00005059</v>
          </cell>
          <cell r="E7208" t="str">
            <v>POSTE DE CONCRETO CIRCULAR, 400KG, H = 9M DE ACORDO COM NBR 8451</v>
          </cell>
          <cell r="F7208" t="str">
            <v>UN</v>
          </cell>
          <cell r="G7208">
            <v>585.94000000000005</v>
          </cell>
          <cell r="H7208" t="str">
            <v>I-SINAPI</v>
          </cell>
          <cell r="I7208">
            <v>714.84</v>
          </cell>
        </row>
        <row r="7209">
          <cell r="D7209" t="str">
            <v>00005034</v>
          </cell>
          <cell r="E7209" t="str">
            <v>POSTE DE CONCRETO CIRCULAR, 600KG, H = 10M DE ACORDO COM NBR 8451</v>
          </cell>
          <cell r="F7209" t="str">
            <v>UN</v>
          </cell>
          <cell r="G7209">
            <v>977.6</v>
          </cell>
          <cell r="H7209" t="str">
            <v>I-SINAPI</v>
          </cell>
          <cell r="I7209">
            <v>1192.67</v>
          </cell>
        </row>
        <row r="7210">
          <cell r="D7210" t="str">
            <v>00005039</v>
          </cell>
          <cell r="E7210" t="str">
            <v>POSTE DE CONCRETO DUPLO T, TIPO D, 400KG, H = 9M DE ACORDO COM NBR 8451</v>
          </cell>
          <cell r="F7210" t="str">
            <v>UN</v>
          </cell>
          <cell r="G7210">
            <v>499.57</v>
          </cell>
          <cell r="H7210" t="str">
            <v>I-SINAPI</v>
          </cell>
          <cell r="I7210">
            <v>609.47</v>
          </cell>
        </row>
        <row r="7211">
          <cell r="D7211" t="str">
            <v>00012374</v>
          </cell>
          <cell r="E7211" t="str">
            <v>POSTE DE CONCRETO DUPLO T , 100KG, H = 6M DE ACORDO COM NBR 8451</v>
          </cell>
          <cell r="F7211" t="str">
            <v>UN</v>
          </cell>
          <cell r="G7211">
            <v>153.30000000000001</v>
          </cell>
          <cell r="H7211" t="str">
            <v>I-SINAPI</v>
          </cell>
          <cell r="I7211">
            <v>187.02</v>
          </cell>
        </row>
        <row r="7212">
          <cell r="D7212" t="str">
            <v>00012372</v>
          </cell>
          <cell r="E7212" t="str">
            <v>POSTE DE CONCRETO DUPLO T , 200KG, H = 11M DE ACORDO COM NBR 8451</v>
          </cell>
          <cell r="F7212" t="str">
            <v>UN</v>
          </cell>
          <cell r="G7212">
            <v>430.99</v>
          </cell>
          <cell r="H7212" t="str">
            <v>I-SINAPI</v>
          </cell>
          <cell r="I7212">
            <v>525.79999999999995</v>
          </cell>
        </row>
        <row r="7213">
          <cell r="D7213" t="str">
            <v>00012373</v>
          </cell>
          <cell r="E7213" t="str">
            <v>POSTE DE CONCRETO DUPLO T , 400KG,H = 12M DE ACORDO COM NBR 8451</v>
          </cell>
          <cell r="F7213" t="str">
            <v>UN</v>
          </cell>
          <cell r="G7213">
            <v>760.25</v>
          </cell>
          <cell r="H7213" t="str">
            <v>I-SINAPI</v>
          </cell>
          <cell r="I7213">
            <v>927.5</v>
          </cell>
        </row>
        <row r="7214">
          <cell r="D7214" t="str">
            <v>00005056</v>
          </cell>
          <cell r="E7214" t="str">
            <v>POSTE DE CONCRETO DUPLO T ,TIPO B, 500KG, H = 9M DE ACORDO COM NBR 8451</v>
          </cell>
          <cell r="F7214" t="str">
            <v>UN</v>
          </cell>
          <cell r="G7214">
            <v>577.58000000000004</v>
          </cell>
          <cell r="H7214" t="str">
            <v>I-SINAPI</v>
          </cell>
          <cell r="I7214">
            <v>704.64</v>
          </cell>
        </row>
        <row r="7215">
          <cell r="D7215" t="str">
            <v>00005033</v>
          </cell>
          <cell r="E7215" t="str">
            <v>POSTE DE CONCRETO DUPLO T, TIPO B , 300KG, H = 9M DE ACORDO COM NBR 8451</v>
          </cell>
          <cell r="F7215" t="str">
            <v>UN</v>
          </cell>
          <cell r="G7215">
            <v>453</v>
          </cell>
          <cell r="H7215" t="str">
            <v>I-SINAPI</v>
          </cell>
          <cell r="I7215">
            <v>552.66</v>
          </cell>
        </row>
        <row r="7216">
          <cell r="D7216" t="str">
            <v>00005057</v>
          </cell>
          <cell r="E7216" t="str">
            <v>POSTE DE CONCRETO DUPLO T, TIPO B, 300KG, H = 10M DE ACORDO COM NBR 8451</v>
          </cell>
          <cell r="F7216" t="str">
            <v>UN</v>
          </cell>
          <cell r="G7216">
            <v>513.64</v>
          </cell>
          <cell r="H7216" t="str">
            <v>I-SINAPI</v>
          </cell>
          <cell r="I7216">
            <v>626.64</v>
          </cell>
        </row>
        <row r="7217">
          <cell r="D7217">
            <v>5037</v>
          </cell>
          <cell r="E7217" t="str">
            <v>POSTE DE CONCRETO DUPLO T, TIPO D, 100KG, H = 7M DE ACORDO COM NBR 8451</v>
          </cell>
          <cell r="F7217" t="str">
            <v>UN</v>
          </cell>
          <cell r="G7217">
            <v>199.03</v>
          </cell>
          <cell r="H7217" t="str">
            <v>I-SINAPI</v>
          </cell>
          <cell r="I7217">
            <v>242.81</v>
          </cell>
        </row>
        <row r="7218">
          <cell r="D7218" t="str">
            <v>00005049</v>
          </cell>
          <cell r="E7218" t="str">
            <v>POSTE DE CONCRETO DUPLO T, TIPO D, 150KG, H = 9M DE ACORDO COM NBR 8451</v>
          </cell>
          <cell r="F7218" t="str">
            <v>UN</v>
          </cell>
          <cell r="G7218">
            <v>293.63</v>
          </cell>
          <cell r="H7218" t="str">
            <v>I-SINAPI</v>
          </cell>
          <cell r="I7218">
            <v>358.22</v>
          </cell>
        </row>
        <row r="7219">
          <cell r="D7219" t="str">
            <v>00005038</v>
          </cell>
          <cell r="E7219" t="str">
            <v>POSTE DE CONCRETO DUPLO T, TIPO D, 200KG, H = 9M DE ACORDO COM NBR 8451</v>
          </cell>
          <cell r="F7219" t="str">
            <v>UN</v>
          </cell>
          <cell r="G7219">
            <v>322.74</v>
          </cell>
          <cell r="H7219" t="str">
            <v>I-SINAPI</v>
          </cell>
          <cell r="I7219">
            <v>393.74</v>
          </cell>
        </row>
        <row r="7220">
          <cell r="D7220" t="str">
            <v>00013334</v>
          </cell>
          <cell r="E7220" t="str">
            <v>POSTE DE CONCRETO DUPLO T, 100KG, H = 8M DE ACORDO COM NBR 8451</v>
          </cell>
          <cell r="F7220" t="str">
            <v>UN</v>
          </cell>
          <cell r="G7220">
            <v>230.36</v>
          </cell>
          <cell r="H7220" t="str">
            <v>I-SINAPI</v>
          </cell>
          <cell r="I7220">
            <v>281.02999999999997</v>
          </cell>
        </row>
        <row r="7221">
          <cell r="D7221" t="str">
            <v>00013335</v>
          </cell>
          <cell r="E7221" t="str">
            <v>POSTE DE CONCRETO DUPLO T, 200KG, H = 8M DE ACORDO COM NBR 8451</v>
          </cell>
          <cell r="F7221" t="str">
            <v>UN</v>
          </cell>
          <cell r="G7221">
            <v>256.48</v>
          </cell>
          <cell r="H7221" t="str">
            <v>I-SINAPI</v>
          </cell>
          <cell r="I7221">
            <v>312.89999999999998</v>
          </cell>
        </row>
        <row r="7222">
          <cell r="D7222" t="str">
            <v>00013339</v>
          </cell>
          <cell r="E7222" t="str">
            <v>POSTE DE CONCRETO DUPLO T, 300KG, H = 12M DE ACORDO COM NBR 8451</v>
          </cell>
          <cell r="F7222" t="str">
            <v>UN</v>
          </cell>
          <cell r="G7222">
            <v>677.6</v>
          </cell>
          <cell r="H7222" t="str">
            <v>I-SINAPI</v>
          </cell>
          <cell r="I7222">
            <v>826.67</v>
          </cell>
        </row>
        <row r="7223">
          <cell r="D7223" t="str">
            <v>00013337</v>
          </cell>
          <cell r="E7223" t="str">
            <v>POSTE DE CONCRETO DUPLO T, 300KG, H = 8M DE ACORDO COM NBR 8451</v>
          </cell>
          <cell r="F7223" t="str">
            <v>UN</v>
          </cell>
          <cell r="G7223">
            <v>389.45</v>
          </cell>
          <cell r="H7223" t="str">
            <v>I-SINAPI</v>
          </cell>
          <cell r="I7223">
            <v>475.12</v>
          </cell>
        </row>
        <row r="7224">
          <cell r="D7224" t="str">
            <v>00014166</v>
          </cell>
          <cell r="E7224" t="str">
            <v>POSTE FERRO GALV DE ENGATAR RETO CONICO CONTINUO H = 7M</v>
          </cell>
          <cell r="F7224" t="str">
            <v>UN</v>
          </cell>
          <cell r="G7224">
            <v>584.98</v>
          </cell>
          <cell r="H7224" t="str">
            <v>I-SINAPI</v>
          </cell>
          <cell r="I7224">
            <v>713.67</v>
          </cell>
        </row>
        <row r="7225">
          <cell r="D7225" t="str">
            <v>00014164</v>
          </cell>
          <cell r="E7225" t="str">
            <v>POSTE FERRO GALV FLANGEADO CURVO DUPLO CONICO CONTINUO H = 9M, C/ BASE</v>
          </cell>
          <cell r="F7225" t="str">
            <v>UN</v>
          </cell>
          <cell r="G7225">
            <v>1017.8</v>
          </cell>
          <cell r="H7225" t="str">
            <v>I-SINAPI</v>
          </cell>
          <cell r="I7225">
            <v>1241.71</v>
          </cell>
        </row>
        <row r="7226">
          <cell r="D7226" t="str">
            <v>00014163</v>
          </cell>
          <cell r="E7226" t="str">
            <v>POSTE FERRO GALV FLANGEADO CURVO DUPLO CONICO CONTINUO H = 9M, S/ BASE</v>
          </cell>
          <cell r="F7226" t="str">
            <v>UN</v>
          </cell>
          <cell r="G7226">
            <v>1068.52</v>
          </cell>
          <cell r="H7226" t="str">
            <v>I-SINAPI</v>
          </cell>
          <cell r="I7226">
            <v>1303.5899999999999</v>
          </cell>
        </row>
        <row r="7227">
          <cell r="D7227" t="str">
            <v>00014162</v>
          </cell>
          <cell r="E7227" t="str">
            <v>POSTE FERRO GALV FLANGEADO CURVO SIMPLES CONICO CONTINUO H = 9M, S/ BASE</v>
          </cell>
          <cell r="F7227" t="str">
            <v>UN</v>
          </cell>
          <cell r="G7227">
            <v>917.71</v>
          </cell>
          <cell r="H7227" t="str">
            <v>I-SINAPI</v>
          </cell>
          <cell r="I7227">
            <v>1119.5999999999999</v>
          </cell>
        </row>
        <row r="7228">
          <cell r="D7228" t="str">
            <v>00005052</v>
          </cell>
          <cell r="E7228" t="str">
            <v>POSTE FERRO GALV FLANGEADO CURVO SIMPLES CONICO CONTINUO, C/ BASE H = 7,00M</v>
          </cell>
          <cell r="F7228" t="str">
            <v>UN</v>
          </cell>
          <cell r="G7228">
            <v>563</v>
          </cell>
          <cell r="H7228" t="str">
            <v>I-SINAPI</v>
          </cell>
          <cell r="I7228">
            <v>686.86</v>
          </cell>
        </row>
        <row r="7229">
          <cell r="D7229" t="str">
            <v>00005051</v>
          </cell>
          <cell r="E7229" t="str">
            <v>POSTE FERRO GALV FLANGEADO CURVO SIMPLES CONICO CONTINUO, C/ BASE H = 9,00M</v>
          </cell>
          <cell r="F7229" t="str">
            <v>UN</v>
          </cell>
          <cell r="G7229">
            <v>772.85</v>
          </cell>
          <cell r="H7229" t="str">
            <v>I-SINAPI</v>
          </cell>
          <cell r="I7229">
            <v>942.87</v>
          </cell>
        </row>
        <row r="7230">
          <cell r="D7230" t="str">
            <v>00014165</v>
          </cell>
          <cell r="E7230" t="str">
            <v>POSTE FERRO GALV FLANGEADO RETO CONICO CONTINUO H = 9M C/ BASE</v>
          </cell>
          <cell r="F7230" t="str">
            <v>UN</v>
          </cell>
          <cell r="G7230">
            <v>821.68</v>
          </cell>
          <cell r="H7230" t="str">
            <v>I-SINAPI</v>
          </cell>
          <cell r="I7230">
            <v>1002.44</v>
          </cell>
        </row>
        <row r="7231">
          <cell r="D7231" t="str">
            <v>00012378</v>
          </cell>
          <cell r="E7231" t="str">
            <v>POSTE FERRO GALV FLANGEADO RETO DN = 80MM X 6,0M</v>
          </cell>
          <cell r="F7231" t="str">
            <v>UN</v>
          </cell>
          <cell r="G7231">
            <v>530.88</v>
          </cell>
          <cell r="H7231" t="str">
            <v>I-SINAPI</v>
          </cell>
          <cell r="I7231">
            <v>647.66999999999996</v>
          </cell>
        </row>
        <row r="7232">
          <cell r="D7232" t="str">
            <v>00005050</v>
          </cell>
          <cell r="E7232" t="str">
            <v>POSTE FERRO GALV FLANGEADO RETO H = 2.50M</v>
          </cell>
          <cell r="F7232" t="str">
            <v>UN</v>
          </cell>
          <cell r="G7232">
            <v>205.18</v>
          </cell>
          <cell r="H7232" t="str">
            <v>I-SINAPI</v>
          </cell>
          <cell r="I7232">
            <v>250.31</v>
          </cell>
        </row>
        <row r="7233">
          <cell r="D7233" t="str">
            <v>00026028</v>
          </cell>
          <cell r="E7233" t="str">
            <v>POZOLANA</v>
          </cell>
          <cell r="F7233" t="str">
            <v>SC50KG</v>
          </cell>
          <cell r="G7233">
            <v>14.85</v>
          </cell>
          <cell r="H7233" t="str">
            <v>I-SINAPI</v>
          </cell>
          <cell r="I7233">
            <v>18.11</v>
          </cell>
        </row>
        <row r="7234">
          <cell r="D7234" t="str">
            <v>00005063</v>
          </cell>
          <cell r="E7234" t="str">
            <v>PREGO DE ACO 1 1/2 X 14</v>
          </cell>
          <cell r="F7234" t="str">
            <v>KG</v>
          </cell>
          <cell r="G7234">
            <v>6.14</v>
          </cell>
          <cell r="H7234" t="str">
            <v>I-SINAPI</v>
          </cell>
          <cell r="I7234">
            <v>7.49</v>
          </cell>
        </row>
        <row r="7235">
          <cell r="D7235" t="str">
            <v>00005074</v>
          </cell>
          <cell r="E7235" t="str">
            <v>PREGO DE ACO 1 1/2" X 13"</v>
          </cell>
          <cell r="F7235" t="str">
            <v>KG</v>
          </cell>
          <cell r="G7235">
            <v>8.32</v>
          </cell>
          <cell r="H7235" t="str">
            <v>I-SINAPI</v>
          </cell>
          <cell r="I7235">
            <v>10.15</v>
          </cell>
        </row>
        <row r="7236">
          <cell r="D7236" t="str">
            <v>00005072</v>
          </cell>
          <cell r="E7236" t="str">
            <v>PREGO DE ACO 1" X 17"</v>
          </cell>
          <cell r="F7236" t="str">
            <v>KG</v>
          </cell>
          <cell r="G7236">
            <v>12.67</v>
          </cell>
          <cell r="H7236" t="str">
            <v>I-SINAPI</v>
          </cell>
          <cell r="I7236">
            <v>15.45</v>
          </cell>
        </row>
        <row r="7237">
          <cell r="D7237" t="str">
            <v>00005065</v>
          </cell>
          <cell r="E7237" t="str">
            <v>PREGO DE ACO 10 X 10</v>
          </cell>
          <cell r="F7237" t="str">
            <v>KG</v>
          </cell>
          <cell r="G7237">
            <v>10.69</v>
          </cell>
          <cell r="H7237" t="str">
            <v>I-SINAPI</v>
          </cell>
          <cell r="I7237">
            <v>13.04</v>
          </cell>
        </row>
        <row r="7238">
          <cell r="D7238" t="str">
            <v>00005066</v>
          </cell>
          <cell r="E7238" t="str">
            <v>PREGO DE ACO 12 X 12</v>
          </cell>
          <cell r="F7238" t="str">
            <v>KG</v>
          </cell>
          <cell r="G7238">
            <v>8.5500000000000007</v>
          </cell>
          <cell r="H7238" t="str">
            <v>I-SINAPI</v>
          </cell>
          <cell r="I7238">
            <v>10.43</v>
          </cell>
        </row>
        <row r="7239">
          <cell r="D7239" t="str">
            <v>00020247</v>
          </cell>
          <cell r="E7239" t="str">
            <v>PREGO DE ACO 15 X 15 C/ CABECA</v>
          </cell>
          <cell r="F7239" t="str">
            <v>KG</v>
          </cell>
          <cell r="G7239">
            <v>7.25</v>
          </cell>
          <cell r="H7239" t="str">
            <v>I-SINAPI</v>
          </cell>
          <cell r="I7239">
            <v>8.84</v>
          </cell>
        </row>
        <row r="7240">
          <cell r="D7240" t="str">
            <v>00005067</v>
          </cell>
          <cell r="E7240" t="str">
            <v>PREGO DE ACO 16 X 24</v>
          </cell>
          <cell r="F7240" t="str">
            <v>KG</v>
          </cell>
          <cell r="G7240">
            <v>7.05</v>
          </cell>
          <cell r="H7240" t="str">
            <v>I-SINAPI</v>
          </cell>
          <cell r="I7240">
            <v>8.6</v>
          </cell>
        </row>
        <row r="7241">
          <cell r="D7241" t="str">
            <v>00005068</v>
          </cell>
          <cell r="E7241" t="str">
            <v>PREGO DE ACO 17 X 21</v>
          </cell>
          <cell r="F7241" t="str">
            <v>KG</v>
          </cell>
          <cell r="G7241">
            <v>6.73</v>
          </cell>
          <cell r="H7241" t="str">
            <v>I-SINAPI</v>
          </cell>
          <cell r="I7241">
            <v>8.2100000000000009</v>
          </cell>
        </row>
        <row r="7242">
          <cell r="D7242" t="str">
            <v>00005073</v>
          </cell>
          <cell r="E7242" t="str">
            <v>PREGO DE ACO 17 X 24</v>
          </cell>
          <cell r="F7242" t="str">
            <v>KG</v>
          </cell>
          <cell r="G7242">
            <v>6.41</v>
          </cell>
          <cell r="H7242" t="str">
            <v>I-SINAPI</v>
          </cell>
          <cell r="I7242">
            <v>7.82</v>
          </cell>
        </row>
        <row r="7243">
          <cell r="D7243" t="str">
            <v>00005069</v>
          </cell>
          <cell r="E7243" t="str">
            <v>PREGO DE ACO 17 X 27</v>
          </cell>
          <cell r="F7243" t="str">
            <v>KG</v>
          </cell>
          <cell r="G7243">
            <v>6.34</v>
          </cell>
          <cell r="H7243" t="str">
            <v>I-SINAPI</v>
          </cell>
          <cell r="I7243">
            <v>7.73</v>
          </cell>
        </row>
        <row r="7244">
          <cell r="D7244" t="str">
            <v>00005070</v>
          </cell>
          <cell r="E7244" t="str">
            <v>PREGO DE ACO 17 X 30</v>
          </cell>
          <cell r="F7244" t="str">
            <v>KG</v>
          </cell>
          <cell r="G7244">
            <v>6.1</v>
          </cell>
          <cell r="H7244" t="str">
            <v>I-SINAPI</v>
          </cell>
          <cell r="I7244">
            <v>7.44</v>
          </cell>
        </row>
        <row r="7245">
          <cell r="D7245" t="str">
            <v>00005071</v>
          </cell>
          <cell r="E7245" t="str">
            <v>PREGO DE ACO 18 X 24</v>
          </cell>
          <cell r="F7245" t="str">
            <v>KG</v>
          </cell>
          <cell r="G7245">
            <v>6.34</v>
          </cell>
          <cell r="H7245" t="str">
            <v>I-SINAPI</v>
          </cell>
          <cell r="I7245">
            <v>7.73</v>
          </cell>
        </row>
        <row r="7246">
          <cell r="D7246" t="str">
            <v>00005061</v>
          </cell>
          <cell r="E7246" t="str">
            <v>PREGO DE ACO 18 X 27</v>
          </cell>
          <cell r="F7246" t="str">
            <v>KG</v>
          </cell>
          <cell r="G7246">
            <v>6.85</v>
          </cell>
          <cell r="H7246" t="str">
            <v>I-SINAPI</v>
          </cell>
          <cell r="I7246">
            <v>8.35</v>
          </cell>
        </row>
        <row r="7247">
          <cell r="D7247" t="str">
            <v>00005075</v>
          </cell>
          <cell r="E7247" t="str">
            <v>PREGO DE ACO 18 X 30</v>
          </cell>
          <cell r="F7247" t="str">
            <v>KG</v>
          </cell>
          <cell r="G7247">
            <v>6.37</v>
          </cell>
          <cell r="H7247" t="str">
            <v>I-SINAPI</v>
          </cell>
          <cell r="I7247">
            <v>7.77</v>
          </cell>
        </row>
        <row r="7248">
          <cell r="D7248" t="str">
            <v>00005064</v>
          </cell>
          <cell r="E7248" t="str">
            <v>PREGO DE ACO 2 1/2 X 10</v>
          </cell>
          <cell r="F7248" t="str">
            <v>KG</v>
          </cell>
          <cell r="G7248">
            <v>6.85</v>
          </cell>
          <cell r="H7248" t="str">
            <v>I-SINAPI</v>
          </cell>
          <cell r="I7248">
            <v>8.35</v>
          </cell>
        </row>
        <row r="7249">
          <cell r="D7249" t="str">
            <v>00005078</v>
          </cell>
          <cell r="E7249" t="str">
            <v>PREGO DE ACO 2 1/2" X 12"</v>
          </cell>
          <cell r="F7249" t="str">
            <v>KG</v>
          </cell>
          <cell r="G7249">
            <v>7.33</v>
          </cell>
          <cell r="H7249" t="str">
            <v>I-SINAPI</v>
          </cell>
          <cell r="I7249">
            <v>8.94</v>
          </cell>
        </row>
        <row r="7250">
          <cell r="D7250" t="str">
            <v>00005062</v>
          </cell>
          <cell r="E7250" t="str">
            <v>PREGO DE ACO 3 X 9</v>
          </cell>
          <cell r="F7250" t="str">
            <v>KG</v>
          </cell>
          <cell r="G7250">
            <v>7.84</v>
          </cell>
          <cell r="H7250" t="str">
            <v>I-SINAPI</v>
          </cell>
          <cell r="I7250">
            <v>9.56</v>
          </cell>
        </row>
        <row r="7251">
          <cell r="D7251" t="str">
            <v>00001604</v>
          </cell>
          <cell r="E7251" t="str">
            <v>PRENSA CABO DE CONEXAO GT-P22 P/ CABO COBRE OU SIMILAR</v>
          </cell>
          <cell r="F7251" t="str">
            <v>UN</v>
          </cell>
          <cell r="G7251">
            <v>4.12</v>
          </cell>
          <cell r="H7251" t="str">
            <v>I-SINAPI</v>
          </cell>
          <cell r="I7251">
            <v>5.0199999999999996</v>
          </cell>
        </row>
        <row r="7252">
          <cell r="D7252" t="str">
            <v>00011149</v>
          </cell>
          <cell r="E7252" t="str">
            <v>PRIMER EPOXI</v>
          </cell>
          <cell r="F7252" t="str">
            <v>GL</v>
          </cell>
          <cell r="G7252">
            <v>135.43</v>
          </cell>
          <cell r="H7252" t="str">
            <v>I-SINAPI</v>
          </cell>
          <cell r="I7252">
            <v>165.22</v>
          </cell>
        </row>
        <row r="7253">
          <cell r="D7253" t="str">
            <v>00000511</v>
          </cell>
          <cell r="E7253" t="str">
            <v>PRIMER TP ADEFLEX 604-S ASFALTOS VITORIA OU EQUIV</v>
          </cell>
          <cell r="F7253" t="str">
            <v>L</v>
          </cell>
          <cell r="G7253">
            <v>7.54</v>
          </cell>
          <cell r="H7253" t="str">
            <v>I-SINAPI</v>
          </cell>
          <cell r="I7253">
            <v>9.19</v>
          </cell>
        </row>
        <row r="7254">
          <cell r="D7254" t="str">
            <v>00000512</v>
          </cell>
          <cell r="E7254" t="str">
            <v>PRIMER TP ADEFLEX 612 ASFALTOS VITORIA OU EQUIV</v>
          </cell>
          <cell r="F7254" t="str">
            <v>KG</v>
          </cell>
          <cell r="G7254">
            <v>12.47</v>
          </cell>
          <cell r="H7254" t="str">
            <v>I-SINAPI</v>
          </cell>
          <cell r="I7254">
            <v>15.21</v>
          </cell>
        </row>
        <row r="7255">
          <cell r="D7255" t="str">
            <v>00011174</v>
          </cell>
          <cell r="E7255" t="str">
            <v>PRIMER UNIVERSAL-FUNDO ANTICORROSIVO TP ZARCAO</v>
          </cell>
          <cell r="F7255" t="str">
            <v>18L</v>
          </cell>
          <cell r="G7255">
            <v>338.38</v>
          </cell>
          <cell r="H7255" t="str">
            <v>I-SINAPI</v>
          </cell>
          <cell r="I7255">
            <v>412.82</v>
          </cell>
        </row>
        <row r="7256">
          <cell r="D7256" t="str">
            <v>00012272</v>
          </cell>
          <cell r="E7256" t="str">
            <v>PROJETOR P/ FACHADA PROVA DE TEMPO P/ LAMPADA INCANDESCENTE OU VAPOR MERCURIO E27, TIPO Z-15</v>
          </cell>
          <cell r="F7256" t="str">
            <v>UN</v>
          </cell>
          <cell r="G7256">
            <v>51.64</v>
          </cell>
          <cell r="H7256" t="str">
            <v>I-SINAPI</v>
          </cell>
          <cell r="I7256">
            <v>63</v>
          </cell>
        </row>
        <row r="7257">
          <cell r="D7257" t="str">
            <v>00012273</v>
          </cell>
          <cell r="E7257" t="str">
            <v>PROJETOR RETANGULAR FECHADO PARA LAMPADA VAPOR DE MERCURIO/SODIO 250 W A 500 W, CABECEIRAS</v>
          </cell>
          <cell r="F7257" t="str">
            <v>UN</v>
          </cell>
          <cell r="G7257">
            <v>31.36</v>
          </cell>
          <cell r="H7257" t="str">
            <v>I-SINAPI</v>
          </cell>
          <cell r="I7257">
            <v>38.25</v>
          </cell>
        </row>
        <row r="7258">
          <cell r="D7258" t="str">
            <v>00011736</v>
          </cell>
          <cell r="E7258" t="str">
            <v>PROLONGAMENTO PVC EB-608 P/ CX SIFONADA 150MMX10CM</v>
          </cell>
          <cell r="F7258" t="str">
            <v>UN</v>
          </cell>
          <cell r="G7258">
            <v>2.35</v>
          </cell>
          <cell r="H7258" t="str">
            <v>I-SINAPI</v>
          </cell>
          <cell r="I7258">
            <v>2.86</v>
          </cell>
        </row>
        <row r="7259">
          <cell r="D7259" t="str">
            <v>00011737</v>
          </cell>
          <cell r="E7259" t="str">
            <v>PROLONGAMENTO PVC EB-608 P/ CX SIFONADA 150MMX15CM</v>
          </cell>
          <cell r="F7259" t="str">
            <v>UN</v>
          </cell>
          <cell r="G7259">
            <v>3.48</v>
          </cell>
          <cell r="H7259" t="str">
            <v>I-SINAPI</v>
          </cell>
          <cell r="I7259">
            <v>4.24</v>
          </cell>
        </row>
        <row r="7260">
          <cell r="D7260" t="str">
            <v>00011738</v>
          </cell>
          <cell r="E7260" t="str">
            <v>PROLONGAMENTO PVC EB-608 P/ CX SIFONADA 150MMX20CM</v>
          </cell>
          <cell r="F7260" t="str">
            <v>UN</v>
          </cell>
          <cell r="G7260">
            <v>4.2300000000000004</v>
          </cell>
          <cell r="H7260" t="str">
            <v>I-SINAPI</v>
          </cell>
          <cell r="I7260">
            <v>5.16</v>
          </cell>
        </row>
        <row r="7261">
          <cell r="D7261" t="str">
            <v>00011733</v>
          </cell>
          <cell r="E7261" t="str">
            <v>PROLONGAMENTO PVC EB=608 P/ CX SIFONADA 100MMX10CM</v>
          </cell>
          <cell r="F7261" t="str">
            <v>UN</v>
          </cell>
          <cell r="G7261">
            <v>1.1100000000000001</v>
          </cell>
          <cell r="H7261" t="str">
            <v>I-SINAPI</v>
          </cell>
          <cell r="I7261">
            <v>1.35</v>
          </cell>
        </row>
        <row r="7262">
          <cell r="D7262" t="str">
            <v>00011734</v>
          </cell>
          <cell r="E7262" t="str">
            <v>PROLONGAMENTO PVC EB=608 P/ CX SIFONADA 100MMX15CM</v>
          </cell>
          <cell r="F7262" t="str">
            <v>UN</v>
          </cell>
          <cell r="G7262">
            <v>1.55</v>
          </cell>
          <cell r="H7262" t="str">
            <v>I-SINAPI</v>
          </cell>
          <cell r="I7262">
            <v>1.89</v>
          </cell>
        </row>
        <row r="7263">
          <cell r="D7263" t="str">
            <v>00011735</v>
          </cell>
          <cell r="E7263" t="str">
            <v>PROLONGAMENTO PVC EB=608 P/ CX SIFONADA 100MMX20CM</v>
          </cell>
          <cell r="F7263" t="str">
            <v>UN</v>
          </cell>
          <cell r="G7263">
            <v>2.0499999999999998</v>
          </cell>
          <cell r="H7263" t="str">
            <v>I-SINAPI</v>
          </cell>
          <cell r="I7263">
            <v>2.5</v>
          </cell>
        </row>
        <row r="7264">
          <cell r="D7264" t="str">
            <v>00011523</v>
          </cell>
          <cell r="E7264" t="str">
            <v>PUXADOR CONCHA LATAO CROMADO OU POLIDO P/ PORTA/JAN CORRER - 3 X 9CM</v>
          </cell>
          <cell r="F7264" t="str">
            <v>UN</v>
          </cell>
          <cell r="G7264">
            <v>6.19</v>
          </cell>
          <cell r="H7264" t="str">
            <v>I-SINAPI</v>
          </cell>
          <cell r="I7264">
            <v>7.55</v>
          </cell>
        </row>
        <row r="7265">
          <cell r="D7265" t="str">
            <v>00011522</v>
          </cell>
          <cell r="E7265" t="str">
            <v>PUXADOR CONCHA LATAO CROMADO OU POLIDO P/ PORTA/JAN CORRER C/ FURO P/ CHAVE - 4 X 10CM</v>
          </cell>
          <cell r="F7265" t="str">
            <v>UN</v>
          </cell>
          <cell r="G7265">
            <v>10.51</v>
          </cell>
          <cell r="H7265" t="str">
            <v>I-SINAPI</v>
          </cell>
          <cell r="I7265">
            <v>12.82</v>
          </cell>
        </row>
        <row r="7266">
          <cell r="D7266" t="str">
            <v>00011524</v>
          </cell>
          <cell r="E7266" t="str">
            <v>PUXADOR TUBULAR DE CENTRO P/ JANELAS - LATAO CROMADO</v>
          </cell>
          <cell r="F7266" t="str">
            <v>UN</v>
          </cell>
          <cell r="G7266">
            <v>29.34</v>
          </cell>
          <cell r="H7266" t="str">
            <v>I-SINAPI</v>
          </cell>
          <cell r="I7266">
            <v>35.79</v>
          </cell>
        </row>
        <row r="7267">
          <cell r="D7267" t="str">
            <v>00005080</v>
          </cell>
          <cell r="E7267" t="str">
            <v>PUXADOR ZAMAK CENTRAL P/ ESQUADRIA ALUMINIO</v>
          </cell>
          <cell r="F7267" t="str">
            <v>UN</v>
          </cell>
          <cell r="G7267">
            <v>6.85</v>
          </cell>
          <cell r="H7267" t="str">
            <v>I-SINAPI</v>
          </cell>
          <cell r="I7267">
            <v>8.35</v>
          </cell>
        </row>
        <row r="7268">
          <cell r="D7268" t="str">
            <v>00011096</v>
          </cell>
          <cell r="E7268" t="str">
            <v>PÓ DE MÁRMORE</v>
          </cell>
          <cell r="F7268" t="str">
            <v>KG</v>
          </cell>
          <cell r="G7268">
            <v>0.1</v>
          </cell>
          <cell r="H7268" t="str">
            <v>I-SINAPI</v>
          </cell>
          <cell r="I7268">
            <v>0.12</v>
          </cell>
        </row>
        <row r="7269">
          <cell r="D7269" t="str">
            <v>00004741</v>
          </cell>
          <cell r="E7269" t="str">
            <v>PÓ-DE-PEDRA</v>
          </cell>
          <cell r="F7269" t="str">
            <v>M3</v>
          </cell>
          <cell r="G7269">
            <v>37.619999999999997</v>
          </cell>
          <cell r="H7269" t="str">
            <v>I-SINAPI</v>
          </cell>
          <cell r="I7269">
            <v>45.89</v>
          </cell>
        </row>
        <row r="7270">
          <cell r="D7270" t="str">
            <v>00013391</v>
          </cell>
          <cell r="E7270" t="str">
            <v>QUADRO DE DISTRIBUICAO DE EMBUTIR C/ BARRAMENTO MONOFASICO P/ 6 DISJUNTORES UNIPOLARES EM</v>
          </cell>
          <cell r="F7270" t="str">
            <v>UN</v>
          </cell>
          <cell r="G7270">
            <v>145.91999999999999</v>
          </cell>
          <cell r="H7270" t="str">
            <v>I-SINAPI</v>
          </cell>
          <cell r="I7270">
            <v>178.02</v>
          </cell>
        </row>
        <row r="7271">
          <cell r="D7271" t="str">
            <v>00013392</v>
          </cell>
          <cell r="E7271" t="str">
            <v>QUADRO DE DISTRIBUICAO DE EMBUTIR C/ BARRAMENTO MONOFASICO P/ 8 DISJUNTORES UNIPOLARES EM</v>
          </cell>
          <cell r="F7271" t="str">
            <v>UN</v>
          </cell>
          <cell r="G7271">
            <v>135.9</v>
          </cell>
          <cell r="H7271" t="str">
            <v>I-SINAPI</v>
          </cell>
          <cell r="I7271">
            <v>165.79</v>
          </cell>
        </row>
        <row r="7272">
          <cell r="D7272" t="str">
            <v>00013402</v>
          </cell>
          <cell r="E7272" t="str">
            <v>QUADRO DE DISTRIBUICAO DE EMBUTIR C/ BARRAMENTO NEUTRO P/ 18 DISJUNTORES UNIPOLARES EM CHAPA</v>
          </cell>
          <cell r="F7272" t="str">
            <v>UN</v>
          </cell>
          <cell r="G7272">
            <v>222.31</v>
          </cell>
          <cell r="H7272" t="str">
            <v>I-SINAPI</v>
          </cell>
          <cell r="I7272">
            <v>271.20999999999998</v>
          </cell>
        </row>
        <row r="7273">
          <cell r="D7273">
            <v>13393</v>
          </cell>
          <cell r="E7273" t="str">
            <v>QUADRO DE DISTRIBUICAO DE EMBUTIR C/ BARRAMENTO TRIFASICO P/ 12 DISJUNTORES UNIPOLARES EM CHAP</v>
          </cell>
          <cell r="F7273" t="str">
            <v>UN</v>
          </cell>
          <cell r="G7273">
            <v>160.26</v>
          </cell>
          <cell r="H7273" t="str">
            <v>I-SINAPI</v>
          </cell>
          <cell r="I7273">
            <v>195.51</v>
          </cell>
        </row>
        <row r="7274">
          <cell r="D7274" t="str">
            <v>00013394</v>
          </cell>
          <cell r="E7274" t="str">
            <v>QUADRO DE DISTRIBUICAO DE EMBUTIR C/ BARRAMENTO TRIFASICO P/ 15 DISJUNTORES UNIPOLARES EM CHAP</v>
          </cell>
          <cell r="F7274" t="str">
            <v>UN</v>
          </cell>
          <cell r="G7274">
            <v>177.25</v>
          </cell>
          <cell r="H7274" t="str">
            <v>I-SINAPI</v>
          </cell>
          <cell r="I7274">
            <v>216.24</v>
          </cell>
        </row>
        <row r="7275">
          <cell r="D7275" t="str">
            <v>00013395</v>
          </cell>
          <cell r="E7275" t="str">
            <v>QUADRO DE DISTRIBUICAO DE EMBUTIR C/ BARRAMENTO TRIFASICO P/ 18 DISJUNTORES UNIPOLARES EM CHAP</v>
          </cell>
          <cell r="F7275" t="str">
            <v>UN</v>
          </cell>
          <cell r="G7275">
            <v>216.23</v>
          </cell>
          <cell r="H7275" t="str">
            <v>I-SINAPI</v>
          </cell>
          <cell r="I7275">
            <v>263.8</v>
          </cell>
        </row>
        <row r="7276">
          <cell r="D7276" t="str">
            <v>00012039</v>
          </cell>
          <cell r="E7276" t="str">
            <v>QUADRO DE DISTRIBUICAO DE EMBUTIR C/ BARRAMENTO TRIFASICO P/ 24 DISJUNTORES UNIPOLARES EM CHAP</v>
          </cell>
          <cell r="F7276" t="str">
            <v>UN</v>
          </cell>
          <cell r="G7276">
            <v>267.16000000000003</v>
          </cell>
          <cell r="H7276" t="str">
            <v>I-SINAPI</v>
          </cell>
          <cell r="I7276">
            <v>325.93</v>
          </cell>
        </row>
        <row r="7277">
          <cell r="D7277" t="str">
            <v>00013396</v>
          </cell>
          <cell r="E7277" t="str">
            <v>QUADRO DE DISTRIBUICAO DE EMBUTIR C/ BARRAMENTO TRIFASICO P/ 27 DISJUNTORES UNIPOLARES EM CHAP</v>
          </cell>
          <cell r="F7277" t="str">
            <v>UN</v>
          </cell>
          <cell r="G7277">
            <v>266.8</v>
          </cell>
          <cell r="H7277" t="str">
            <v>I-SINAPI</v>
          </cell>
          <cell r="I7277">
            <v>325.49</v>
          </cell>
        </row>
        <row r="7278">
          <cell r="D7278" t="str">
            <v>00013397</v>
          </cell>
          <cell r="E7278" t="str">
            <v>QUADRO DE DISTRIBUICAO DE EMBUTIR C/ BARRAMENTO TRIFASICO P/ 30 DISJUNTORES UNIPOLARES EM CHAP</v>
          </cell>
          <cell r="F7278" t="str">
            <v>UN</v>
          </cell>
          <cell r="G7278">
            <v>273.27</v>
          </cell>
          <cell r="H7278" t="str">
            <v>I-SINAPI</v>
          </cell>
          <cell r="I7278">
            <v>333.38</v>
          </cell>
        </row>
        <row r="7279">
          <cell r="D7279" t="str">
            <v>00005101</v>
          </cell>
          <cell r="E7279" t="str">
            <v>QUADRO DE DISTRIBUICAO DE EMBUTIR C/ BARRAMENTO TRIFASICO P/ 30 DISJUNTORES UNIPOLARES EM CHAP</v>
          </cell>
          <cell r="F7279" t="str">
            <v>UN</v>
          </cell>
          <cell r="G7279">
            <v>270.8</v>
          </cell>
          <cell r="H7279" t="str">
            <v>I-SINAPI</v>
          </cell>
          <cell r="I7279">
            <v>330.37</v>
          </cell>
        </row>
        <row r="7280">
          <cell r="D7280" t="str">
            <v>00012041</v>
          </cell>
          <cell r="E7280" t="str">
            <v>QUADRO DE DISTRIBUICAO DE EMBUTIR C/ BARRAMENTO TRIFASICO P/ 32 DISJUNTORES UNIPOLARES EM CHAP</v>
          </cell>
          <cell r="F7280" t="str">
            <v>UN</v>
          </cell>
          <cell r="G7280">
            <v>418.33</v>
          </cell>
          <cell r="H7280" t="str">
            <v>I-SINAPI</v>
          </cell>
          <cell r="I7280">
            <v>510.36</v>
          </cell>
        </row>
        <row r="7281">
          <cell r="D7281" t="str">
            <v>00012042</v>
          </cell>
          <cell r="E7281" t="str">
            <v>QUADRO DE DISTRIBUICAO DE EMBUTIR C/ BARRAMENTO TRIFASICO P/ 40 DISJUNTORES UNIPOLARES EM CHAP</v>
          </cell>
          <cell r="F7281" t="str">
            <v>UN</v>
          </cell>
          <cell r="G7281">
            <v>470.87</v>
          </cell>
          <cell r="H7281" t="str">
            <v>I-SINAPI</v>
          </cell>
          <cell r="I7281">
            <v>574.46</v>
          </cell>
        </row>
        <row r="7282">
          <cell r="D7282" t="str">
            <v>00005097</v>
          </cell>
          <cell r="E7282" t="str">
            <v>QUADRO DE DISTRIBUICAO DE EMBUTIR C/ BARRAMENTO TRIFASICO P/ 40 DISJUNTORES UNIPOLARES EM CHAP</v>
          </cell>
          <cell r="F7282" t="str">
            <v>UN</v>
          </cell>
          <cell r="G7282">
            <v>445.26</v>
          </cell>
          <cell r="H7282" t="str">
            <v>I-SINAPI</v>
          </cell>
          <cell r="I7282">
            <v>543.21</v>
          </cell>
        </row>
        <row r="7283">
          <cell r="D7283" t="str">
            <v>00012043</v>
          </cell>
          <cell r="E7283" t="str">
            <v>QUADRO DE DISTRIBUICAO DE EMBUTIR C/ BARRAMENTO TRIFASICO P/ 50 DISJUNTORES UNIPOLARES EM CHAP</v>
          </cell>
          <cell r="F7283" t="str">
            <v>UN</v>
          </cell>
          <cell r="G7283">
            <v>658.06</v>
          </cell>
          <cell r="H7283" t="str">
            <v>I-SINAPI</v>
          </cell>
          <cell r="I7283">
            <v>802.83</v>
          </cell>
        </row>
        <row r="7284">
          <cell r="D7284" t="str">
            <v>00012045</v>
          </cell>
          <cell r="E7284" t="str">
            <v>QUADRO DE DISTRIBUICAO DE EMBUTIR C/ BARRAMENTO TRIFASICO P/ 60 DISJUNTORES UNIPOLARES EM CHAP</v>
          </cell>
          <cell r="F7284" t="str">
            <v>UN</v>
          </cell>
          <cell r="G7284">
            <v>816.88</v>
          </cell>
          <cell r="H7284" t="str">
            <v>I-SINAPI</v>
          </cell>
          <cell r="I7284">
            <v>996.59</v>
          </cell>
        </row>
        <row r="7285">
          <cell r="D7285" t="str">
            <v>00013399</v>
          </cell>
          <cell r="E7285" t="str">
            <v>QUADRO DE DISTRIBUICAO DE EMBUTIR SEM BARRAMENTO P/ 3 DISJUNTORES UNIPOLARES, COM PORTA EM</v>
          </cell>
          <cell r="F7285" t="str">
            <v>UN</v>
          </cell>
          <cell r="G7285">
            <v>15.45</v>
          </cell>
          <cell r="H7285" t="str">
            <v>I-SINAPI</v>
          </cell>
          <cell r="I7285">
            <v>18.84</v>
          </cell>
        </row>
        <row r="7286">
          <cell r="D7286" t="str">
            <v>00012035</v>
          </cell>
          <cell r="E7286" t="str">
            <v>QUADRO DE DISTRIBUICAO DE EMBUTIR SEM BARRAMENTO P/ 3 DISJUNTORES UNIPOLARES, EM CHAPA DE ACO</v>
          </cell>
          <cell r="F7286" t="str">
            <v>UN</v>
          </cell>
          <cell r="G7286">
            <v>15.45</v>
          </cell>
          <cell r="H7286" t="str">
            <v>I-SINAPI</v>
          </cell>
          <cell r="I7286">
            <v>18.84</v>
          </cell>
        </row>
        <row r="7287">
          <cell r="D7287" t="str">
            <v>00013398</v>
          </cell>
          <cell r="E7287" t="str">
            <v>QUADRO DE DISTRIBUICAO DE EMBUTIR SEM BARRAMENTO P/ 3 DISJUNTORES UNIPOLARES, S/ PORTA, EM</v>
          </cell>
          <cell r="F7287" t="str">
            <v>UN</v>
          </cell>
          <cell r="G7287">
            <v>12.84</v>
          </cell>
          <cell r="H7287" t="str">
            <v>I-SINAPI</v>
          </cell>
          <cell r="I7287">
            <v>15.66</v>
          </cell>
        </row>
        <row r="7288">
          <cell r="D7288" t="str">
            <v>00013400</v>
          </cell>
          <cell r="E7288" t="str">
            <v>QUADRO DE DISTRIBUICAO DE EMBUTIR SEM BARRAMENTO P/ 6 DISJUNTORES UNIPOLARES, S/ PORTA, EM</v>
          </cell>
          <cell r="F7288" t="str">
            <v>UN</v>
          </cell>
          <cell r="G7288">
            <v>23.43</v>
          </cell>
          <cell r="H7288" t="str">
            <v>I-SINAPI</v>
          </cell>
          <cell r="I7288">
            <v>28.58</v>
          </cell>
        </row>
        <row r="7289">
          <cell r="D7289" t="str">
            <v>00013401</v>
          </cell>
          <cell r="E7289" t="str">
            <v>QUADRO DE DISTRIBUICAO DE EMBUTIR SEM BARRAMENTO, P/12 DISJUNTORES UNIPOLARES, S/ PORTA EM</v>
          </cell>
          <cell r="F7289" t="str">
            <v>UN</v>
          </cell>
          <cell r="G7289">
            <v>43.42</v>
          </cell>
          <cell r="H7289" t="str">
            <v>I-SINAPI</v>
          </cell>
          <cell r="I7289">
            <v>52.97</v>
          </cell>
        </row>
        <row r="7290">
          <cell r="D7290" t="str">
            <v>00005095</v>
          </cell>
          <cell r="E7290" t="str">
            <v>QUADRO DE DISTRIBUICAO DE EMBUTIR SEM BARRAMENTO, SEM PORTA, P/4 DISJUNTORES UNIPOLARES EM</v>
          </cell>
          <cell r="F7290" t="str">
            <v>UN</v>
          </cell>
          <cell r="G7290">
            <v>21.06</v>
          </cell>
          <cell r="H7290" t="str">
            <v>I-SINAPI</v>
          </cell>
          <cell r="I7290">
            <v>25.69</v>
          </cell>
        </row>
        <row r="7291">
          <cell r="D7291" t="str">
            <v>00012038</v>
          </cell>
          <cell r="E7291" t="str">
            <v>QUADRO DE DISTRIBUICAO DE SOBREPOR C/ BARRAMENTO TRIFASICO P/ 18 DISJUNTORES UNIPOLARES, EM</v>
          </cell>
          <cell r="F7291" t="str">
            <v>UN</v>
          </cell>
          <cell r="G7291">
            <v>247.27</v>
          </cell>
          <cell r="H7291" t="str">
            <v>I-SINAPI</v>
          </cell>
          <cell r="I7291">
            <v>301.66000000000003</v>
          </cell>
        </row>
        <row r="7292">
          <cell r="D7292" t="str">
            <v>00012040</v>
          </cell>
          <cell r="E7292" t="str">
            <v>QUADRO DE DISTRIBUICAO DE SOBREPOR C/ BARRAMENTO TRIFASICO P/ 24 DISJUNTORES UNIPOLARES, EM</v>
          </cell>
          <cell r="F7292" t="str">
            <v>UN</v>
          </cell>
          <cell r="G7292">
            <v>290.05</v>
          </cell>
          <cell r="H7292" t="str">
            <v>I-SINAPI</v>
          </cell>
          <cell r="I7292">
            <v>353.86</v>
          </cell>
        </row>
        <row r="7293">
          <cell r="D7293" t="str">
            <v>00021104</v>
          </cell>
          <cell r="E7293" t="str">
            <v>QUADRO EM CHAPA ACO GALVANIZADO 18 USG, 40X60CM P/ INSTALACAO DE PONTO DE FORCA PARA ELEVADOR</v>
          </cell>
          <cell r="F7293" t="str">
            <v>UN</v>
          </cell>
          <cell r="G7293">
            <v>333.68</v>
          </cell>
          <cell r="H7293" t="str">
            <v>I-SINAPI</v>
          </cell>
          <cell r="I7293">
            <v>407.08</v>
          </cell>
        </row>
        <row r="7294">
          <cell r="D7294" t="str">
            <v>00020272</v>
          </cell>
          <cell r="E7294" t="str">
            <v>QUADRO METALICO P/ MONT ELETRO-ELETRONICO 48 X 38 X 22CM CEMAR OU EQUIV</v>
          </cell>
          <cell r="F7294" t="str">
            <v>UN</v>
          </cell>
          <cell r="G7294">
            <v>223.02</v>
          </cell>
          <cell r="H7294" t="str">
            <v>I-SINAPI</v>
          </cell>
          <cell r="I7294">
            <v>272.08</v>
          </cell>
        </row>
        <row r="7295">
          <cell r="D7295" t="str">
            <v>00014060</v>
          </cell>
          <cell r="E7295" t="str">
            <v>QUADRO 160 X 66CM PADRAO LIGHT TR-4</v>
          </cell>
          <cell r="F7295" t="str">
            <v>UN</v>
          </cell>
          <cell r="G7295">
            <v>140.97999999999999</v>
          </cell>
          <cell r="H7295" t="str">
            <v>I-SINAPI</v>
          </cell>
          <cell r="I7295">
            <v>171.99</v>
          </cell>
        </row>
        <row r="7296">
          <cell r="D7296" t="str">
            <v>00004224</v>
          </cell>
          <cell r="E7296" t="str">
            <v>QUEROSENE</v>
          </cell>
          <cell r="F7296" t="str">
            <v>L</v>
          </cell>
          <cell r="G7296">
            <v>2.2599999999999998</v>
          </cell>
          <cell r="H7296" t="str">
            <v>I-SINAPI</v>
          </cell>
          <cell r="I7296">
            <v>2.75</v>
          </cell>
        </row>
        <row r="7297">
          <cell r="D7297" t="str">
            <v>00021058</v>
          </cell>
          <cell r="E7297" t="str">
            <v>RALO QUADRADO FOFO C/ REQUADRO 100 X 100MM P/ PATIO</v>
          </cell>
          <cell r="F7297" t="str">
            <v>UN</v>
          </cell>
          <cell r="G7297">
            <v>10.86</v>
          </cell>
          <cell r="H7297" t="str">
            <v>I-SINAPI</v>
          </cell>
          <cell r="I7297">
            <v>13.24</v>
          </cell>
        </row>
        <row r="7298">
          <cell r="D7298" t="str">
            <v>00021059</v>
          </cell>
          <cell r="E7298" t="str">
            <v>RALO QUADRADO FOFO C/ REQUADRO 150 X 150MM P/ PATIO</v>
          </cell>
          <cell r="F7298" t="str">
            <v>UN</v>
          </cell>
          <cell r="G7298">
            <v>12.02</v>
          </cell>
          <cell r="H7298" t="str">
            <v>I-SINAPI</v>
          </cell>
          <cell r="I7298">
            <v>14.66</v>
          </cell>
        </row>
        <row r="7299">
          <cell r="D7299" t="str">
            <v>00011234</v>
          </cell>
          <cell r="E7299" t="str">
            <v>RALO QUADRADO FOFO C/ REQUADRO 200 X 200MM P/ PATIO</v>
          </cell>
          <cell r="F7299" t="str">
            <v>UN</v>
          </cell>
          <cell r="G7299">
            <v>17.45</v>
          </cell>
          <cell r="H7299" t="str">
            <v>I-SINAPI</v>
          </cell>
          <cell r="I7299">
            <v>21.28</v>
          </cell>
        </row>
        <row r="7300">
          <cell r="D7300" t="str">
            <v>00021060</v>
          </cell>
          <cell r="E7300" t="str">
            <v>RALO QUADRADO FOFO C/ REQUADRO 250 X 250MM P/ PATIO</v>
          </cell>
          <cell r="F7300" t="str">
            <v>UN</v>
          </cell>
          <cell r="G7300">
            <v>20.34</v>
          </cell>
          <cell r="H7300" t="str">
            <v>I-SINAPI</v>
          </cell>
          <cell r="I7300">
            <v>24.81</v>
          </cell>
        </row>
        <row r="7301">
          <cell r="D7301" t="str">
            <v>00021061</v>
          </cell>
          <cell r="E7301" t="str">
            <v>RALO QUADRADO FOFO C/ REQUADRO 300 X 300MM P/ PATIO</v>
          </cell>
          <cell r="F7301" t="str">
            <v>UN</v>
          </cell>
          <cell r="G7301">
            <v>27.73</v>
          </cell>
          <cell r="H7301" t="str">
            <v>I-SINAPI</v>
          </cell>
          <cell r="I7301">
            <v>33.83</v>
          </cell>
        </row>
        <row r="7302">
          <cell r="D7302" t="str">
            <v>00021062</v>
          </cell>
          <cell r="E7302" t="str">
            <v>RALO QUADRADO FOFO C/ REQUADRO 400 X 400MM P/ PATIO</v>
          </cell>
          <cell r="F7302" t="str">
            <v>UN</v>
          </cell>
          <cell r="G7302">
            <v>58.01</v>
          </cell>
          <cell r="H7302" t="str">
            <v>I-SINAPI</v>
          </cell>
          <cell r="I7302">
            <v>70.77</v>
          </cell>
        </row>
        <row r="7303">
          <cell r="D7303" t="str">
            <v>00011711</v>
          </cell>
          <cell r="E7303" t="str">
            <v>RALO SECO PVC CONICO 100 X 40 MM C/GRELHA QUADRADA BRANCA</v>
          </cell>
          <cell r="F7303" t="str">
            <v>UN</v>
          </cell>
          <cell r="G7303">
            <v>6.91</v>
          </cell>
          <cell r="H7303" t="str">
            <v>I-SINAPI</v>
          </cell>
          <cell r="I7303">
            <v>8.43</v>
          </cell>
        </row>
        <row r="7304">
          <cell r="D7304" t="str">
            <v>00011739</v>
          </cell>
          <cell r="E7304" t="str">
            <v>RALO SECO PVC CONICO 100 X 40 MM C/GRELHA REDONDA BRANCA</v>
          </cell>
          <cell r="F7304" t="str">
            <v>UN</v>
          </cell>
          <cell r="G7304">
            <v>5.17</v>
          </cell>
          <cell r="H7304" t="str">
            <v>I-SINAPI</v>
          </cell>
          <cell r="I7304">
            <v>6.3</v>
          </cell>
        </row>
        <row r="7305">
          <cell r="D7305" t="str">
            <v>00005102</v>
          </cell>
          <cell r="E7305" t="str">
            <v>RALO SECO PVC QUADRADO 100 X 100 X 53 MM SAIDA 40MM C/GRELHA BRANCA</v>
          </cell>
          <cell r="F7305" t="str">
            <v>UN</v>
          </cell>
          <cell r="G7305">
            <v>5.75</v>
          </cell>
          <cell r="H7305" t="str">
            <v>I-SINAPI</v>
          </cell>
          <cell r="I7305">
            <v>7.01</v>
          </cell>
        </row>
        <row r="7306">
          <cell r="D7306" t="str">
            <v>00011708</v>
          </cell>
          <cell r="E7306" t="str">
            <v>RALO SEMI-ESFERICO FOFO TP ABACAXI D = 100MM P/ LAJES, CALHAS   ETC</v>
          </cell>
          <cell r="F7306" t="str">
            <v>UN</v>
          </cell>
          <cell r="G7306">
            <v>9.36</v>
          </cell>
          <cell r="H7306" t="str">
            <v>I-SINAPI</v>
          </cell>
          <cell r="I7306">
            <v>11.41</v>
          </cell>
        </row>
        <row r="7307">
          <cell r="D7307" t="str">
            <v>00011709</v>
          </cell>
          <cell r="E7307" t="str">
            <v>RALO SEMI-ESFERICO FOFO TP ABACAXI D = 150MM P/ LAJES, CALHAS   ETC</v>
          </cell>
          <cell r="F7307" t="str">
            <v>UN</v>
          </cell>
          <cell r="G7307">
            <v>16.059999999999999</v>
          </cell>
          <cell r="H7307" t="str">
            <v>I-SINAPI</v>
          </cell>
          <cell r="I7307">
            <v>19.59</v>
          </cell>
        </row>
        <row r="7308">
          <cell r="D7308" t="str">
            <v>00011710</v>
          </cell>
          <cell r="E7308" t="str">
            <v>RALO SEMI-ESFERICO FOFO TP ABACAXI D = 200MM P/ LAJES, CALHAS   ETC</v>
          </cell>
          <cell r="F7308" t="str">
            <v>UN</v>
          </cell>
          <cell r="G7308">
            <v>34.67</v>
          </cell>
          <cell r="H7308" t="str">
            <v>I-SINAPI</v>
          </cell>
          <cell r="I7308">
            <v>42.29</v>
          </cell>
        </row>
        <row r="7309">
          <cell r="D7309" t="str">
            <v>00021066</v>
          </cell>
          <cell r="E7309" t="str">
            <v>RALO SEMI-ESFERICO FOFO TP ABACAXI D = 50MM P/ LAJES, CALHAS   ETC</v>
          </cell>
          <cell r="F7309" t="str">
            <v>UN</v>
          </cell>
          <cell r="G7309">
            <v>7.86</v>
          </cell>
          <cell r="H7309" t="str">
            <v>I-SINAPI</v>
          </cell>
          <cell r="I7309">
            <v>9.58</v>
          </cell>
        </row>
        <row r="7310">
          <cell r="D7310" t="str">
            <v>00011707</v>
          </cell>
          <cell r="E7310" t="str">
            <v>RALO SEMI-ESFERICO FOFO TP ABACAXI D = 75MM P/ LAJES, CALHAS   ETC</v>
          </cell>
          <cell r="F7310" t="str">
            <v>UN</v>
          </cell>
          <cell r="G7310">
            <v>9.24</v>
          </cell>
          <cell r="H7310" t="str">
            <v>I-SINAPI</v>
          </cell>
          <cell r="I7310">
            <v>11.27</v>
          </cell>
        </row>
        <row r="7311">
          <cell r="D7311" t="str">
            <v>00011741</v>
          </cell>
          <cell r="E7311" t="str">
            <v>RALO SIFONADO PVC CILINDRICO 100 X 40 MM C/GRELHA REDONDA BRANCA</v>
          </cell>
          <cell r="F7311" t="str">
            <v>UN</v>
          </cell>
          <cell r="G7311">
            <v>4.43</v>
          </cell>
          <cell r="H7311" t="str">
            <v>I-SINAPI</v>
          </cell>
          <cell r="I7311">
            <v>5.4</v>
          </cell>
        </row>
        <row r="7312">
          <cell r="D7312" t="str">
            <v>00011742</v>
          </cell>
          <cell r="E7312" t="str">
            <v>RALO SIFONADO PVC CILINDRICO 100X40MM C/GRELHA REDONDA BRANCA</v>
          </cell>
          <cell r="F7312" t="str">
            <v>UN</v>
          </cell>
          <cell r="G7312">
            <v>5.53</v>
          </cell>
          <cell r="H7312" t="str">
            <v>I-SINAPI</v>
          </cell>
          <cell r="I7312">
            <v>6.74</v>
          </cell>
        </row>
        <row r="7313">
          <cell r="D7313" t="str">
            <v>00011744</v>
          </cell>
          <cell r="E7313" t="str">
            <v>RALO SIFONADO PVC CONICO 100X40MM C/GRELHA REDONDA BRANCA</v>
          </cell>
          <cell r="F7313" t="str">
            <v>UN</v>
          </cell>
          <cell r="G7313">
            <v>5.34</v>
          </cell>
          <cell r="H7313" t="str">
            <v>I-SINAPI</v>
          </cell>
          <cell r="I7313">
            <v>6.51</v>
          </cell>
        </row>
        <row r="7314">
          <cell r="D7314" t="str">
            <v>00011745</v>
          </cell>
          <cell r="E7314" t="str">
            <v>RALO SIFONADO PVC QUADRADO 100X100X53MM SAIDA 40MM C/GRELHA BRANCA</v>
          </cell>
          <cell r="F7314" t="str">
            <v>UN</v>
          </cell>
          <cell r="G7314">
            <v>6.03</v>
          </cell>
          <cell r="H7314" t="str">
            <v>I-SINAPI</v>
          </cell>
          <cell r="I7314">
            <v>7.35</v>
          </cell>
        </row>
        <row r="7315">
          <cell r="D7315" t="str">
            <v>00011743</v>
          </cell>
          <cell r="E7315" t="str">
            <v>RALO SIFONADO PVC REDONDO CONICO 100X40MM C/ GRELHA PVC BRANCA</v>
          </cell>
          <cell r="F7315" t="str">
            <v>UN</v>
          </cell>
          <cell r="G7315">
            <v>5.53</v>
          </cell>
          <cell r="H7315" t="str">
            <v>I-SINAPI</v>
          </cell>
          <cell r="I7315">
            <v>6.74</v>
          </cell>
        </row>
        <row r="7316">
          <cell r="D7316" t="str">
            <v>00025961</v>
          </cell>
          <cell r="E7316" t="str">
            <v>RASTELEIRO</v>
          </cell>
          <cell r="F7316" t="str">
            <v>H</v>
          </cell>
          <cell r="G7316">
            <v>7.73</v>
          </cell>
          <cell r="H7316" t="str">
            <v>I-SINAPI</v>
          </cell>
          <cell r="I7316">
            <v>9.43</v>
          </cell>
        </row>
        <row r="7317">
          <cell r="D7317">
            <v>1082</v>
          </cell>
          <cell r="E7317" t="str">
            <v>REATOR P/ LAMPADA VAPOR DE SODIO 250W USO EXT</v>
          </cell>
          <cell r="F7317" t="str">
            <v>UN</v>
          </cell>
          <cell r="G7317">
            <v>71.08</v>
          </cell>
          <cell r="H7317" t="str">
            <v>I-SINAPI</v>
          </cell>
          <cell r="I7317">
            <v>86.71</v>
          </cell>
        </row>
        <row r="7318">
          <cell r="D7318" t="str">
            <v>00012316</v>
          </cell>
          <cell r="E7318" t="str">
            <v>REATOR P/ 1 LAMPADA VAPOR DE MERCURIO 125W USO EXT</v>
          </cell>
          <cell r="F7318" t="str">
            <v>UN</v>
          </cell>
          <cell r="G7318">
            <v>32.58</v>
          </cell>
          <cell r="H7318" t="str">
            <v>I-SINAPI</v>
          </cell>
          <cell r="I7318">
            <v>39.74</v>
          </cell>
        </row>
        <row r="7319">
          <cell r="D7319" t="str">
            <v>00012317</v>
          </cell>
          <cell r="E7319" t="str">
            <v>REATOR P/ 1 LAMPADA VAPOR DE MERCURIO 250W USO EXT</v>
          </cell>
          <cell r="F7319" t="str">
            <v>UN</v>
          </cell>
          <cell r="G7319">
            <v>38.85</v>
          </cell>
          <cell r="H7319" t="str">
            <v>I-SINAPI</v>
          </cell>
          <cell r="I7319">
            <v>47.39</v>
          </cell>
        </row>
        <row r="7320">
          <cell r="D7320" t="str">
            <v>00012318</v>
          </cell>
          <cell r="E7320" t="str">
            <v>REATOR P/ 1 LAMPADA VAPOR DE MERCURIO 400W USO EXT</v>
          </cell>
          <cell r="F7320" t="str">
            <v>UN</v>
          </cell>
          <cell r="G7320">
            <v>44.76</v>
          </cell>
          <cell r="H7320" t="str">
            <v>I-SINAPI</v>
          </cell>
          <cell r="I7320">
            <v>54.6</v>
          </cell>
        </row>
        <row r="7321">
          <cell r="D7321" t="str">
            <v>00001074</v>
          </cell>
          <cell r="E7321" t="str">
            <v>REATOR PARTIDA CONVENCIONAL P/ 1 LAMPADA FLUORESCENTE 20W/220V</v>
          </cell>
          <cell r="F7321" t="str">
            <v>UN</v>
          </cell>
          <cell r="G7321">
            <v>6.48</v>
          </cell>
          <cell r="H7321" t="str">
            <v>I-SINAPI</v>
          </cell>
          <cell r="I7321">
            <v>7.9</v>
          </cell>
        </row>
        <row r="7322">
          <cell r="D7322" t="str">
            <v>00001075</v>
          </cell>
          <cell r="E7322" t="str">
            <v>REATOR PARTIDA CONVENCIONAL P/ 1 LAMPADA FLUORESCENTE 40W/127V</v>
          </cell>
          <cell r="F7322" t="str">
            <v>UN</v>
          </cell>
          <cell r="G7322">
            <v>11.78</v>
          </cell>
          <cell r="H7322" t="str">
            <v>I-SINAPI</v>
          </cell>
          <cell r="I7322">
            <v>14.37</v>
          </cell>
        </row>
        <row r="7323">
          <cell r="D7323" t="str">
            <v>00001089</v>
          </cell>
          <cell r="E7323" t="str">
            <v>REATOR PARTIDA CONVENCIONAL P/ 1 LAMPADA FLUORESCENTE 40W/220V</v>
          </cell>
          <cell r="F7323" t="str">
            <v>UN</v>
          </cell>
          <cell r="G7323">
            <v>8.89</v>
          </cell>
          <cell r="H7323" t="str">
            <v>I-SINAPI</v>
          </cell>
          <cell r="I7323">
            <v>10.84</v>
          </cell>
        </row>
        <row r="7324">
          <cell r="D7324" t="str">
            <v>00001103</v>
          </cell>
          <cell r="E7324" t="str">
            <v>REATOR PARTIDA CONVENCIONAL P/1 LAMPADA FLUORESCENTE 20W/127V</v>
          </cell>
          <cell r="F7324" t="str">
            <v>UN</v>
          </cell>
          <cell r="G7324">
            <v>6.08</v>
          </cell>
          <cell r="H7324" t="str">
            <v>I-SINAPI</v>
          </cell>
          <cell r="I7324">
            <v>7.41</v>
          </cell>
        </row>
        <row r="7325">
          <cell r="D7325" t="str">
            <v>00012314</v>
          </cell>
          <cell r="E7325" t="str">
            <v>REATOR PARTIDA RAPIDA P/ 1 LAMPADA FLUORESCENTE 110W/220V</v>
          </cell>
          <cell r="F7325" t="str">
            <v>UN</v>
          </cell>
          <cell r="G7325">
            <v>36.15</v>
          </cell>
          <cell r="H7325" t="str">
            <v>I-SINAPI</v>
          </cell>
          <cell r="I7325">
            <v>44.1</v>
          </cell>
        </row>
        <row r="7326">
          <cell r="D7326" t="str">
            <v>00001088</v>
          </cell>
          <cell r="E7326" t="str">
            <v>REATOR PARTIDA RAPIDA P/ 1 LAMPADA FLUORESCENTE 20W/127V</v>
          </cell>
          <cell r="F7326" t="str">
            <v>UN</v>
          </cell>
          <cell r="G7326">
            <v>13.85</v>
          </cell>
          <cell r="H7326" t="str">
            <v>I-SINAPI</v>
          </cell>
          <cell r="I7326">
            <v>16.89</v>
          </cell>
        </row>
        <row r="7327">
          <cell r="D7327" t="str">
            <v>00001077</v>
          </cell>
          <cell r="E7327" t="str">
            <v>REATOR PARTIDA RAPIDA P/ 1 LAMPADA FLUORESCENTE 20W/220V</v>
          </cell>
          <cell r="F7327" t="str">
            <v>UN</v>
          </cell>
          <cell r="G7327">
            <v>13.24</v>
          </cell>
          <cell r="H7327" t="str">
            <v>I-SINAPI</v>
          </cell>
          <cell r="I7327">
            <v>16.149999999999999</v>
          </cell>
        </row>
        <row r="7328">
          <cell r="D7328" t="str">
            <v>00001087</v>
          </cell>
          <cell r="E7328" t="str">
            <v>REATOR PARTIDA RAPIDA P/ 1 LAMPADA FLUORESCENTE 40W/127V</v>
          </cell>
          <cell r="F7328" t="str">
            <v>UN</v>
          </cell>
          <cell r="G7328">
            <v>13.85</v>
          </cell>
          <cell r="H7328" t="str">
            <v>I-SINAPI</v>
          </cell>
          <cell r="I7328">
            <v>16.89</v>
          </cell>
        </row>
        <row r="7329">
          <cell r="D7329" t="str">
            <v>00001078</v>
          </cell>
          <cell r="E7329" t="str">
            <v>REATOR PARTIDA RAPIDA P/ 1 LAMPADA FLUORESCENTE 40W/220V</v>
          </cell>
          <cell r="F7329" t="str">
            <v>UN</v>
          </cell>
          <cell r="G7329">
            <v>13.24</v>
          </cell>
          <cell r="H7329" t="str">
            <v>I-SINAPI</v>
          </cell>
          <cell r="I7329">
            <v>16.149999999999999</v>
          </cell>
        </row>
        <row r="7330">
          <cell r="D7330" t="str">
            <v>00012315</v>
          </cell>
          <cell r="E7330" t="str">
            <v>REATOR PARTIDA RAPIDA P/ 1 LAMPADA FLUORESCENTE 85W/220V</v>
          </cell>
          <cell r="F7330" t="str">
            <v>UN</v>
          </cell>
          <cell r="G7330">
            <v>34.5</v>
          </cell>
          <cell r="H7330" t="str">
            <v>I-SINAPI</v>
          </cell>
          <cell r="I7330">
            <v>42.09</v>
          </cell>
        </row>
        <row r="7331">
          <cell r="D7331" t="str">
            <v>00001086</v>
          </cell>
          <cell r="E7331" t="str">
            <v>REATOR PARTIDA RAPIDA P/ 2 LAMPADAS FLUORESCENTES 20W/127V</v>
          </cell>
          <cell r="F7331" t="str">
            <v>UN</v>
          </cell>
          <cell r="G7331">
            <v>18.899999999999999</v>
          </cell>
          <cell r="H7331" t="str">
            <v>I-SINAPI</v>
          </cell>
          <cell r="I7331">
            <v>23.05</v>
          </cell>
        </row>
        <row r="7332">
          <cell r="D7332">
            <v>1084</v>
          </cell>
          <cell r="E7332" t="str">
            <v>REATOR PARTIDA RAPIDA P/ 2 LAMPADAS FLUORESCENTES 20W/220V</v>
          </cell>
          <cell r="F7332" t="str">
            <v>UN</v>
          </cell>
          <cell r="G7332">
            <v>18.829999999999998</v>
          </cell>
          <cell r="H7332" t="str">
            <v>I-SINAPI</v>
          </cell>
          <cell r="I7332">
            <v>22.97</v>
          </cell>
        </row>
        <row r="7333">
          <cell r="D7333" t="str">
            <v>00001079</v>
          </cell>
          <cell r="E7333" t="str">
            <v>REATOR PARTIDA RAPIDA P/ 2 LAMPADAS FLUORESCENTES 40W/127V</v>
          </cell>
          <cell r="F7333" t="str">
            <v>UN</v>
          </cell>
          <cell r="G7333">
            <v>20.91</v>
          </cell>
          <cell r="H7333" t="str">
            <v>I-SINAPI</v>
          </cell>
          <cell r="I7333">
            <v>25.51</v>
          </cell>
        </row>
        <row r="7334">
          <cell r="D7334" t="str">
            <v>00001085</v>
          </cell>
          <cell r="E7334" t="str">
            <v>REATOR PARTIDA RAPIDA P/ 2 LAMPADAS FLUORESCENTES 40W/220V</v>
          </cell>
          <cell r="F7334" t="str">
            <v>UN</v>
          </cell>
          <cell r="G7334">
            <v>20.04</v>
          </cell>
          <cell r="H7334" t="str">
            <v>I-SINAPI</v>
          </cell>
          <cell r="I7334">
            <v>24.44</v>
          </cell>
        </row>
        <row r="7335">
          <cell r="D7335" t="str">
            <v>00005104</v>
          </cell>
          <cell r="E7335" t="str">
            <v>REBITE DE ALUMINIO VAZADO DE REPUXO, 3,2 X 8MM - (1KG=1025UNID)</v>
          </cell>
          <cell r="F7335" t="str">
            <v>KG</v>
          </cell>
          <cell r="G7335">
            <v>34.93</v>
          </cell>
          <cell r="H7335" t="str">
            <v>I-SINAPI</v>
          </cell>
          <cell r="I7335">
            <v>42.61</v>
          </cell>
        </row>
        <row r="7336">
          <cell r="D7336" t="str">
            <v>00026023</v>
          </cell>
          <cell r="E7336" t="str">
            <v>REBOLO ABRASIVO, DIVERSAS GRANAS, TIPO RETO, DIM. 6" ( 152,4MM X 25,4MM X 31,75MM)</v>
          </cell>
          <cell r="F7336" t="str">
            <v>UN</v>
          </cell>
          <cell r="G7336">
            <v>31.12</v>
          </cell>
          <cell r="H7336" t="str">
            <v>I-SINAPI</v>
          </cell>
          <cell r="I7336">
            <v>37.96</v>
          </cell>
        </row>
        <row r="7337">
          <cell r="D7337" t="str">
            <v>00014575</v>
          </cell>
          <cell r="E7337" t="str">
            <v>RECICLADORA DE PAVIMENTACAO ASFALTICA   A FRIO, WIRTGEN, MODELO W 1900, DIESEL, POTÊNCIA   435 HP</v>
          </cell>
          <cell r="F7337" t="str">
            <v>UN</v>
          </cell>
          <cell r="G7337">
            <v>2031285</v>
          </cell>
          <cell r="H7337" t="str">
            <v>I-SINAPI</v>
          </cell>
          <cell r="I7337">
            <v>2478167.7000000002</v>
          </cell>
        </row>
        <row r="7338">
          <cell r="D7338" t="str">
            <v>00020049</v>
          </cell>
          <cell r="E7338" t="str">
            <v>REDUCAO EXCENTRICA PVC LEVE C/ BOLSA P/ ANEL DN 125 X 100MM</v>
          </cell>
          <cell r="F7338" t="str">
            <v>UN</v>
          </cell>
          <cell r="G7338">
            <v>10.3</v>
          </cell>
          <cell r="H7338" t="str">
            <v>I-SINAPI</v>
          </cell>
          <cell r="I7338">
            <v>12.56</v>
          </cell>
        </row>
        <row r="7339">
          <cell r="D7339" t="str">
            <v>00020050</v>
          </cell>
          <cell r="E7339" t="str">
            <v>REDUCAO EXCENTRICA PVC LEVE C/ BOLSA P/ ANEL DN 150 X 100MM</v>
          </cell>
          <cell r="F7339" t="str">
            <v>UN</v>
          </cell>
          <cell r="G7339">
            <v>7.18</v>
          </cell>
          <cell r="H7339" t="str">
            <v>I-SINAPI</v>
          </cell>
          <cell r="I7339">
            <v>8.75</v>
          </cell>
        </row>
        <row r="7340">
          <cell r="D7340" t="str">
            <v>00020051</v>
          </cell>
          <cell r="E7340" t="str">
            <v>REDUCAO EXCENTRICA PVC LEVE DN 125 X 75MM</v>
          </cell>
          <cell r="F7340" t="str">
            <v>UN</v>
          </cell>
          <cell r="G7340">
            <v>5.88</v>
          </cell>
          <cell r="H7340" t="str">
            <v>I-SINAPI</v>
          </cell>
          <cell r="I7340">
            <v>7.17</v>
          </cell>
        </row>
        <row r="7341">
          <cell r="D7341" t="str">
            <v>00020052</v>
          </cell>
          <cell r="E7341" t="str">
            <v>REDUCAO EXCENTRICA PVC LEVE DN 150 X 125MM</v>
          </cell>
          <cell r="F7341" t="str">
            <v>UN</v>
          </cell>
          <cell r="G7341">
            <v>17.32</v>
          </cell>
          <cell r="H7341" t="str">
            <v>I-SINAPI</v>
          </cell>
          <cell r="I7341">
            <v>21.13</v>
          </cell>
        </row>
        <row r="7342">
          <cell r="D7342" t="str">
            <v>00020053</v>
          </cell>
          <cell r="E7342" t="str">
            <v>REDUCAO EXCENTRICA PVC LEVE DN 200 X 150MM</v>
          </cell>
          <cell r="F7342" t="str">
            <v>UN</v>
          </cell>
          <cell r="G7342">
            <v>20.98</v>
          </cell>
          <cell r="H7342" t="str">
            <v>I-SINAPI</v>
          </cell>
          <cell r="I7342">
            <v>25.59</v>
          </cell>
        </row>
        <row r="7343">
          <cell r="D7343" t="str">
            <v>00020054</v>
          </cell>
          <cell r="E7343" t="str">
            <v>REDUCAO EXCENTRICA PVC LEVE DN 250 X 200MM</v>
          </cell>
          <cell r="F7343" t="str">
            <v>UN</v>
          </cell>
          <cell r="G7343">
            <v>46.47</v>
          </cell>
          <cell r="H7343" t="str">
            <v>I-SINAPI</v>
          </cell>
          <cell r="I7343">
            <v>56.69</v>
          </cell>
        </row>
        <row r="7344">
          <cell r="D7344" t="str">
            <v>00020033</v>
          </cell>
          <cell r="E7344" t="str">
            <v>REDUCAO EXCENTRICA PVC NBR 10569 P/REDE COLET ESG PB JE 125 X 100MM</v>
          </cell>
          <cell r="F7344" t="str">
            <v>UN</v>
          </cell>
          <cell r="G7344">
            <v>14.16</v>
          </cell>
          <cell r="H7344" t="str">
            <v>I-SINAPI</v>
          </cell>
          <cell r="I7344">
            <v>17.27</v>
          </cell>
        </row>
        <row r="7345">
          <cell r="D7345" t="str">
            <v>00020034</v>
          </cell>
          <cell r="E7345" t="str">
            <v>REDUCAO EXCENTRICA PVC NBR 10569 P/REDE COLET ESG PB JE 150 X 100MM</v>
          </cell>
          <cell r="F7345" t="str">
            <v>UN</v>
          </cell>
          <cell r="G7345">
            <v>23.2</v>
          </cell>
          <cell r="H7345" t="str">
            <v>I-SINAPI</v>
          </cell>
          <cell r="I7345">
            <v>28.3</v>
          </cell>
        </row>
        <row r="7346">
          <cell r="D7346" t="str">
            <v>00020035</v>
          </cell>
          <cell r="E7346" t="str">
            <v>REDUCAO EXCENTRICA PVC NBR 10569 P/REDE COLET ESG PB JE 150 X 125MM</v>
          </cell>
          <cell r="F7346" t="str">
            <v>UN</v>
          </cell>
          <cell r="G7346">
            <v>25.82</v>
          </cell>
          <cell r="H7346" t="str">
            <v>I-SINAPI</v>
          </cell>
          <cell r="I7346">
            <v>31.5</v>
          </cell>
        </row>
        <row r="7347">
          <cell r="D7347" t="str">
            <v>00020036</v>
          </cell>
          <cell r="E7347" t="str">
            <v>REDUCAO EXCENTRICA PVC NBR 10569 P/REDE COLET ESG PB JE 200 X 150MM</v>
          </cell>
          <cell r="F7347" t="str">
            <v>UN</v>
          </cell>
          <cell r="G7347">
            <v>37.340000000000003</v>
          </cell>
          <cell r="H7347" t="str">
            <v>I-SINAPI</v>
          </cell>
          <cell r="I7347">
            <v>45.55</v>
          </cell>
        </row>
        <row r="7348">
          <cell r="D7348" t="str">
            <v>00020037</v>
          </cell>
          <cell r="E7348" t="str">
            <v>REDUCAO EXCENTRICA PVC NBR 10569 P/REDE COLET ESG PB JE 250 X 200MM</v>
          </cell>
          <cell r="F7348" t="str">
            <v>UN</v>
          </cell>
          <cell r="G7348">
            <v>76.17</v>
          </cell>
          <cell r="H7348" t="str">
            <v>I-SINAPI</v>
          </cell>
          <cell r="I7348">
            <v>92.92</v>
          </cell>
        </row>
        <row r="7349">
          <cell r="D7349" t="str">
            <v>00020038</v>
          </cell>
          <cell r="E7349" t="str">
            <v>REDUCAO EXCENTRICA PVC NBR 10569 P/REDE COLET ESG PB JE 300 X 250MM</v>
          </cell>
          <cell r="F7349" t="str">
            <v>UN</v>
          </cell>
          <cell r="G7349">
            <v>140.55000000000001</v>
          </cell>
          <cell r="H7349" t="str">
            <v>I-SINAPI</v>
          </cell>
          <cell r="I7349">
            <v>171.47</v>
          </cell>
        </row>
        <row r="7350">
          <cell r="D7350" t="str">
            <v>00020039</v>
          </cell>
          <cell r="E7350" t="str">
            <v>REDUCAO EXCENTRICA PVC NBR 10569 P/REDE COLET ESG PB JE 350 X 300MM</v>
          </cell>
          <cell r="F7350" t="str">
            <v>UN</v>
          </cell>
          <cell r="G7350">
            <v>198.52</v>
          </cell>
          <cell r="H7350" t="str">
            <v>I-SINAPI</v>
          </cell>
          <cell r="I7350">
            <v>242.19</v>
          </cell>
        </row>
        <row r="7351">
          <cell r="D7351" t="str">
            <v>00020040</v>
          </cell>
          <cell r="E7351" t="str">
            <v>REDUCAO EXCENTRICA PVC NBR 10569 P/REDE COLET ESG PB JE 400 X 300MM</v>
          </cell>
          <cell r="F7351" t="str">
            <v>UN</v>
          </cell>
          <cell r="G7351">
            <v>253.19</v>
          </cell>
          <cell r="H7351" t="str">
            <v>I-SINAPI</v>
          </cell>
          <cell r="I7351">
            <v>308.89</v>
          </cell>
        </row>
        <row r="7352">
          <cell r="D7352" t="str">
            <v>00020041</v>
          </cell>
          <cell r="E7352" t="str">
            <v>REDUCAO EXCENTRICA PVC NBR 10569 P/REDE COLET ESG PB JE 400 X 350MM</v>
          </cell>
          <cell r="F7352" t="str">
            <v>UN</v>
          </cell>
          <cell r="G7352">
            <v>255.55</v>
          </cell>
          <cell r="H7352" t="str">
            <v>I-SINAPI</v>
          </cell>
          <cell r="I7352">
            <v>311.77</v>
          </cell>
        </row>
        <row r="7353">
          <cell r="D7353" t="str">
            <v>00020043</v>
          </cell>
          <cell r="E7353" t="str">
            <v>REDUCAO EXCENTRICA PVC P/ ESG PREDIAL DN 100 X 50MM</v>
          </cell>
          <cell r="F7353" t="str">
            <v>UN</v>
          </cell>
          <cell r="G7353">
            <v>1.4</v>
          </cell>
          <cell r="H7353" t="str">
            <v>I-SINAPI</v>
          </cell>
          <cell r="I7353">
            <v>1.7</v>
          </cell>
        </row>
        <row r="7354">
          <cell r="D7354" t="str">
            <v>00020044</v>
          </cell>
          <cell r="E7354" t="str">
            <v>REDUCAO EXCENTRICA PVC P/ ESG PREDIAL DN 100 X 75MM</v>
          </cell>
          <cell r="F7354" t="str">
            <v>UN</v>
          </cell>
          <cell r="G7354">
            <v>1.71</v>
          </cell>
          <cell r="H7354" t="str">
            <v>I-SINAPI</v>
          </cell>
          <cell r="I7354">
            <v>2.08</v>
          </cell>
        </row>
        <row r="7355">
          <cell r="D7355" t="str">
            <v>00020042</v>
          </cell>
          <cell r="E7355" t="str">
            <v>REDUCAO EXCENTRICA PVC P/ ESG PREDIAL DN 75 X 50MM</v>
          </cell>
          <cell r="F7355" t="str">
            <v>UN</v>
          </cell>
          <cell r="G7355">
            <v>1.29</v>
          </cell>
          <cell r="H7355" t="str">
            <v>I-SINAPI</v>
          </cell>
          <cell r="I7355">
            <v>1.57</v>
          </cell>
        </row>
        <row r="7356">
          <cell r="D7356" t="str">
            <v>00020046</v>
          </cell>
          <cell r="E7356" t="str">
            <v>REDUCAO EXCENTRICA PVC SERIE R P/ESG PREDIAL DN 100 X 75MM</v>
          </cell>
          <cell r="F7356" t="str">
            <v>UN</v>
          </cell>
          <cell r="G7356">
            <v>3.8</v>
          </cell>
          <cell r="H7356" t="str">
            <v>I-SINAPI</v>
          </cell>
          <cell r="I7356">
            <v>4.63</v>
          </cell>
        </row>
        <row r="7357">
          <cell r="D7357" t="str">
            <v>00020047</v>
          </cell>
          <cell r="E7357" t="str">
            <v>REDUCAO EXCENTRICA PVC SERIE R P/ESG PREDIAL DN 150 X 100MM</v>
          </cell>
          <cell r="F7357" t="str">
            <v>UN</v>
          </cell>
          <cell r="G7357">
            <v>10.96</v>
          </cell>
          <cell r="H7357" t="str">
            <v>I-SINAPI</v>
          </cell>
          <cell r="I7357">
            <v>13.37</v>
          </cell>
        </row>
        <row r="7358">
          <cell r="D7358" t="str">
            <v>00020045</v>
          </cell>
          <cell r="E7358" t="str">
            <v>REDUCAO EXCENTRICA PVC SERIE R P/ESG PREDIAL DN 75 X 50MM</v>
          </cell>
          <cell r="F7358" t="str">
            <v>UN</v>
          </cell>
          <cell r="G7358">
            <v>1.95</v>
          </cell>
          <cell r="H7358" t="str">
            <v>I-SINAPI</v>
          </cell>
          <cell r="I7358">
            <v>2.37</v>
          </cell>
        </row>
        <row r="7359">
          <cell r="D7359" t="str">
            <v>00020972</v>
          </cell>
          <cell r="E7359" t="str">
            <v>REDUCAO FIXA TIPO STORZ LATAO P/ INST. PREDIAL COMBATE A INCENDIO ENGATE RAPIDO 2.1/2" X 1.1/2"</v>
          </cell>
          <cell r="F7359" t="str">
            <v>UN</v>
          </cell>
          <cell r="G7359">
            <v>57.36</v>
          </cell>
          <cell r="H7359" t="str">
            <v>I-SINAPI</v>
          </cell>
          <cell r="I7359">
            <v>69.97</v>
          </cell>
        </row>
        <row r="7360">
          <cell r="D7360" t="str">
            <v>00020032</v>
          </cell>
          <cell r="E7360" t="str">
            <v>REDUCAO PVC PBA JE BB P/REDE AGUA DN 75 X 50/DE 85 X 60MM</v>
          </cell>
          <cell r="F7360" t="str">
            <v>UN</v>
          </cell>
          <cell r="G7360">
            <v>15.85</v>
          </cell>
          <cell r="H7360" t="str">
            <v>I-SINAPI</v>
          </cell>
          <cell r="I7360">
            <v>19.329999999999998</v>
          </cell>
        </row>
        <row r="7361">
          <cell r="D7361">
            <v>11321</v>
          </cell>
          <cell r="E7361" t="str">
            <v>REDUCAO PVC PBA JE PB P/REDE AGUA DN 100 X 50/DE 110 X 60MM</v>
          </cell>
          <cell r="F7361" t="str">
            <v>UN</v>
          </cell>
          <cell r="G7361">
            <v>22.75</v>
          </cell>
          <cell r="H7361" t="str">
            <v>I-SINAPI</v>
          </cell>
          <cell r="I7361">
            <v>27.75</v>
          </cell>
        </row>
        <row r="7362">
          <cell r="D7362">
            <v>11323</v>
          </cell>
          <cell r="E7362" t="str">
            <v>REDUCAO PVC PBA JE PB P/REDE AGUA DN 100 X 75/DE 110 X 85MM</v>
          </cell>
          <cell r="F7362" t="str">
            <v>UN</v>
          </cell>
          <cell r="G7362">
            <v>27.19</v>
          </cell>
          <cell r="H7362" t="str">
            <v>I-SINAPI</v>
          </cell>
          <cell r="I7362">
            <v>33.17</v>
          </cell>
        </row>
        <row r="7363">
          <cell r="D7363">
            <v>20327</v>
          </cell>
          <cell r="E7363" t="str">
            <v>REDUCAO PVC PBA JE PB P/REDE AGUA DN 75 X 50/DE 85 X 60MM</v>
          </cell>
          <cell r="F7363" t="str">
            <v>UN</v>
          </cell>
          <cell r="G7363">
            <v>12.94</v>
          </cell>
          <cell r="H7363" t="str">
            <v>I-SINAPI</v>
          </cell>
          <cell r="I7363">
            <v>15.78</v>
          </cell>
        </row>
        <row r="7364">
          <cell r="D7364" t="str">
            <v>00025966</v>
          </cell>
          <cell r="E7364" t="str">
            <v>REDUTOR TIPO 2002 PRIMEIRA QUALIDADE</v>
          </cell>
          <cell r="F7364" t="str">
            <v>L</v>
          </cell>
          <cell r="G7364">
            <v>12.5</v>
          </cell>
          <cell r="H7364" t="str">
            <v>I-SINAPI</v>
          </cell>
          <cell r="I7364">
            <v>15.25</v>
          </cell>
        </row>
        <row r="7365">
          <cell r="D7365" t="str">
            <v>00013846</v>
          </cell>
          <cell r="E7365" t="str">
            <v>REFLETOR ABERTO TIPO BEDO ( PRATO), DIAM 12" (310MM), SOQUETE E-27"</v>
          </cell>
          <cell r="F7365" t="str">
            <v>UN</v>
          </cell>
          <cell r="G7365">
            <v>19.170000000000002</v>
          </cell>
          <cell r="H7365" t="str">
            <v>I-SINAPI</v>
          </cell>
          <cell r="I7365">
            <v>23.38</v>
          </cell>
        </row>
        <row r="7366">
          <cell r="D7366" t="str">
            <v>00013390</v>
          </cell>
          <cell r="E7366" t="str">
            <v>REFLETOR REDONDO EM ALUMINIO ANODIZADO PARA LAMPADA VAPOR DE MERCURIO/SODIO, CORPO EM</v>
          </cell>
          <cell r="F7366" t="str">
            <v>UN</v>
          </cell>
          <cell r="G7366">
            <v>41.12</v>
          </cell>
          <cell r="H7366" t="str">
            <v>I-SINAPI</v>
          </cell>
          <cell r="I7366">
            <v>50.16</v>
          </cell>
        </row>
        <row r="7367">
          <cell r="D7367" t="str">
            <v>00006029</v>
          </cell>
          <cell r="E7367" t="str">
            <v>REGISTRO DE ESFERA PVC DE   1/2 CABEÇA QUADRADA, COM ROSCA   - NB 5648</v>
          </cell>
          <cell r="F7367" t="str">
            <v>UN</v>
          </cell>
          <cell r="G7367">
            <v>9.75</v>
          </cell>
          <cell r="H7367" t="str">
            <v>I-SINAPI</v>
          </cell>
          <cell r="I7367">
            <v>11.89</v>
          </cell>
        </row>
        <row r="7368">
          <cell r="D7368" t="str">
            <v>00006010</v>
          </cell>
          <cell r="E7368" t="str">
            <v>REGISTRO GAVETA 1.1/2" BRUTO LATAO REF 1502-B</v>
          </cell>
          <cell r="F7368" t="str">
            <v>UN</v>
          </cell>
          <cell r="G7368">
            <v>48.85</v>
          </cell>
          <cell r="H7368" t="str">
            <v>I-SINAPI</v>
          </cell>
          <cell r="I7368">
            <v>59.59</v>
          </cell>
        </row>
        <row r="7369">
          <cell r="D7369" t="str">
            <v>00006015</v>
          </cell>
          <cell r="E7369" t="str">
            <v>REGISTRO GAVETA 1.1/2" REF 1509-C - C/ CANOPLA ACAB CROMADO SIMPLES</v>
          </cell>
          <cell r="F7369" t="str">
            <v>UN</v>
          </cell>
          <cell r="G7369">
            <v>116.67</v>
          </cell>
          <cell r="H7369" t="str">
            <v>I-SINAPI</v>
          </cell>
          <cell r="I7369">
            <v>142.33000000000001</v>
          </cell>
        </row>
        <row r="7370">
          <cell r="D7370" t="str">
            <v>00006017</v>
          </cell>
          <cell r="E7370" t="str">
            <v>REGISTRO GAVETA 1.1/4" BRUTO LATAO REF 1502-B</v>
          </cell>
          <cell r="F7370" t="str">
            <v>UN</v>
          </cell>
          <cell r="G7370">
            <v>42.58</v>
          </cell>
          <cell r="H7370" t="str">
            <v>I-SINAPI</v>
          </cell>
          <cell r="I7370">
            <v>51.94</v>
          </cell>
        </row>
        <row r="7371">
          <cell r="D7371" t="str">
            <v>00006014</v>
          </cell>
          <cell r="E7371" t="str">
            <v>REGISTRO GAVETA 1.1/4" REF 1509-C - C/ CANOPLA ACAB CROMADO SIMPLES</v>
          </cell>
          <cell r="F7371" t="str">
            <v>UN</v>
          </cell>
          <cell r="G7371">
            <v>115.58</v>
          </cell>
          <cell r="H7371" t="str">
            <v>I-SINAPI</v>
          </cell>
          <cell r="I7371">
            <v>141</v>
          </cell>
        </row>
        <row r="7372">
          <cell r="D7372" t="str">
            <v>00006020</v>
          </cell>
          <cell r="E7372" t="str">
            <v>REGISTRO GAVETA 1/2" BRUTO LATAO REF 1502-B</v>
          </cell>
          <cell r="F7372" t="str">
            <v>UN</v>
          </cell>
          <cell r="G7372">
            <v>18.07</v>
          </cell>
          <cell r="H7372" t="str">
            <v>I-SINAPI</v>
          </cell>
          <cell r="I7372">
            <v>22.04</v>
          </cell>
        </row>
        <row r="7373">
          <cell r="D7373" t="str">
            <v>00006006</v>
          </cell>
          <cell r="E7373" t="str">
            <v>REGISTRO GAVETA 1/2" REF 1509-C - C/ CANOPLA ACAB CROMADO SIMPLES</v>
          </cell>
          <cell r="F7373" t="str">
            <v>UN</v>
          </cell>
          <cell r="G7373">
            <v>48.36</v>
          </cell>
          <cell r="H7373" t="str">
            <v>I-SINAPI</v>
          </cell>
          <cell r="I7373">
            <v>58.99</v>
          </cell>
        </row>
        <row r="7374">
          <cell r="D7374" t="str">
            <v>00006019</v>
          </cell>
          <cell r="E7374" t="str">
            <v>REGISTRO GAVETA 1" BRUTO LATAO REF 1502-B</v>
          </cell>
          <cell r="F7374" t="str">
            <v>UN</v>
          </cell>
          <cell r="G7374">
            <v>31.94</v>
          </cell>
          <cell r="H7374" t="str">
            <v>I-SINAPI</v>
          </cell>
          <cell r="I7374">
            <v>38.96</v>
          </cell>
        </row>
        <row r="7375">
          <cell r="D7375" t="str">
            <v>00006013</v>
          </cell>
          <cell r="E7375" t="str">
            <v>REGISTRO GAVETA 1" REF 1509-C - C/ CANOPLA ACAB CROMADO SIMPLES</v>
          </cell>
          <cell r="F7375" t="str">
            <v>UN</v>
          </cell>
          <cell r="G7375">
            <v>87.53</v>
          </cell>
          <cell r="H7375" t="str">
            <v>I-SINAPI</v>
          </cell>
          <cell r="I7375">
            <v>106.78</v>
          </cell>
        </row>
        <row r="7376">
          <cell r="D7376" t="str">
            <v>00006011</v>
          </cell>
          <cell r="E7376" t="str">
            <v>REGISTRO GAVETA 2.1/2" BRUTO LATAO REF 1502-B</v>
          </cell>
          <cell r="F7376" t="str">
            <v>UN</v>
          </cell>
          <cell r="G7376">
            <v>185.44</v>
          </cell>
          <cell r="H7376" t="str">
            <v>I-SINAPI</v>
          </cell>
          <cell r="I7376">
            <v>226.23</v>
          </cell>
        </row>
        <row r="7377">
          <cell r="D7377" t="str">
            <v>00006028</v>
          </cell>
          <cell r="E7377" t="str">
            <v>REGISTRO GAVETA 2" BRUTO LATAO REF 1502-B</v>
          </cell>
          <cell r="F7377" t="str">
            <v>UN</v>
          </cell>
          <cell r="G7377">
            <v>81.209999999999994</v>
          </cell>
          <cell r="H7377" t="str">
            <v>I-SINAPI</v>
          </cell>
          <cell r="I7377">
            <v>99.07</v>
          </cell>
        </row>
        <row r="7378">
          <cell r="D7378" t="str">
            <v>00006016</v>
          </cell>
          <cell r="E7378" t="str">
            <v>REGISTRO GAVETA 3/4" BRUTO LATAO REF 1502-B</v>
          </cell>
          <cell r="F7378" t="str">
            <v>UN</v>
          </cell>
          <cell r="G7378">
            <v>21.9</v>
          </cell>
          <cell r="H7378" t="str">
            <v>I-SINAPI</v>
          </cell>
          <cell r="I7378">
            <v>26.71</v>
          </cell>
        </row>
        <row r="7379">
          <cell r="D7379" t="str">
            <v>00006005</v>
          </cell>
          <cell r="E7379" t="str">
            <v>REGISTRO GAVETA 3/4" REF 1509-C - C/ CANOPLA ACAB CROMADO SIMPLES</v>
          </cell>
          <cell r="F7379" t="str">
            <v>UN</v>
          </cell>
          <cell r="G7379">
            <v>52.83</v>
          </cell>
          <cell r="H7379" t="str">
            <v>I-SINAPI</v>
          </cell>
          <cell r="I7379">
            <v>64.45</v>
          </cell>
        </row>
        <row r="7380">
          <cell r="D7380">
            <v>6012</v>
          </cell>
          <cell r="E7380" t="str">
            <v>REGISTRO GAVETA 3" BRUTO LATAO REF 1502-B</v>
          </cell>
          <cell r="F7380" t="str">
            <v>UN</v>
          </cell>
          <cell r="G7380">
            <v>250.55</v>
          </cell>
          <cell r="H7380" t="str">
            <v>I-SINAPI</v>
          </cell>
          <cell r="I7380">
            <v>305.67</v>
          </cell>
        </row>
        <row r="7381">
          <cell r="D7381" t="str">
            <v>00006027</v>
          </cell>
          <cell r="E7381" t="str">
            <v>REGISTRO GAVETA 4" BRUTO LATAO REF 1502-B</v>
          </cell>
          <cell r="F7381" t="str">
            <v>UN</v>
          </cell>
          <cell r="G7381">
            <v>427.51</v>
          </cell>
          <cell r="H7381" t="str">
            <v>I-SINAPI</v>
          </cell>
          <cell r="I7381">
            <v>521.55999999999995</v>
          </cell>
        </row>
        <row r="7382">
          <cell r="D7382" t="str">
            <v>00011756</v>
          </cell>
          <cell r="E7382" t="str">
            <v>REGISTRO OU REGULADOR P/ GAS COZINHA MARCA ALIANCA REF 76506/1</v>
          </cell>
          <cell r="F7382" t="str">
            <v>UN</v>
          </cell>
          <cell r="G7382">
            <v>18.25</v>
          </cell>
          <cell r="H7382" t="str">
            <v>I-SINAPI</v>
          </cell>
          <cell r="I7382">
            <v>22.26</v>
          </cell>
        </row>
        <row r="7383">
          <cell r="D7383" t="str">
            <v>00010904</v>
          </cell>
          <cell r="E7383" t="str">
            <v>REGISTRO OU VÁLVULA GLOBO ANGULAR DE LATÃO, 45 GRAUS, D = 2 1/2", PARA HIDRANTES EM INSTALAÇÃO</v>
          </cell>
          <cell r="F7383" t="str">
            <v>UN</v>
          </cell>
          <cell r="G7383">
            <v>107.6</v>
          </cell>
          <cell r="H7383" t="str">
            <v>I-SINAPI</v>
          </cell>
          <cell r="I7383">
            <v>131.27000000000001</v>
          </cell>
        </row>
        <row r="7384">
          <cell r="D7384" t="str">
            <v>00006034</v>
          </cell>
          <cell r="E7384" t="str">
            <v>REGISTRO PASSEIO PVC P/ POLIET PE-5 20 MM</v>
          </cell>
          <cell r="F7384" t="str">
            <v>UN</v>
          </cell>
          <cell r="G7384">
            <v>6.01</v>
          </cell>
          <cell r="H7384" t="str">
            <v>I-SINAPI</v>
          </cell>
          <cell r="I7384">
            <v>7.33</v>
          </cell>
        </row>
        <row r="7385">
          <cell r="D7385" t="str">
            <v>00011752</v>
          </cell>
          <cell r="E7385" t="str">
            <v>REGISTRO PRESSAO 1/2" BRUTO REF 1400</v>
          </cell>
          <cell r="F7385" t="str">
            <v>UN</v>
          </cell>
          <cell r="G7385">
            <v>17.149999999999999</v>
          </cell>
          <cell r="H7385" t="str">
            <v>I-SINAPI</v>
          </cell>
          <cell r="I7385">
            <v>20.92</v>
          </cell>
        </row>
        <row r="7386">
          <cell r="D7386" t="str">
            <v>00006021</v>
          </cell>
          <cell r="E7386" t="str">
            <v>REGISTRO PRESSAO 1/2" REF 1416 - C/ CANOPLA ACAB CROMADO SIMPLES</v>
          </cell>
          <cell r="F7386" t="str">
            <v>UN</v>
          </cell>
          <cell r="G7386">
            <v>54.62</v>
          </cell>
          <cell r="H7386" t="str">
            <v>I-SINAPI</v>
          </cell>
          <cell r="I7386">
            <v>66.63</v>
          </cell>
        </row>
        <row r="7387">
          <cell r="D7387" t="str">
            <v>00011753</v>
          </cell>
          <cell r="E7387" t="str">
            <v>REGISTRO PRESSAO 3/4" BRUTO REF 1400</v>
          </cell>
          <cell r="F7387" t="str">
            <v>UN</v>
          </cell>
          <cell r="G7387">
            <v>18.25</v>
          </cell>
          <cell r="H7387" t="str">
            <v>I-SINAPI</v>
          </cell>
          <cell r="I7387">
            <v>22.26</v>
          </cell>
        </row>
        <row r="7388">
          <cell r="D7388" t="str">
            <v>00006024</v>
          </cell>
          <cell r="E7388" t="str">
            <v>REGISTRO PRESSAO 3/4" REF 1416 - C/ CANOPLA ACAB CROMADO SIMPLES</v>
          </cell>
          <cell r="F7388" t="str">
            <v>UN</v>
          </cell>
          <cell r="G7388">
            <v>69.349999999999994</v>
          </cell>
          <cell r="H7388" t="str">
            <v>I-SINAPI</v>
          </cell>
          <cell r="I7388">
            <v>84.6</v>
          </cell>
        </row>
        <row r="7389">
          <cell r="D7389" t="str">
            <v>00006036</v>
          </cell>
          <cell r="E7389" t="str">
            <v>REGISTRO PVC ESFERA BORB C/ROSCA REF 1/2"</v>
          </cell>
          <cell r="F7389" t="str">
            <v>UN</v>
          </cell>
          <cell r="G7389">
            <v>8.18</v>
          </cell>
          <cell r="H7389" t="str">
            <v>I-SINAPI</v>
          </cell>
          <cell r="I7389">
            <v>9.9700000000000006</v>
          </cell>
        </row>
        <row r="7390">
          <cell r="D7390" t="str">
            <v>00006031</v>
          </cell>
          <cell r="E7390" t="str">
            <v>REGISTRO PVC ESFERA BORB C/ROSCA REF 3/4"</v>
          </cell>
          <cell r="F7390" t="str">
            <v>UN</v>
          </cell>
          <cell r="G7390">
            <v>9.6300000000000008</v>
          </cell>
          <cell r="H7390" t="str">
            <v>I-SINAPI</v>
          </cell>
          <cell r="I7390">
            <v>11.74</v>
          </cell>
        </row>
        <row r="7391">
          <cell r="D7391" t="str">
            <v>00006033</v>
          </cell>
          <cell r="E7391" t="str">
            <v>REGISTRO PVC ESFERA CAB QUAD C/ROSCA REF 3/4"</v>
          </cell>
          <cell r="F7391" t="str">
            <v>UN</v>
          </cell>
          <cell r="G7391">
            <v>12.83</v>
          </cell>
          <cell r="H7391" t="str">
            <v>I-SINAPI</v>
          </cell>
          <cell r="I7391">
            <v>15.65</v>
          </cell>
        </row>
        <row r="7392">
          <cell r="D7392" t="str">
            <v>00011672</v>
          </cell>
          <cell r="E7392" t="str">
            <v>REGISTRO PVC ESFERA VS ROSCAVEL DN 1 1/2"</v>
          </cell>
          <cell r="F7392" t="str">
            <v>UN</v>
          </cell>
          <cell r="G7392">
            <v>27.93</v>
          </cell>
          <cell r="H7392" t="str">
            <v>I-SINAPI</v>
          </cell>
          <cell r="I7392">
            <v>34.07</v>
          </cell>
        </row>
        <row r="7393">
          <cell r="D7393" t="str">
            <v>00011669</v>
          </cell>
          <cell r="E7393" t="str">
            <v>REGISTRO PVC ESFERA VS ROSCAVEL DN 1 1/4"</v>
          </cell>
          <cell r="F7393" t="str">
            <v>UN</v>
          </cell>
          <cell r="G7393">
            <v>23.11</v>
          </cell>
          <cell r="H7393" t="str">
            <v>I-SINAPI</v>
          </cell>
          <cell r="I7393">
            <v>28.19</v>
          </cell>
        </row>
        <row r="7394">
          <cell r="D7394" t="str">
            <v>00011670</v>
          </cell>
          <cell r="E7394" t="str">
            <v>REGISTRO PVC ESFERA VS ROSCAVEL DN 1/2"</v>
          </cell>
          <cell r="F7394" t="str">
            <v>UN</v>
          </cell>
          <cell r="G7394">
            <v>10.18</v>
          </cell>
          <cell r="H7394" t="str">
            <v>I-SINAPI</v>
          </cell>
          <cell r="I7394">
            <v>12.41</v>
          </cell>
        </row>
        <row r="7395">
          <cell r="D7395" t="str">
            <v>00020055</v>
          </cell>
          <cell r="E7395" t="str">
            <v>REGISTRO PVC ESFERA VS ROSCAVEL DN 1"</v>
          </cell>
          <cell r="F7395" t="str">
            <v>UN</v>
          </cell>
          <cell r="G7395">
            <v>17.47</v>
          </cell>
          <cell r="H7395" t="str">
            <v>I-SINAPI</v>
          </cell>
          <cell r="I7395">
            <v>21.31</v>
          </cell>
        </row>
        <row r="7396">
          <cell r="D7396" t="str">
            <v>00011671</v>
          </cell>
          <cell r="E7396" t="str">
            <v>REGISTRO PVC ESFERA VS ROSCAVEL DN 2"</v>
          </cell>
          <cell r="F7396" t="str">
            <v>UN</v>
          </cell>
          <cell r="G7396">
            <v>40.67</v>
          </cell>
          <cell r="H7396" t="str">
            <v>I-SINAPI</v>
          </cell>
          <cell r="I7396">
            <v>49.61</v>
          </cell>
        </row>
        <row r="7397">
          <cell r="D7397" t="str">
            <v>00006032</v>
          </cell>
          <cell r="E7397" t="str">
            <v>REGISTRO PVC ESFERA VS ROSCAVEL DN 3/4"</v>
          </cell>
          <cell r="F7397" t="str">
            <v>UN</v>
          </cell>
          <cell r="G7397">
            <v>12.2</v>
          </cell>
          <cell r="H7397" t="str">
            <v>I-SINAPI</v>
          </cell>
          <cell r="I7397">
            <v>14.88</v>
          </cell>
        </row>
        <row r="7398">
          <cell r="D7398" t="str">
            <v>00011673</v>
          </cell>
          <cell r="E7398" t="str">
            <v>REGISTRO PVC ESFERA VS SOLDAVEL DN 20</v>
          </cell>
          <cell r="F7398" t="str">
            <v>UN</v>
          </cell>
          <cell r="G7398">
            <v>9.6</v>
          </cell>
          <cell r="H7398" t="str">
            <v>I-SINAPI</v>
          </cell>
          <cell r="I7398">
            <v>11.71</v>
          </cell>
        </row>
        <row r="7399">
          <cell r="D7399" t="str">
            <v>00011674</v>
          </cell>
          <cell r="E7399" t="str">
            <v>REGISTRO PVC ESFERA VS SOLDAVEL DN 25</v>
          </cell>
          <cell r="F7399" t="str">
            <v>UN</v>
          </cell>
          <cell r="G7399">
            <v>12.37</v>
          </cell>
          <cell r="H7399" t="str">
            <v>I-SINAPI</v>
          </cell>
          <cell r="I7399">
            <v>15.09</v>
          </cell>
        </row>
        <row r="7400">
          <cell r="D7400">
            <v>11675</v>
          </cell>
          <cell r="E7400" t="str">
            <v>REGISTRO PVC ESFERA VS SOLDAVEL DN 32</v>
          </cell>
          <cell r="F7400" t="str">
            <v>UN</v>
          </cell>
          <cell r="G7400">
            <v>17.239999999999998</v>
          </cell>
          <cell r="H7400" t="str">
            <v>I-SINAPI</v>
          </cell>
          <cell r="I7400">
            <v>21.03</v>
          </cell>
        </row>
        <row r="7401">
          <cell r="D7401">
            <v>11676</v>
          </cell>
          <cell r="E7401" t="str">
            <v>REGISTRO PVC ESFERA VS SOLDAVEL DN 40</v>
          </cell>
          <cell r="F7401" t="str">
            <v>UN</v>
          </cell>
          <cell r="G7401">
            <v>22.84</v>
          </cell>
          <cell r="H7401" t="str">
            <v>I-SINAPI</v>
          </cell>
          <cell r="I7401">
            <v>27.86</v>
          </cell>
        </row>
        <row r="7402">
          <cell r="D7402">
            <v>11677</v>
          </cell>
          <cell r="E7402" t="str">
            <v>REGISTRO PVC ESFERA VS SOLDAVEL DN 50</v>
          </cell>
          <cell r="F7402" t="str">
            <v>UN</v>
          </cell>
          <cell r="G7402">
            <v>27.12</v>
          </cell>
          <cell r="H7402" t="str">
            <v>I-SINAPI</v>
          </cell>
          <cell r="I7402">
            <v>33.08</v>
          </cell>
        </row>
        <row r="7403">
          <cell r="D7403" t="str">
            <v>00011678</v>
          </cell>
          <cell r="E7403" t="str">
            <v>REGISTRO PVC ESFERA VS SOLDAVEL DN 60</v>
          </cell>
          <cell r="F7403" t="str">
            <v>UN</v>
          </cell>
          <cell r="G7403">
            <v>47.33</v>
          </cell>
          <cell r="H7403" t="str">
            <v>I-SINAPI</v>
          </cell>
          <cell r="I7403">
            <v>57.74</v>
          </cell>
        </row>
        <row r="7404">
          <cell r="D7404" t="str">
            <v>00011718</v>
          </cell>
          <cell r="E7404" t="str">
            <v>REGISTRO PVC PRESSAO S-30 ROSCAVEL DN 3/4"</v>
          </cell>
          <cell r="F7404" t="str">
            <v>UN</v>
          </cell>
          <cell r="G7404">
            <v>15.02</v>
          </cell>
          <cell r="H7404" t="str">
            <v>I-SINAPI</v>
          </cell>
          <cell r="I7404">
            <v>18.32</v>
          </cell>
        </row>
        <row r="7405">
          <cell r="D7405" t="str">
            <v>00006038</v>
          </cell>
          <cell r="E7405" t="str">
            <v>REGISTRO PVC PRESSAO S-30 ROSCAVEL REF 1/2"</v>
          </cell>
          <cell r="F7405" t="str">
            <v>UN</v>
          </cell>
          <cell r="G7405">
            <v>13.6</v>
          </cell>
          <cell r="H7405" t="str">
            <v>I-SINAPI</v>
          </cell>
          <cell r="I7405">
            <v>16.59</v>
          </cell>
        </row>
        <row r="7406">
          <cell r="D7406" t="str">
            <v>00011719</v>
          </cell>
          <cell r="E7406" t="str">
            <v>REGISTRO PVC PRESSAO S-30 SOLDAVEL DN 25 MM</v>
          </cell>
          <cell r="F7406" t="str">
            <v>UN</v>
          </cell>
          <cell r="G7406">
            <v>14.31</v>
          </cell>
          <cell r="H7406" t="str">
            <v>I-SINAPI</v>
          </cell>
          <cell r="I7406">
            <v>17.45</v>
          </cell>
        </row>
        <row r="7407">
          <cell r="D7407" t="str">
            <v>00006037</v>
          </cell>
          <cell r="E7407" t="str">
            <v>REGISTRO PVC PRESSAO S-30 SOLDAVEL 20MM</v>
          </cell>
          <cell r="F7407" t="str">
            <v>UN</v>
          </cell>
          <cell r="G7407">
            <v>12.9</v>
          </cell>
          <cell r="H7407" t="str">
            <v>I-SINAPI</v>
          </cell>
          <cell r="I7407">
            <v>15.73</v>
          </cell>
        </row>
        <row r="7408">
          <cell r="D7408" t="str">
            <v>00013897</v>
          </cell>
          <cell r="E7408" t="str">
            <v>REGUA VIBRADORA DUPLA P/ CONCRETO A GASOLINA 3,4CV A 3600 RPM</v>
          </cell>
          <cell r="F7408" t="str">
            <v>UN</v>
          </cell>
          <cell r="G7408">
            <v>4256.04</v>
          </cell>
          <cell r="H7408" t="str">
            <v>I-SINAPI</v>
          </cell>
          <cell r="I7408">
            <v>5192.3599999999997</v>
          </cell>
        </row>
        <row r="7409">
          <cell r="D7409" t="str">
            <v>00010640</v>
          </cell>
          <cell r="E7409" t="str">
            <v>REGUA VIBRATORIA DE CONCRETO TRELISSADA EQUIPADA COM MOTOR A GASOLINA DE 11 HP**CAIXA**</v>
          </cell>
          <cell r="F7409" t="str">
            <v>UN</v>
          </cell>
          <cell r="G7409">
            <v>13941.12</v>
          </cell>
          <cell r="H7409" t="str">
            <v>I-SINAPI</v>
          </cell>
          <cell r="I7409">
            <v>17008.16</v>
          </cell>
        </row>
        <row r="7410">
          <cell r="D7410" t="str">
            <v>00011086</v>
          </cell>
          <cell r="E7410" t="str">
            <v>REJEITO DE MINERIO (SIR)</v>
          </cell>
          <cell r="F7410" t="str">
            <v>M3</v>
          </cell>
          <cell r="G7410">
            <v>20.11</v>
          </cell>
          <cell r="H7410" t="str">
            <v>I-SINAPI</v>
          </cell>
          <cell r="I7410">
            <v>24.53</v>
          </cell>
        </row>
        <row r="7411">
          <cell r="D7411">
            <v>2510</v>
          </cell>
          <cell r="E7411" t="str">
            <v>RELE FOTOELETRICO 1000W/220V</v>
          </cell>
          <cell r="F7411" t="str">
            <v>UN</v>
          </cell>
          <cell r="G7411">
            <v>18.68</v>
          </cell>
          <cell r="H7411" t="str">
            <v>I-SINAPI</v>
          </cell>
          <cell r="I7411">
            <v>22.78</v>
          </cell>
        </row>
        <row r="7412">
          <cell r="D7412" t="str">
            <v>00012359</v>
          </cell>
          <cell r="E7412" t="str">
            <v>RELE TERMICO SIEMENS 3UA52</v>
          </cell>
          <cell r="F7412" t="str">
            <v>UN</v>
          </cell>
          <cell r="G7412">
            <v>57.98</v>
          </cell>
          <cell r="H7412" t="str">
            <v>I-SINAPI</v>
          </cell>
          <cell r="I7412">
            <v>70.73</v>
          </cell>
        </row>
        <row r="7413">
          <cell r="D7413" t="str">
            <v>00005320</v>
          </cell>
          <cell r="E7413" t="str">
            <v>REMOVEDOR DE TINTA OLEO/ESMALTE VERNIZ</v>
          </cell>
          <cell r="F7413" t="str">
            <v>L</v>
          </cell>
          <cell r="G7413">
            <v>23.66</v>
          </cell>
          <cell r="H7413" t="str">
            <v>I-SINAPI</v>
          </cell>
          <cell r="I7413">
            <v>28.86</v>
          </cell>
        </row>
        <row r="7414">
          <cell r="D7414" t="str">
            <v>00007353</v>
          </cell>
          <cell r="E7414" t="str">
            <v>RESINA ACRILICA</v>
          </cell>
          <cell r="F7414" t="str">
            <v>L</v>
          </cell>
          <cell r="G7414">
            <v>22.02</v>
          </cell>
          <cell r="H7414" t="str">
            <v>I-SINAPI</v>
          </cell>
          <cell r="I7414">
            <v>26.86</v>
          </cell>
        </row>
        <row r="7415">
          <cell r="D7415" t="str">
            <v>00007352</v>
          </cell>
          <cell r="E7415" t="str">
            <v>RESINA ACRILICA</v>
          </cell>
          <cell r="F7415" t="str">
            <v>GL</v>
          </cell>
          <cell r="G7415">
            <v>61.23</v>
          </cell>
          <cell r="H7415" t="str">
            <v>I-SINAPI</v>
          </cell>
          <cell r="I7415">
            <v>74.7</v>
          </cell>
        </row>
        <row r="7416">
          <cell r="D7416" t="str">
            <v>00007324</v>
          </cell>
          <cell r="E7416" t="str">
            <v>RESINA BASE EPOXI COMPOUND OTTO BAUMGART OU MARCA EQUIVALENTE</v>
          </cell>
          <cell r="F7416" t="str">
            <v>KG</v>
          </cell>
          <cell r="G7416">
            <v>29.01</v>
          </cell>
          <cell r="H7416" t="str">
            <v>I-SINAPI</v>
          </cell>
          <cell r="I7416">
            <v>35.39</v>
          </cell>
        </row>
        <row r="7417">
          <cell r="D7417" t="str">
            <v>00007354</v>
          </cell>
          <cell r="E7417" t="str">
            <v>RESINA DE POLIESTER TIPO ALBA</v>
          </cell>
          <cell r="F7417" t="str">
            <v>KG</v>
          </cell>
          <cell r="G7417">
            <v>38.99</v>
          </cell>
          <cell r="H7417" t="str">
            <v>I-SINAPI</v>
          </cell>
          <cell r="I7417">
            <v>47.56</v>
          </cell>
        </row>
        <row r="7418">
          <cell r="D7418" t="str">
            <v>00010518</v>
          </cell>
          <cell r="E7418" t="str">
            <v>RETARDO PARA CORDEL DETONANTE</v>
          </cell>
          <cell r="F7418" t="str">
            <v>UN</v>
          </cell>
          <cell r="G7418">
            <v>22.99</v>
          </cell>
          <cell r="H7418" t="str">
            <v>I-SINAPI</v>
          </cell>
          <cell r="I7418">
            <v>28.04</v>
          </cell>
        </row>
        <row r="7419">
          <cell r="D7419" t="str">
            <v>00006044</v>
          </cell>
          <cell r="E7419" t="str">
            <v>RETROESCAVADEIRA C/ CARREGADEIRA SOBRE PNEUS 75,1HP C/CONVERSOR DE TORQUE TIPO CASE 580-L 4 X</v>
          </cell>
          <cell r="F7419" t="str">
            <v>H</v>
          </cell>
          <cell r="G7419">
            <v>80.64</v>
          </cell>
          <cell r="H7419" t="str">
            <v>I-SINAPI</v>
          </cell>
          <cell r="I7419">
            <v>98.38</v>
          </cell>
        </row>
        <row r="7420">
          <cell r="D7420" t="str">
            <v>00006042</v>
          </cell>
          <cell r="E7420" t="str">
            <v>RETROESCAVADEIRA C/ CARREGADEIRA SOBRE PNEUS 76HP TRANSMISSAO MECANICA TIPO MASSEY</v>
          </cell>
          <cell r="F7420" t="str">
            <v>H</v>
          </cell>
          <cell r="G7420">
            <v>64.8</v>
          </cell>
          <cell r="H7420" t="str">
            <v>I-SINAPI</v>
          </cell>
          <cell r="I7420">
            <v>79.05</v>
          </cell>
        </row>
        <row r="7421">
          <cell r="D7421" t="str">
            <v>00010696</v>
          </cell>
          <cell r="E7421" t="str">
            <v>RETROESCAVADEIRA C/ CARREGADEIRA SOBRE RODAS MAXION MOD 750-4WD, TRACAO 4 X 4, 86CV, CAP.</v>
          </cell>
          <cell r="F7421" t="str">
            <v>UN</v>
          </cell>
          <cell r="G7421">
            <v>205032.33</v>
          </cell>
          <cell r="H7421" t="str">
            <v>I-SINAPI</v>
          </cell>
          <cell r="I7421">
            <v>250139.44</v>
          </cell>
        </row>
        <row r="7422">
          <cell r="D7422" t="str">
            <v>00010697</v>
          </cell>
          <cell r="E7422" t="str">
            <v>RETROESCAVADEIRA C/ CARREGADEIRA SOBRE RODAS MAXION MOD. 750 - 2WD, 79HP, CAP. 0,21/0,76M3**CAIXA</v>
          </cell>
          <cell r="F7422" t="str">
            <v>UN</v>
          </cell>
          <cell r="G7422">
            <v>189259.94</v>
          </cell>
          <cell r="H7422" t="str">
            <v>I-SINAPI</v>
          </cell>
          <cell r="I7422">
            <v>230897.12</v>
          </cell>
        </row>
        <row r="7423">
          <cell r="D7423" t="str">
            <v>00006043</v>
          </cell>
          <cell r="E7423" t="str">
            <v>RETROESCAVADEIRA SOBRE RODAS, TRAÇÃO 4X2, POTÊNCIA MÍN. 70HP, CAÇAMBA CAP. MÍN. 0,73M3, PESO</v>
          </cell>
          <cell r="F7423" t="str">
            <v>H</v>
          </cell>
          <cell r="G7423">
            <v>72</v>
          </cell>
          <cell r="H7423" t="str">
            <v>I-SINAPI</v>
          </cell>
          <cell r="I7423">
            <v>87.84</v>
          </cell>
        </row>
        <row r="7424">
          <cell r="D7424" t="str">
            <v>00006046</v>
          </cell>
          <cell r="E7424" t="str">
            <v>RETROESCAVADEIRA SOBRE RODAS, TRAÇÃO 4X4, POTÊNCIA MÍN. 70HP, CAÇAMBA CAP. MIN. 0,7M3, PESO</v>
          </cell>
          <cell r="F7424" t="str">
            <v>UN</v>
          </cell>
          <cell r="G7424">
            <v>215823.5</v>
          </cell>
          <cell r="H7424" t="str">
            <v>I-SINAPI</v>
          </cell>
          <cell r="I7424">
            <v>263304.67</v>
          </cell>
        </row>
        <row r="7425">
          <cell r="D7425" t="str">
            <v>00011602</v>
          </cell>
          <cell r="E7425" t="str">
            <v>REVESTIMENTO BASE EPOXI   E CIMENTO P/ PISO MONOLITICO, COM ALTA RESISTÊNCIA MECÂNICA, TIPO</v>
          </cell>
          <cell r="F7425" t="str">
            <v>KG</v>
          </cell>
          <cell r="G7425">
            <v>52.42</v>
          </cell>
          <cell r="H7425" t="str">
            <v>I-SINAPI</v>
          </cell>
          <cell r="I7425">
            <v>63.95</v>
          </cell>
        </row>
        <row r="7426">
          <cell r="D7426" t="str">
            <v>00007315</v>
          </cell>
          <cell r="E7426" t="str">
            <v>REVESTIMENTO DE ALUMINIO LIQUIDO TP ALUMINATION OTTO BAUGART OU MARCA EQUIVALENTE</v>
          </cell>
          <cell r="F7426" t="str">
            <v>L</v>
          </cell>
          <cell r="G7426">
            <v>22.2</v>
          </cell>
          <cell r="H7426" t="str">
            <v>I-SINAPI</v>
          </cell>
          <cell r="I7426">
            <v>27.08</v>
          </cell>
        </row>
        <row r="7427">
          <cell r="D7427" t="str">
            <v>00000139</v>
          </cell>
          <cell r="E7427" t="str">
            <v>REVESTIMENTO IMPERMEABILIZANTE SEMI FLEXIVEL PARA SUPERFICIE SIKA TOP 107 OU EQUIVALENTE</v>
          </cell>
          <cell r="F7427" t="str">
            <v>KG</v>
          </cell>
          <cell r="G7427">
            <v>9.2799999999999994</v>
          </cell>
          <cell r="H7427" t="str">
            <v>I-SINAPI</v>
          </cell>
          <cell r="I7427">
            <v>11.32</v>
          </cell>
        </row>
        <row r="7428">
          <cell r="D7428" t="str">
            <v>00000116</v>
          </cell>
          <cell r="E7428" t="str">
            <v>REVESTIMENTO IMPERMEABILIZANTE SEMI-FLEXIVEL BI-COMPONENTE TP VIAPLUS 1000 VIAPOL OU MARCA</v>
          </cell>
          <cell r="F7428" t="str">
            <v>KG</v>
          </cell>
          <cell r="G7428">
            <v>2.48</v>
          </cell>
          <cell r="H7428" t="str">
            <v>I-SINAPI</v>
          </cell>
          <cell r="I7428">
            <v>3.02</v>
          </cell>
        </row>
        <row r="7429">
          <cell r="D7429" t="str">
            <v>00001112</v>
          </cell>
          <cell r="E7429" t="str">
            <v>RINCAO CHAPA GALVANIZADA NUM 26 L = 50CM</v>
          </cell>
          <cell r="F7429" t="str">
            <v>M</v>
          </cell>
          <cell r="G7429">
            <v>16.010000000000002</v>
          </cell>
          <cell r="H7429" t="str">
            <v>I-SINAPI</v>
          </cell>
          <cell r="I7429">
            <v>19.53</v>
          </cell>
        </row>
        <row r="7430">
          <cell r="D7430" t="str">
            <v>00010559</v>
          </cell>
          <cell r="E7430" t="str">
            <v>ROCADEIRA COSTAL MARCA SHINDAIWA MOD BP-35 OU SIMILAR C/ MOTOR A GASOLINA</v>
          </cell>
          <cell r="F7430" t="str">
            <v>UN</v>
          </cell>
          <cell r="G7430">
            <v>2330</v>
          </cell>
          <cell r="H7430" t="str">
            <v>I-SINAPI</v>
          </cell>
          <cell r="I7430">
            <v>2842.6</v>
          </cell>
        </row>
        <row r="7431">
          <cell r="D7431" t="str">
            <v>00010664</v>
          </cell>
          <cell r="E7431" t="str">
            <v>ROCADEIRA REBOCAVEL LAVRALE MOD RDU 130/540**CAIXA**</v>
          </cell>
          <cell r="F7431" t="str">
            <v>UN</v>
          </cell>
          <cell r="G7431">
            <v>4974.29</v>
          </cell>
          <cell r="H7431" t="str">
            <v>I-SINAPI</v>
          </cell>
          <cell r="I7431">
            <v>6068.63</v>
          </cell>
        </row>
        <row r="7432">
          <cell r="D7432" t="str">
            <v>00025983</v>
          </cell>
          <cell r="E7432" t="str">
            <v>RODAPÉ EM GRANITO BRANCO MARFIM E=2CM, H=10CM, LEVIGADO</v>
          </cell>
          <cell r="F7432" t="str">
            <v>M2</v>
          </cell>
          <cell r="G7432">
            <v>235.41</v>
          </cell>
          <cell r="H7432" t="str">
            <v>I-SINAPI</v>
          </cell>
          <cell r="I7432">
            <v>287.2</v>
          </cell>
        </row>
        <row r="7433">
          <cell r="D7433" t="str">
            <v>00010857</v>
          </cell>
          <cell r="E7433" t="str">
            <v>RODAPE ARDOSIA CINZA 10 X 1CM</v>
          </cell>
          <cell r="F7433" t="str">
            <v>M</v>
          </cell>
          <cell r="G7433">
            <v>5.25</v>
          </cell>
          <cell r="H7433" t="str">
            <v>I-SINAPI</v>
          </cell>
          <cell r="I7433">
            <v>6.4</v>
          </cell>
        </row>
        <row r="7434">
          <cell r="D7434" t="str">
            <v>00004803</v>
          </cell>
          <cell r="E7434" t="str">
            <v>RODAPE BORRACHA LISO H = 7CM P/ ARGAMASSA RCI.70 ESP = 2,0MM</v>
          </cell>
          <cell r="F7434" t="str">
            <v>M</v>
          </cell>
          <cell r="G7434">
            <v>12.67</v>
          </cell>
          <cell r="H7434" t="str">
            <v>I-SINAPI</v>
          </cell>
          <cell r="I7434">
            <v>15.45</v>
          </cell>
        </row>
        <row r="7435">
          <cell r="D7435" t="str">
            <v>00010852</v>
          </cell>
          <cell r="E7435" t="str">
            <v>RODAPE BORRACHA SINTETICA 7CM X 1MM SUPERFICIE LISA</v>
          </cell>
          <cell r="F7435" t="str">
            <v>M</v>
          </cell>
          <cell r="G7435">
            <v>8.56</v>
          </cell>
          <cell r="H7435" t="str">
            <v>I-SINAPI</v>
          </cell>
          <cell r="I7435">
            <v>10.44</v>
          </cell>
        </row>
        <row r="7436">
          <cell r="D7436" t="str">
            <v>00020231</v>
          </cell>
          <cell r="E7436" t="str">
            <v>RODAPE GRANITO 10 X 2CM</v>
          </cell>
          <cell r="F7436" t="str">
            <v>M</v>
          </cell>
          <cell r="G7436">
            <v>31.36</v>
          </cell>
          <cell r="H7436" t="str">
            <v>I-SINAPI</v>
          </cell>
          <cell r="I7436">
            <v>38.25</v>
          </cell>
        </row>
        <row r="7437">
          <cell r="D7437" t="str">
            <v>00010854</v>
          </cell>
          <cell r="E7437" t="str">
            <v>RODAPE MADEIRA LEI 1A QUALIDADE 10 X 2CM CANTO BOLEADO</v>
          </cell>
          <cell r="F7437" t="str">
            <v>M</v>
          </cell>
          <cell r="G7437">
            <v>9.18</v>
          </cell>
          <cell r="H7437" t="str">
            <v>I-SINAPI</v>
          </cell>
          <cell r="I7437">
            <v>11.19</v>
          </cell>
        </row>
        <row r="7438">
          <cell r="D7438" t="str">
            <v>00006185</v>
          </cell>
          <cell r="E7438" t="str">
            <v>RODAPE MADEIRA LEI 1A QUALIDADE 5 X 2CM</v>
          </cell>
          <cell r="F7438" t="str">
            <v>M</v>
          </cell>
          <cell r="G7438">
            <v>5.45</v>
          </cell>
          <cell r="H7438" t="str">
            <v>I-SINAPI</v>
          </cell>
          <cell r="I7438">
            <v>6.64</v>
          </cell>
        </row>
        <row r="7439">
          <cell r="D7439" t="str">
            <v>00006186</v>
          </cell>
          <cell r="E7439" t="str">
            <v>RODAPE MADEIRA LEI 1A QUALIDADE 7 X 1,5CM</v>
          </cell>
          <cell r="F7439" t="str">
            <v>M</v>
          </cell>
          <cell r="G7439">
            <v>6.12</v>
          </cell>
          <cell r="H7439" t="str">
            <v>I-SINAPI</v>
          </cell>
          <cell r="I7439">
            <v>7.46</v>
          </cell>
        </row>
        <row r="7440">
          <cell r="D7440" t="str">
            <v>00006183</v>
          </cell>
          <cell r="E7440" t="str">
            <v>RODAPE MADEIRA LEI 1A QUALIDADE 7 X 2CM</v>
          </cell>
          <cell r="F7440" t="str">
            <v>M</v>
          </cell>
          <cell r="G7440">
            <v>7.04</v>
          </cell>
          <cell r="H7440" t="str">
            <v>I-SINAPI</v>
          </cell>
          <cell r="I7440">
            <v>8.58</v>
          </cell>
        </row>
        <row r="7441">
          <cell r="D7441" t="str">
            <v>00004830</v>
          </cell>
          <cell r="E7441" t="str">
            <v>RODAPE MARMORE BRANCO COMUM H = 5CM, ESP = 2CM, POLIDO</v>
          </cell>
          <cell r="F7441" t="str">
            <v>M</v>
          </cell>
          <cell r="G7441">
            <v>15.68</v>
          </cell>
          <cell r="H7441" t="str">
            <v>I-SINAPI</v>
          </cell>
          <cell r="I7441">
            <v>19.12</v>
          </cell>
        </row>
        <row r="7442">
          <cell r="D7442" t="str">
            <v>00004829</v>
          </cell>
          <cell r="E7442" t="str">
            <v>RODAPE MARMORE BRANCO COMUM H = 7CM, ESP = 2CM, POLIDO</v>
          </cell>
          <cell r="F7442" t="str">
            <v>M</v>
          </cell>
          <cell r="G7442">
            <v>21.95</v>
          </cell>
          <cell r="H7442" t="str">
            <v>I-SINAPI</v>
          </cell>
          <cell r="I7442">
            <v>26.77</v>
          </cell>
        </row>
        <row r="7443">
          <cell r="D7443" t="str">
            <v>00004804</v>
          </cell>
          <cell r="E7443" t="str">
            <v>RODAPE VINILICO 5CM E = 1MM</v>
          </cell>
          <cell r="F7443" t="str">
            <v>M</v>
          </cell>
          <cell r="G7443">
            <v>4.04</v>
          </cell>
          <cell r="H7443" t="str">
            <v>I-SINAPI</v>
          </cell>
          <cell r="I7443">
            <v>4.92</v>
          </cell>
        </row>
        <row r="7444">
          <cell r="D7444" t="str">
            <v>00011573</v>
          </cell>
          <cell r="E7444" t="str">
            <v>RODIZIO LATAO 6MM C/ ROLAMENTO SKF</v>
          </cell>
          <cell r="F7444" t="str">
            <v>UN</v>
          </cell>
          <cell r="G7444">
            <v>14.28</v>
          </cell>
          <cell r="H7444" t="str">
            <v>I-SINAPI</v>
          </cell>
          <cell r="I7444">
            <v>17.420000000000002</v>
          </cell>
        </row>
        <row r="7445">
          <cell r="D7445" t="str">
            <v>00011575</v>
          </cell>
          <cell r="E7445" t="str">
            <v>ROLDANA FIXA DUPLA LATAO C/ ROLAMENTO P/ PORTA/JAN CORRER</v>
          </cell>
          <cell r="F7445" t="str">
            <v>UN</v>
          </cell>
          <cell r="G7445">
            <v>25.55</v>
          </cell>
          <cell r="H7445" t="str">
            <v>I-SINAPI</v>
          </cell>
          <cell r="I7445">
            <v>31.17</v>
          </cell>
        </row>
        <row r="7446">
          <cell r="D7446" t="str">
            <v>00011576</v>
          </cell>
          <cell r="E7446" t="str">
            <v>ROLDANA LATAO P/ JANELA GUILHOTINA</v>
          </cell>
          <cell r="F7446" t="str">
            <v>UN</v>
          </cell>
          <cell r="G7446">
            <v>13.06</v>
          </cell>
          <cell r="H7446" t="str">
            <v>I-SINAPI</v>
          </cell>
          <cell r="I7446">
            <v>15.93</v>
          </cell>
        </row>
        <row r="7447">
          <cell r="D7447" t="str">
            <v>00020256</v>
          </cell>
          <cell r="E7447" t="str">
            <v>ROLDANAS PLASTICAS/PVC OU CLEATS TAMANHO MEDIO P/ INSTALACAO ELETR APARENTE</v>
          </cell>
          <cell r="F7447" t="str">
            <v>UN</v>
          </cell>
          <cell r="G7447">
            <v>1.89</v>
          </cell>
          <cell r="H7447" t="str">
            <v>I-SINAPI</v>
          </cell>
          <cell r="I7447">
            <v>2.2999999999999998</v>
          </cell>
        </row>
        <row r="7448">
          <cell r="D7448" t="str">
            <v>00013470</v>
          </cell>
          <cell r="E7448" t="str">
            <v>ROLO COMPACTADOR DE PNEUS (7 RODAS), PRESSÃO VARIÁVEL, CATERPILLAR, MODELO PS-360C, POTÊNCIA</v>
          </cell>
          <cell r="F7448" t="str">
            <v>UN</v>
          </cell>
          <cell r="G7448">
            <v>185560.23</v>
          </cell>
          <cell r="H7448" t="str">
            <v>I-SINAPI</v>
          </cell>
          <cell r="I7448">
            <v>226383.48</v>
          </cell>
        </row>
        <row r="7449">
          <cell r="D7449" t="str">
            <v>00006066</v>
          </cell>
          <cell r="E7449" t="str">
            <v>ROLO COMPACTADOR DE PNEUS ESTÁTICO PARA ASFALTO, PRESSÃO VARIÁVEL, DYNAPAC, MODELO CP-221,</v>
          </cell>
          <cell r="F7449" t="str">
            <v>UN</v>
          </cell>
          <cell r="G7449">
            <v>317849.57</v>
          </cell>
          <cell r="H7449" t="str">
            <v>I-SINAPI</v>
          </cell>
          <cell r="I7449">
            <v>387776.47</v>
          </cell>
        </row>
        <row r="7450">
          <cell r="D7450" t="str">
            <v>00013229</v>
          </cell>
          <cell r="E7450" t="str">
            <v>ROLO COMPACTADOR DE PNEUS ESTÁTICO, PRESSÃO VARIÁVEL, MULLER, MODELO AP-26, POTÊNCIA 111HP -</v>
          </cell>
          <cell r="F7450" t="str">
            <v>UN</v>
          </cell>
          <cell r="G7450">
            <v>310000</v>
          </cell>
          <cell r="H7450" t="str">
            <v>I-SINAPI</v>
          </cell>
          <cell r="I7450">
            <v>378200</v>
          </cell>
        </row>
        <row r="7451">
          <cell r="D7451" t="str">
            <v>00010642</v>
          </cell>
          <cell r="E7451" t="str">
            <v>ROLO COMPACTADOR DE PNEUS ESTÁTICO, PRESSÃO VARIÁVEL, POTÊNCIA 111HP - PESO SEM/COM LASTRO</v>
          </cell>
          <cell r="F7451" t="str">
            <v>UN</v>
          </cell>
          <cell r="G7451">
            <v>310000</v>
          </cell>
          <cell r="H7451" t="str">
            <v>I-SINAPI</v>
          </cell>
          <cell r="I7451">
            <v>378200</v>
          </cell>
        </row>
        <row r="7452">
          <cell r="D7452" t="str">
            <v>00014511</v>
          </cell>
          <cell r="E7452" t="str">
            <v>ROLO COMPACTADOR DE PNEUS PRESSÃO VARIÁVEL ESTÁTICO PARA ASFALTO, DYNAPAC, MODELO CP-271,</v>
          </cell>
          <cell r="F7452" t="str">
            <v>UN</v>
          </cell>
          <cell r="G7452">
            <v>350699.93</v>
          </cell>
          <cell r="H7452" t="str">
            <v>I-SINAPI</v>
          </cell>
          <cell r="I7452">
            <v>427853.91</v>
          </cell>
        </row>
        <row r="7453">
          <cell r="D7453" t="str">
            <v>00006063</v>
          </cell>
          <cell r="E7453" t="str">
            <v>ROLO COMPACTADOR DE PNEUS, PRESSAO VARIAVEL, AUTOPROPELIDO 145HP, PESO VAZIO/C/ LASTRO 9,8/27 T</v>
          </cell>
          <cell r="F7453" t="str">
            <v>H</v>
          </cell>
          <cell r="G7453">
            <v>98.02</v>
          </cell>
          <cell r="H7453" t="str">
            <v>I-SINAPI</v>
          </cell>
          <cell r="I7453">
            <v>119.58</v>
          </cell>
        </row>
        <row r="7454">
          <cell r="D7454" t="str">
            <v>00006051</v>
          </cell>
          <cell r="E7454" t="str">
            <v xml:space="preserve">ROLO COMPACTADOR DE PNEUS, PRESSAO VARIAVEL, AUTOPROPELIDO 94HP, PESO VAZIO/C/ LASTRO 7,6/22 T </v>
          </cell>
          <cell r="F7454" t="str">
            <v>H</v>
          </cell>
          <cell r="G7454">
            <v>80.2</v>
          </cell>
          <cell r="H7454" t="str">
            <v>I-SINAPI</v>
          </cell>
          <cell r="I7454">
            <v>97.84</v>
          </cell>
        </row>
        <row r="7455">
          <cell r="D7455" t="str">
            <v>00013230</v>
          </cell>
          <cell r="E7455" t="str">
            <v>ROLO COMPACTADOR ESTÁTICO TANDEM CILINDROS LISO DE AÇO, DYNAPAC, MODELO CA-150STD, POTÊNCIA</v>
          </cell>
          <cell r="F7455" t="str">
            <v>UN</v>
          </cell>
          <cell r="G7455">
            <v>219298.43</v>
          </cell>
          <cell r="H7455" t="str">
            <v>I-SINAPI</v>
          </cell>
          <cell r="I7455">
            <v>267544.08</v>
          </cell>
        </row>
        <row r="7456">
          <cell r="D7456" t="str">
            <v>00006054</v>
          </cell>
          <cell r="E7456" t="str">
            <v>ROLO COMPACTADOR ESTATICO LISO AUTOPROPELIDO 58,5HP, FORCA IMPACTO 6 A 9T, TIPO MULLER RT-82H O</v>
          </cell>
          <cell r="F7456" t="str">
            <v>H</v>
          </cell>
          <cell r="G7456">
            <v>65.94</v>
          </cell>
          <cell r="H7456" t="str">
            <v>I-SINAPI</v>
          </cell>
          <cell r="I7456">
            <v>80.44</v>
          </cell>
        </row>
        <row r="7457">
          <cell r="D7457" t="str">
            <v>00006050</v>
          </cell>
          <cell r="E7457" t="str">
            <v>ROLO COMPACTADOR LISO VIBRATORIO REBOCAVEL PESO 5T, FORCA IMPACTO 15,4T TIPO DYNAPAC CH-44 OU</v>
          </cell>
          <cell r="F7457" t="str">
            <v>H</v>
          </cell>
          <cell r="G7457">
            <v>31.19</v>
          </cell>
          <cell r="H7457" t="str">
            <v>I-SINAPI</v>
          </cell>
          <cell r="I7457">
            <v>38.049999999999997</v>
          </cell>
        </row>
        <row r="7458">
          <cell r="D7458" t="str">
            <v>00006049</v>
          </cell>
          <cell r="E7458" t="str">
            <v>ROLO COMPACTADOR LISO VIBRATORIO REBOCAVEL PESO 6,7T, FORCA IMPACTO 20,7T TIPO DYNAPAC CFB-66</v>
          </cell>
          <cell r="F7458" t="str">
            <v>H</v>
          </cell>
          <cell r="G7458">
            <v>33.42</v>
          </cell>
          <cell r="H7458" t="str">
            <v>I-SINAPI</v>
          </cell>
          <cell r="I7458">
            <v>40.770000000000003</v>
          </cell>
        </row>
        <row r="7459">
          <cell r="D7459" t="str">
            <v>00013231</v>
          </cell>
          <cell r="E7459" t="str">
            <v>ROLO COMPACTADOR PÉ DE CARNEIRO VIBRATÓRIO PARA SOLOS, DYNAPAC, MODELO CA-250P, POTÊNCIA</v>
          </cell>
          <cell r="F7459" t="str">
            <v>UN</v>
          </cell>
          <cell r="G7459">
            <v>323176.64</v>
          </cell>
          <cell r="H7459" t="str">
            <v>I-SINAPI</v>
          </cell>
          <cell r="I7459">
            <v>394275.5</v>
          </cell>
        </row>
        <row r="7460">
          <cell r="D7460" t="str">
            <v>00006048</v>
          </cell>
          <cell r="E7460" t="str">
            <v>ROLO COMPACTADOR PE DE CARNEIRO VIBRATORIO REBOCAVEL PESO 6,7T, FORCA IMPACTO 20,7T TIPO</v>
          </cell>
          <cell r="F7460" t="str">
            <v>H</v>
          </cell>
          <cell r="G7460">
            <v>33.42</v>
          </cell>
          <cell r="H7460" t="str">
            <v>I-SINAPI</v>
          </cell>
          <cell r="I7460">
            <v>40.770000000000003</v>
          </cell>
        </row>
        <row r="7461">
          <cell r="D7461" t="str">
            <v>00006047</v>
          </cell>
          <cell r="E7461" t="str">
            <v>ROLO COMPACTADOR PE DE CARNEIRO VIBRATORIO REBOCAVEL, PESO 5T, FORCA IMPACTO 15,4T TIPO</v>
          </cell>
          <cell r="F7461" t="str">
            <v>H</v>
          </cell>
          <cell r="G7461">
            <v>31.19</v>
          </cell>
          <cell r="H7461" t="str">
            <v>I-SINAPI</v>
          </cell>
          <cell r="I7461">
            <v>38.049999999999997</v>
          </cell>
        </row>
        <row r="7462">
          <cell r="D7462" t="str">
            <v>00013881</v>
          </cell>
          <cell r="E7462" t="str">
            <v>ROLO COMPACTADOR TANDEM VIBRATÓRIO AÇO LISO, MULLER, MODELO VT-8, POTÊNCIA 13HP - PESO</v>
          </cell>
          <cell r="F7462" t="str">
            <v>UN</v>
          </cell>
          <cell r="G7462">
            <v>94661.91</v>
          </cell>
          <cell r="H7462" t="str">
            <v>I-SINAPI</v>
          </cell>
          <cell r="I7462">
            <v>115487.53</v>
          </cell>
        </row>
        <row r="7463">
          <cell r="D7463" t="str">
            <v>00013468</v>
          </cell>
          <cell r="E7463" t="str">
            <v>ROLO COMPACTADOR TANDEM VIBRATÓRIO CILINDROS LISO DE AÇO PARA SOLOS/ASFALTO, DYNAPAC, MODELO</v>
          </cell>
          <cell r="F7463" t="str">
            <v>UN</v>
          </cell>
          <cell r="G7463">
            <v>64812.91</v>
          </cell>
          <cell r="H7463" t="str">
            <v>I-SINAPI</v>
          </cell>
          <cell r="I7463">
            <v>79071.75</v>
          </cell>
        </row>
        <row r="7464">
          <cell r="D7464" t="str">
            <v>00014626</v>
          </cell>
          <cell r="E7464" t="str">
            <v>ROLO COMPACTADOR TANDEM VIBRATÓRIO CILINDROS LISO DE AÇO, DYNAPAC, MODELO CC-422, POTÊNCIA</v>
          </cell>
          <cell r="F7464" t="str">
            <v>UN</v>
          </cell>
          <cell r="G7464">
            <v>164251.89000000001</v>
          </cell>
          <cell r="H7464" t="str">
            <v>I-SINAPI</v>
          </cell>
          <cell r="I7464">
            <v>200387.3</v>
          </cell>
        </row>
        <row r="7465">
          <cell r="D7465" t="str">
            <v>00006058</v>
          </cell>
          <cell r="E7465" t="str">
            <v>ROLO COMPACTADOR VIBRATORIO LISO AUTOPROPELIDO 101HP P/ ASFALTO, PESO 7,5T, FORCA IMPACTO 13 A</v>
          </cell>
          <cell r="F7465" t="str">
            <v>H</v>
          </cell>
          <cell r="G7465">
            <v>80.2</v>
          </cell>
          <cell r="H7465" t="str">
            <v>I-SINAPI</v>
          </cell>
          <cell r="I7465">
            <v>97.84</v>
          </cell>
        </row>
        <row r="7466">
          <cell r="D7466" t="str">
            <v>00006065</v>
          </cell>
          <cell r="E7466" t="str">
            <v>ROLO COMPACTADOR VIBRATORIO LISO AUTOPROPELIDO 101HP P/ SOLOS, PESO 6,58T, FORCA IMPACTO 18 T,</v>
          </cell>
          <cell r="F7466" t="str">
            <v>H</v>
          </cell>
          <cell r="G7466">
            <v>80.2</v>
          </cell>
          <cell r="H7466" t="str">
            <v>I-SINAPI</v>
          </cell>
          <cell r="I7466">
            <v>97.84</v>
          </cell>
        </row>
        <row r="7467">
          <cell r="D7467" t="str">
            <v>00006052</v>
          </cell>
          <cell r="E7467" t="str">
            <v>ROLO COMPACTADOR VIBRATORIO LISO AUTOPROPELIDO 65HP, FORCA IMPACTO 18T, TIPO MULLER VAP-70 L OU</v>
          </cell>
          <cell r="F7467" t="str">
            <v>H</v>
          </cell>
          <cell r="G7467">
            <v>80.2</v>
          </cell>
          <cell r="H7467" t="str">
            <v>I-SINAPI</v>
          </cell>
          <cell r="I7467">
            <v>97.84</v>
          </cell>
        </row>
        <row r="7468">
          <cell r="D7468" t="str">
            <v>00006056</v>
          </cell>
          <cell r="E7468" t="str">
            <v>ROLO COMPACTADOR VIBRATORIO LISO AUTOPROPELIDO 76HP, FORCA IMPACTO 11T, TIPO MULLER VAP-SSA O</v>
          </cell>
          <cell r="F7468" t="str">
            <v>H</v>
          </cell>
          <cell r="G7468">
            <v>76.19</v>
          </cell>
          <cell r="H7468" t="str">
            <v>I-SINAPI</v>
          </cell>
          <cell r="I7468">
            <v>92.95</v>
          </cell>
        </row>
        <row r="7469">
          <cell r="D7469" t="str">
            <v>00006059</v>
          </cell>
          <cell r="E7469" t="str">
            <v>ROLO COMPACTADOR VIBRATORIO LISO AUTOPROPELIDO 83HP, FORCA IMPACTO 11T, TIPO MULLER VAP-SSL OU</v>
          </cell>
          <cell r="F7469" t="str">
            <v>H</v>
          </cell>
          <cell r="G7469">
            <v>79.31</v>
          </cell>
          <cell r="H7469" t="str">
            <v>I-SINAPI</v>
          </cell>
          <cell r="I7469">
            <v>96.75</v>
          </cell>
        </row>
        <row r="7470">
          <cell r="D7470" t="str">
            <v>00010758</v>
          </cell>
          <cell r="E7470" t="str">
            <v>ROLO COMPACTADOR VIBRATORIO LISO TANDEM AUTOPROPELIDO 11 CV, PESO 1,9T FORCA IMPACTO 4,2 T TIPO</v>
          </cell>
          <cell r="F7470" t="str">
            <v>H</v>
          </cell>
          <cell r="G7470">
            <v>62.38</v>
          </cell>
          <cell r="H7470" t="str">
            <v>I-SINAPI</v>
          </cell>
          <cell r="I7470">
            <v>76.099999999999994</v>
          </cell>
        </row>
        <row r="7471">
          <cell r="D7471" t="str">
            <v>00006062</v>
          </cell>
          <cell r="E7471" t="str">
            <v>ROLO COMPACTADOR VIBRATORIO PE DE CARNEIRO AUTOPROPELIDO 125HP PESO 11,1T, FORCA IMPACTO 31,1</v>
          </cell>
          <cell r="F7471" t="str">
            <v>H</v>
          </cell>
          <cell r="G7471">
            <v>90</v>
          </cell>
          <cell r="H7471" t="str">
            <v>I-SINAPI</v>
          </cell>
          <cell r="I7471">
            <v>109.8</v>
          </cell>
        </row>
        <row r="7472">
          <cell r="D7472" t="str">
            <v>00006060</v>
          </cell>
          <cell r="E7472" t="str">
            <v>ROLO COMPACTADOR VIBRATORIO PE DE CARNEIRO AUTOPROPELIDO 83HP, FORCA IMPACTO 19T, TIPO MULLER</v>
          </cell>
          <cell r="F7472" t="str">
            <v>H</v>
          </cell>
          <cell r="G7472">
            <v>80.2</v>
          </cell>
          <cell r="H7472" t="str">
            <v>I-SINAPI</v>
          </cell>
          <cell r="I7472">
            <v>97.84</v>
          </cell>
        </row>
        <row r="7473">
          <cell r="D7473" t="str">
            <v>00013600</v>
          </cell>
          <cell r="E7473" t="str">
            <v>ROLO COMPACTADOR VIBRATÓRIO AÇO LISO, MULLER, MODELO VAP-70L, POTÊNCIA 150HP - PESO MÁXIMO</v>
          </cell>
          <cell r="F7473" t="str">
            <v>UN</v>
          </cell>
          <cell r="G7473">
            <v>282759.67999999999</v>
          </cell>
          <cell r="H7473" t="str">
            <v>I-SINAPI</v>
          </cell>
          <cell r="I7473">
            <v>344966.8</v>
          </cell>
        </row>
        <row r="7474">
          <cell r="D7474" t="str">
            <v>00013467</v>
          </cell>
          <cell r="E7474" t="str">
            <v>ROLO COMPACTADOR VIBRATÓRIO CILINDRO LISO DE AÇO PARA SOLOS, DYNAPAC, MODELO CA-250STD,</v>
          </cell>
          <cell r="F7474" t="str">
            <v>UN</v>
          </cell>
          <cell r="G7474">
            <v>307195.40000000002</v>
          </cell>
          <cell r="H7474" t="str">
            <v>I-SINAPI</v>
          </cell>
          <cell r="I7474">
            <v>374778.38</v>
          </cell>
        </row>
        <row r="7475">
          <cell r="D7475" t="str">
            <v>00006068</v>
          </cell>
          <cell r="E7475" t="str">
            <v>ROLO COMPACTADOR VIBRATÓRIO DE UM CILINDRO AÇO LISO, DYNAPAC, MODELO CA-150A, POTÊNCIA 80HP -</v>
          </cell>
          <cell r="F7475" t="str">
            <v>UN</v>
          </cell>
          <cell r="G7475">
            <v>235279.71</v>
          </cell>
          <cell r="H7475" t="str">
            <v>I-SINAPI</v>
          </cell>
          <cell r="I7475">
            <v>287041.24</v>
          </cell>
        </row>
        <row r="7476">
          <cell r="D7476" t="str">
            <v>00010646</v>
          </cell>
          <cell r="E7476" t="str">
            <v>ROLO COMPACTADOR VIBRATÓRIO DE UM CILINDRO AÇO LISO, MULLER, MODELO VAP-55L, POTÊNCIA 83CV -</v>
          </cell>
          <cell r="F7476" t="str">
            <v>UN</v>
          </cell>
          <cell r="G7476">
            <v>205196.29</v>
          </cell>
          <cell r="H7476" t="str">
            <v>I-SINAPI</v>
          </cell>
          <cell r="I7476">
            <v>250339.47</v>
          </cell>
        </row>
        <row r="7477">
          <cell r="D7477" t="str">
            <v>00010645</v>
          </cell>
          <cell r="E7477" t="str">
            <v>ROLO COMPACTADOR VIBRATÓRIO DE UM CILINDRO LISO DE AÇO PARA SOLOS, DYNAPAC, MODELO CA-150A,</v>
          </cell>
          <cell r="F7477" t="str">
            <v>UN</v>
          </cell>
          <cell r="G7477">
            <v>235279.71</v>
          </cell>
          <cell r="H7477" t="str">
            <v>I-SINAPI</v>
          </cell>
          <cell r="I7477">
            <v>287041.24</v>
          </cell>
        </row>
        <row r="7478">
          <cell r="D7478" t="str">
            <v>00006070</v>
          </cell>
          <cell r="E7478" t="str">
            <v>ROLO COMPACTADOR VIBRATÓRIO PÉ DE CARNEIRO (OPERADO POR CONTROLE REMOTO), DYNAPAC, MODELO</v>
          </cell>
          <cell r="F7478" t="str">
            <v>UN</v>
          </cell>
          <cell r="G7478">
            <v>48673.599999999999</v>
          </cell>
          <cell r="H7478" t="str">
            <v>I-SINAPI</v>
          </cell>
          <cell r="I7478">
            <v>59381.79</v>
          </cell>
        </row>
        <row r="7479">
          <cell r="D7479" t="str">
            <v>00013469</v>
          </cell>
          <cell r="E7479" t="str">
            <v>ROLO COMPACTADOR VIBRATÓRIO PÉ DE CARNEIRO PARA SOLOS, COM TRAÇÃO NO TAMBOR, DYNAPAC,</v>
          </cell>
          <cell r="F7479" t="str">
            <v>UN</v>
          </cell>
          <cell r="G7479">
            <v>340045.76</v>
          </cell>
          <cell r="H7479" t="str">
            <v>I-SINAPI</v>
          </cell>
          <cell r="I7479">
            <v>414855.82</v>
          </cell>
        </row>
        <row r="7480">
          <cell r="D7480" t="str">
            <v>00014513</v>
          </cell>
          <cell r="E7480" t="str">
            <v>ROLO COMPACTADOR VIBRATÓRIO PÉ DE CARNEIRO PARA SOLOS, DYNAPAC, MODELO CA-150P, POTÊNCIA 80HP</v>
          </cell>
          <cell r="F7480" t="str">
            <v>UN</v>
          </cell>
          <cell r="G7480">
            <v>224625.54</v>
          </cell>
          <cell r="H7480" t="str">
            <v>I-SINAPI</v>
          </cell>
          <cell r="I7480">
            <v>274043.15000000002</v>
          </cell>
        </row>
        <row r="7481">
          <cell r="D7481" t="str">
            <v>00014489</v>
          </cell>
          <cell r="E7481" t="str">
            <v>ROLO COMPACTADOR VIBRATÓRIO PÉ DE CARNEIRO, MULLER, MODELO VAP-70P, POTÊNCIA 150HP - PESO</v>
          </cell>
          <cell r="F7481" t="str">
            <v>UN</v>
          </cell>
          <cell r="G7481">
            <v>296013.92</v>
          </cell>
          <cell r="H7481" t="str">
            <v>I-SINAPI</v>
          </cell>
          <cell r="I7481">
            <v>361136.98</v>
          </cell>
        </row>
        <row r="7482">
          <cell r="D7482" t="str">
            <v>00006069</v>
          </cell>
          <cell r="E7482" t="str">
            <v>ROLO COMPACTADOR VIBRATÓRIO REBOCÁVEL AÇO LISO, CMV, MODELO CVR-15L, POTÊNCIA 65CV - PESO 3,8T</v>
          </cell>
          <cell r="F7482" t="str">
            <v>UN</v>
          </cell>
          <cell r="G7482">
            <v>67638.03</v>
          </cell>
          <cell r="H7482" t="str">
            <v>I-SINAPI</v>
          </cell>
          <cell r="I7482">
            <v>82518.39</v>
          </cell>
        </row>
        <row r="7483">
          <cell r="D7483" t="str">
            <v>00006067</v>
          </cell>
          <cell r="E7483" t="str">
            <v>ROLO COMPACTADOR VIBRATÓRIO TANDEM AÇO LISO, MULLER, MODELO RT-82H, POTÊNCIA 58CV - PESO</v>
          </cell>
          <cell r="F7483" t="str">
            <v>UN</v>
          </cell>
          <cell r="G7483">
            <v>174573.06</v>
          </cell>
          <cell r="H7483" t="str">
            <v>I-SINAPI</v>
          </cell>
          <cell r="I7483">
            <v>212979.13</v>
          </cell>
        </row>
        <row r="7484">
          <cell r="D7484" t="str">
            <v>00013365</v>
          </cell>
          <cell r="E7484" t="str">
            <v>ROLO COMPACTADOR VIBRATÓRIO TANDEM CILINDROS LISO DE AÇO PARA SOLO/ASFALTO, DYNAPAC, MODELO</v>
          </cell>
          <cell r="F7484" t="str">
            <v>UN</v>
          </cell>
          <cell r="G7484">
            <v>76710.06</v>
          </cell>
          <cell r="H7484" t="str">
            <v>I-SINAPI</v>
          </cell>
          <cell r="I7484">
            <v>93586.27</v>
          </cell>
        </row>
        <row r="7485">
          <cell r="D7485" t="str">
            <v>00011282</v>
          </cell>
          <cell r="E7485" t="str">
            <v>ROLO COMPACTADOR VIBRATÓRIO TANDEM CILINDROS LISOS DE AÇO, DYNAPAC, MODELO CC-900, POTÊNCIA</v>
          </cell>
          <cell r="F7485" t="str">
            <v>UN</v>
          </cell>
          <cell r="G7485">
            <v>43504.56</v>
          </cell>
          <cell r="H7485" t="str">
            <v>I-SINAPI</v>
          </cell>
          <cell r="I7485">
            <v>53075.56</v>
          </cell>
        </row>
        <row r="7486">
          <cell r="D7486" t="str">
            <v>00013624</v>
          </cell>
          <cell r="E7486" t="str">
            <v>ROMPEDOR ELETRICO, MONOFASICO, MARCA WACKER, MOD. EH 8,   1,1 KW (1,44 HP), PESO = 8 KG</v>
          </cell>
          <cell r="F7486" t="str">
            <v>UN</v>
          </cell>
          <cell r="G7486">
            <v>6978.21</v>
          </cell>
          <cell r="H7486" t="str">
            <v>I-SINAPI</v>
          </cell>
          <cell r="I7486">
            <v>8513.41</v>
          </cell>
        </row>
        <row r="7487">
          <cell r="D7487" t="str">
            <v>00011578</v>
          </cell>
          <cell r="E7487" t="str">
            <v>ROSETA LATAO CROMADO TIPO 203 LA FONTE P/ FECHADURA PORTA</v>
          </cell>
          <cell r="F7487" t="str">
            <v>UN</v>
          </cell>
          <cell r="G7487">
            <v>3.67</v>
          </cell>
          <cell r="H7487" t="str">
            <v>I-SINAPI</v>
          </cell>
          <cell r="I7487">
            <v>4.47</v>
          </cell>
        </row>
        <row r="7488">
          <cell r="D7488" t="str">
            <v>00011577</v>
          </cell>
          <cell r="E7488" t="str">
            <v>ROSETA LATAO CROMADO TIPO 303 LA FONTE P/ FECHADURA PORTA</v>
          </cell>
          <cell r="F7488" t="str">
            <v>UN</v>
          </cell>
          <cell r="G7488">
            <v>6.67</v>
          </cell>
          <cell r="H7488" t="str">
            <v>I-SINAPI</v>
          </cell>
          <cell r="I7488">
            <v>8.1300000000000008</v>
          </cell>
        </row>
        <row r="7489">
          <cell r="D7489" t="str">
            <v>00001115</v>
          </cell>
          <cell r="E7489" t="str">
            <v>RUFO CHAPA GALVANIZADA NUM 24 L = 16CM</v>
          </cell>
          <cell r="F7489" t="str">
            <v>M</v>
          </cell>
          <cell r="G7489">
            <v>10.76</v>
          </cell>
          <cell r="H7489" t="str">
            <v>I-SINAPI</v>
          </cell>
          <cell r="I7489">
            <v>13.12</v>
          </cell>
        </row>
        <row r="7490">
          <cell r="D7490" t="str">
            <v>00001116</v>
          </cell>
          <cell r="E7490" t="str">
            <v>RUFO CHAPA GALVANIZADA NUM 24 L = 25CM</v>
          </cell>
          <cell r="F7490" t="str">
            <v>M</v>
          </cell>
          <cell r="G7490">
            <v>13.12</v>
          </cell>
          <cell r="H7490" t="str">
            <v>I-SINAPI</v>
          </cell>
          <cell r="I7490">
            <v>16</v>
          </cell>
        </row>
        <row r="7491">
          <cell r="D7491" t="str">
            <v>00001111</v>
          </cell>
          <cell r="E7491" t="str">
            <v>RUFO CHAPA GALVANIZADA NUM 24 L = 33CM</v>
          </cell>
          <cell r="F7491" t="str">
            <v>M</v>
          </cell>
          <cell r="G7491">
            <v>22.2</v>
          </cell>
          <cell r="H7491" t="str">
            <v>I-SINAPI</v>
          </cell>
          <cell r="I7491">
            <v>27.08</v>
          </cell>
        </row>
        <row r="7492">
          <cell r="D7492" t="str">
            <v>00001114</v>
          </cell>
          <cell r="E7492" t="str">
            <v>RUFO CHAPA GALVANIZADA NUM 24 L = 50CM</v>
          </cell>
          <cell r="F7492" t="str">
            <v>M</v>
          </cell>
          <cell r="G7492">
            <v>19.510000000000002</v>
          </cell>
          <cell r="H7492" t="str">
            <v>I-SINAPI</v>
          </cell>
          <cell r="I7492">
            <v>23.8</v>
          </cell>
        </row>
        <row r="7493">
          <cell r="D7493" t="str">
            <v>00001113</v>
          </cell>
          <cell r="E7493" t="str">
            <v>RUFO CHAPA GALVANIZADA NUM 26 L = 35CM</v>
          </cell>
          <cell r="F7493" t="str">
            <v>M</v>
          </cell>
          <cell r="G7493">
            <v>13.35</v>
          </cell>
          <cell r="H7493" t="str">
            <v>I-SINAPI</v>
          </cell>
          <cell r="I7493">
            <v>16.28</v>
          </cell>
        </row>
        <row r="7494">
          <cell r="D7494" t="str">
            <v>00020214</v>
          </cell>
          <cell r="E7494" t="str">
            <v>RUFO P/ TELHA FIBROCIMENTO CANALETE 49 OU KALHETA</v>
          </cell>
          <cell r="F7494" t="str">
            <v>UN</v>
          </cell>
          <cell r="G7494">
            <v>13.63</v>
          </cell>
          <cell r="H7494" t="str">
            <v>I-SINAPI</v>
          </cell>
          <cell r="I7494">
            <v>16.62</v>
          </cell>
        </row>
        <row r="7495">
          <cell r="D7495" t="str">
            <v>00011064</v>
          </cell>
          <cell r="E7495" t="str">
            <v>RUFO P/ TELHA FIBROCIMENTO CANALETE 90 OU KALHETAO</v>
          </cell>
          <cell r="F7495" t="str">
            <v>UN</v>
          </cell>
          <cell r="G7495">
            <v>9.01</v>
          </cell>
          <cell r="H7495" t="str">
            <v>I-SINAPI</v>
          </cell>
          <cell r="I7495">
            <v>10.99</v>
          </cell>
        </row>
        <row r="7496">
          <cell r="D7496" t="str">
            <v>00020215</v>
          </cell>
          <cell r="E7496" t="str">
            <v>RUFO P/ TELHA FIBROCIMENTO MAXIPLAC OU ETERMAX</v>
          </cell>
          <cell r="F7496" t="str">
            <v>UN</v>
          </cell>
          <cell r="G7496">
            <v>19.57</v>
          </cell>
          <cell r="H7496" t="str">
            <v>I-SINAPI</v>
          </cell>
          <cell r="I7496">
            <v>23.87</v>
          </cell>
        </row>
        <row r="7497">
          <cell r="D7497" t="str">
            <v>00007237</v>
          </cell>
          <cell r="E7497" t="str">
            <v>RUFO P/ TELHA FIBROCIMENTO ONDULADA</v>
          </cell>
          <cell r="F7497" t="str">
            <v>UN</v>
          </cell>
          <cell r="G7497">
            <v>19.059999999999999</v>
          </cell>
          <cell r="H7497" t="str">
            <v>I-SINAPI</v>
          </cell>
          <cell r="I7497">
            <v>23.25</v>
          </cell>
        </row>
        <row r="7498">
          <cell r="D7498" t="str">
            <v>00000016</v>
          </cell>
          <cell r="E7498" t="str">
            <v>SABAO</v>
          </cell>
          <cell r="F7498" t="str">
            <v>KG</v>
          </cell>
          <cell r="G7498">
            <v>2.23</v>
          </cell>
          <cell r="H7498" t="str">
            <v>I-SINAPI</v>
          </cell>
          <cell r="I7498">
            <v>2.72</v>
          </cell>
        </row>
        <row r="7499">
          <cell r="D7499" t="str">
            <v>00021103</v>
          </cell>
          <cell r="E7499" t="str">
            <v>SABONETEIRA EM ALUMINIO 15 X 15 CM DE SOBREPOR</v>
          </cell>
          <cell r="F7499" t="str">
            <v>UN</v>
          </cell>
          <cell r="G7499">
            <v>29.73</v>
          </cell>
          <cell r="H7499" t="str">
            <v>I-SINAPI</v>
          </cell>
          <cell r="I7499">
            <v>36.270000000000003</v>
          </cell>
        </row>
        <row r="7500">
          <cell r="D7500" t="str">
            <v>00011757</v>
          </cell>
          <cell r="E7500" t="str">
            <v>SABONETEIRA EM METAL CROMADO TP CONCHA DE SOBREPOR</v>
          </cell>
          <cell r="F7500" t="str">
            <v>UN</v>
          </cell>
          <cell r="G7500">
            <v>25.35</v>
          </cell>
          <cell r="H7500" t="str">
            <v>I-SINAPI</v>
          </cell>
          <cell r="I7500">
            <v>30.92</v>
          </cell>
        </row>
        <row r="7501">
          <cell r="D7501" t="str">
            <v>00011758</v>
          </cell>
          <cell r="E7501" t="str">
            <v>SABONETEIRA EM VIDRO C/ SUPORTE EM ACO INOX P/ SABAO LIQUIDO</v>
          </cell>
          <cell r="F7501" t="str">
            <v>UN</v>
          </cell>
          <cell r="G7501">
            <v>19.03</v>
          </cell>
          <cell r="H7501" t="str">
            <v>I-SINAPI</v>
          </cell>
          <cell r="I7501">
            <v>23.21</v>
          </cell>
        </row>
        <row r="7502">
          <cell r="D7502" t="str">
            <v>00004269</v>
          </cell>
          <cell r="E7502" t="str">
            <v>SABONETEIRA LOUCA BRANCA 15 X 15CM</v>
          </cell>
          <cell r="F7502" t="str">
            <v>UN</v>
          </cell>
          <cell r="G7502">
            <v>10.41</v>
          </cell>
          <cell r="H7502" t="str">
            <v>I-SINAPI</v>
          </cell>
          <cell r="I7502">
            <v>12.7</v>
          </cell>
        </row>
        <row r="7503">
          <cell r="D7503" t="str">
            <v>00004270</v>
          </cell>
          <cell r="E7503" t="str">
            <v>SABONETEIRA LOUCA BRANCA 7,5 X 15CM</v>
          </cell>
          <cell r="F7503" t="str">
            <v>UN</v>
          </cell>
          <cell r="G7503">
            <v>7.51</v>
          </cell>
          <cell r="H7503" t="str">
            <v>I-SINAPI</v>
          </cell>
          <cell r="I7503">
            <v>9.16</v>
          </cell>
        </row>
        <row r="7504">
          <cell r="D7504" t="str">
            <v>00025988</v>
          </cell>
          <cell r="E7504" t="str">
            <v>SACO DE ANINHAGEM</v>
          </cell>
          <cell r="F7504" t="str">
            <v>M2</v>
          </cell>
          <cell r="G7504">
            <v>1.5</v>
          </cell>
          <cell r="H7504" t="str">
            <v>I-SINAPI</v>
          </cell>
          <cell r="I7504">
            <v>1.83</v>
          </cell>
        </row>
        <row r="7505">
          <cell r="D7505" t="str">
            <v>00006076</v>
          </cell>
          <cell r="E7505" t="str">
            <v>SAIBRO   ( COLETADO NO COMÉRCIO )</v>
          </cell>
          <cell r="F7505" t="str">
            <v>M3</v>
          </cell>
          <cell r="G7505">
            <v>30</v>
          </cell>
          <cell r="H7505" t="str">
            <v>I-SINAPI</v>
          </cell>
          <cell r="I7505">
            <v>36.6</v>
          </cell>
        </row>
        <row r="7506">
          <cell r="D7506" t="str">
            <v>00012413</v>
          </cell>
          <cell r="E7506" t="str">
            <v>SAIDA EM T FLANGE EM PE FERRO GALV 2 1/2" (COMBATE INCENDIO)</v>
          </cell>
          <cell r="F7506" t="str">
            <v>UN</v>
          </cell>
          <cell r="G7506">
            <v>113.42</v>
          </cell>
          <cell r="H7506" t="str">
            <v>I-SINAPI</v>
          </cell>
          <cell r="I7506">
            <v>138.37</v>
          </cell>
        </row>
        <row r="7507">
          <cell r="D7507" t="str">
            <v>00006082</v>
          </cell>
          <cell r="E7507" t="str">
            <v>SALARIO MINIMO (HORA)</v>
          </cell>
          <cell r="F7507" t="str">
            <v>H</v>
          </cell>
          <cell r="G7507">
            <v>2.3199999999999998</v>
          </cell>
          <cell r="H7507" t="str">
            <v>I-SINAPI</v>
          </cell>
          <cell r="I7507">
            <v>2.83</v>
          </cell>
        </row>
        <row r="7508">
          <cell r="D7508" t="str">
            <v>00011653</v>
          </cell>
          <cell r="E7508" t="str">
            <v>SALARIO MINIMO (MENSAL - SEM ENCARGOS SOCIAIS)</v>
          </cell>
          <cell r="F7508" t="str">
            <v>MES</v>
          </cell>
          <cell r="G7508">
            <v>510</v>
          </cell>
          <cell r="H7508" t="str">
            <v>I-SINAPI</v>
          </cell>
          <cell r="I7508">
            <v>622.20000000000005</v>
          </cell>
        </row>
        <row r="7509">
          <cell r="D7509" t="str">
            <v>00013109</v>
          </cell>
          <cell r="E7509" t="str">
            <v>SAPATA DE PVC ADITIVADO NERVURADO D = 6"</v>
          </cell>
          <cell r="F7509" t="str">
            <v>UN</v>
          </cell>
          <cell r="G7509">
            <v>92.77</v>
          </cell>
          <cell r="H7509" t="str">
            <v>I-SINAPI</v>
          </cell>
          <cell r="I7509">
            <v>113.17</v>
          </cell>
        </row>
        <row r="7510">
          <cell r="D7510" t="str">
            <v>00013110</v>
          </cell>
          <cell r="E7510" t="str">
            <v>SAPATA DE PVC ADITIVADO NERVURADO D = 8"</v>
          </cell>
          <cell r="F7510" t="str">
            <v>UN</v>
          </cell>
          <cell r="G7510">
            <v>181.84</v>
          </cell>
          <cell r="H7510" t="str">
            <v>I-SINAPI</v>
          </cell>
          <cell r="I7510">
            <v>221.84</v>
          </cell>
        </row>
        <row r="7511">
          <cell r="D7511" t="str">
            <v>00007581</v>
          </cell>
          <cell r="E7511" t="str">
            <v>SAPATILHA EM ACO GALV P/ CABOS DN ATE 5/8"</v>
          </cell>
          <cell r="F7511" t="str">
            <v>UN</v>
          </cell>
          <cell r="G7511">
            <v>1.1399999999999999</v>
          </cell>
          <cell r="H7511" t="str">
            <v>I-SINAPI</v>
          </cell>
          <cell r="I7511">
            <v>1.39</v>
          </cell>
        </row>
        <row r="7512">
          <cell r="D7512" t="str">
            <v>00007574</v>
          </cell>
          <cell r="E7512" t="str">
            <v>SECCIONADOR PRE-FORMADO P/ CERCA ARAME REF PLP SIMILAR</v>
          </cell>
          <cell r="F7512" t="str">
            <v>UN</v>
          </cell>
          <cell r="G7512">
            <v>1.99</v>
          </cell>
          <cell r="H7512" t="str">
            <v>I-SINAPI</v>
          </cell>
          <cell r="I7512">
            <v>2.42</v>
          </cell>
        </row>
        <row r="7513">
          <cell r="D7513" t="str">
            <v>00007575</v>
          </cell>
          <cell r="E7513" t="str">
            <v>SECCIONADOR 3P SOB CARG ICF 630A 600V C/BASE UNIELETRO</v>
          </cell>
          <cell r="F7513" t="str">
            <v>UN</v>
          </cell>
          <cell r="G7513">
            <v>1620.83</v>
          </cell>
          <cell r="H7513" t="str">
            <v>I-SINAPI</v>
          </cell>
          <cell r="I7513">
            <v>1977.41</v>
          </cell>
        </row>
        <row r="7514">
          <cell r="D7514" t="str">
            <v>00004734</v>
          </cell>
          <cell r="E7514" t="str">
            <v>SEIXO ROLADO PARA APLICAÇÃO EM CONCRETO</v>
          </cell>
          <cell r="F7514" t="str">
            <v>M3</v>
          </cell>
          <cell r="G7514">
            <v>63.66</v>
          </cell>
          <cell r="H7514" t="str">
            <v>I-SINAPI</v>
          </cell>
          <cell r="I7514">
            <v>77.66</v>
          </cell>
        </row>
        <row r="7515">
          <cell r="D7515" t="str">
            <v>00026105</v>
          </cell>
          <cell r="E7515" t="str">
            <v>SEIXO ROLADO PARA TRATAMENTO D'ÁGUA</v>
          </cell>
          <cell r="F7515" t="str">
            <v>M3</v>
          </cell>
          <cell r="G7515">
            <v>395.45</v>
          </cell>
          <cell r="H7515" t="str">
            <v>I-SINAPI</v>
          </cell>
          <cell r="I7515">
            <v>482.44</v>
          </cell>
        </row>
        <row r="7516">
          <cell r="D7516" t="str">
            <v>00006085</v>
          </cell>
          <cell r="E7516" t="str">
            <v>SELADOR ACRILICO</v>
          </cell>
          <cell r="F7516" t="str">
            <v>L</v>
          </cell>
          <cell r="G7516">
            <v>4.17</v>
          </cell>
          <cell r="H7516" t="str">
            <v>I-SINAPI</v>
          </cell>
          <cell r="I7516">
            <v>5.08</v>
          </cell>
        </row>
        <row r="7517">
          <cell r="D7517" t="str">
            <v>00006087</v>
          </cell>
          <cell r="E7517" t="str">
            <v>SELADOR ACRILICO P/ PAREDES INTERIOR/EXTERIOR</v>
          </cell>
          <cell r="F7517" t="str">
            <v>GL</v>
          </cell>
          <cell r="G7517">
            <v>16.41</v>
          </cell>
          <cell r="H7517" t="str">
            <v>I-SINAPI</v>
          </cell>
          <cell r="I7517">
            <v>20.02</v>
          </cell>
        </row>
        <row r="7518">
          <cell r="D7518" t="str">
            <v>00006090</v>
          </cell>
          <cell r="E7518" t="str">
            <v>SELADOR LATEX PVA</v>
          </cell>
          <cell r="F7518" t="str">
            <v>L</v>
          </cell>
          <cell r="G7518">
            <v>4.8600000000000003</v>
          </cell>
          <cell r="H7518" t="str">
            <v>I-SINAPI</v>
          </cell>
          <cell r="I7518">
            <v>5.92</v>
          </cell>
        </row>
        <row r="7519">
          <cell r="D7519" t="str">
            <v>00006083</v>
          </cell>
          <cell r="E7519" t="str">
            <v>SELADOR LATEX PVA</v>
          </cell>
          <cell r="F7519" t="str">
            <v>GL</v>
          </cell>
          <cell r="G7519">
            <v>17.5</v>
          </cell>
          <cell r="H7519" t="str">
            <v>I-SINAPI</v>
          </cell>
          <cell r="I7519">
            <v>21.35</v>
          </cell>
        </row>
        <row r="7520">
          <cell r="D7520" t="str">
            <v>00001373</v>
          </cell>
          <cell r="E7520" t="str">
            <v>SELADOR MINERAL BASE SILICATOS P/ TRATAM. ESPECIAL (SISTEMA IMPERMEAB)HEY'DI VIAPOL</v>
          </cell>
          <cell r="F7520" t="str">
            <v>6KG</v>
          </cell>
          <cell r="G7520">
            <v>28.79</v>
          </cell>
          <cell r="H7520" t="str">
            <v>I-SINAPI</v>
          </cell>
          <cell r="I7520">
            <v>35.119999999999997</v>
          </cell>
        </row>
        <row r="7521">
          <cell r="D7521" t="str">
            <v>00011622</v>
          </cell>
          <cell r="E7521" t="str">
            <v>SELANTE À BASE DE ALCATRAO E POLIURETANO SIKAFLEX T-68 OU EQUIVALENTE</v>
          </cell>
          <cell r="F7521" t="str">
            <v>KG</v>
          </cell>
          <cell r="G7521">
            <v>33.71</v>
          </cell>
          <cell r="H7521" t="str">
            <v>I-SINAPI</v>
          </cell>
          <cell r="I7521">
            <v>41.12</v>
          </cell>
        </row>
        <row r="7522">
          <cell r="D7522" t="str">
            <v>00000144</v>
          </cell>
          <cell r="E7522" t="str">
            <v>SELANTE E ADESIVO DE ELASTICIDADE PERMANENTE TIPO SIKAFLEX-11 FC OU EQUIVALENTE</v>
          </cell>
          <cell r="F7522" t="str">
            <v>300ML</v>
          </cell>
          <cell r="G7522">
            <v>31.58</v>
          </cell>
          <cell r="H7522" t="str">
            <v>I-SINAPI</v>
          </cell>
          <cell r="I7522">
            <v>38.520000000000003</v>
          </cell>
        </row>
        <row r="7523">
          <cell r="D7523" t="str">
            <v>00000142</v>
          </cell>
          <cell r="E7523" t="str">
            <v>SELANTE ELÁSTICO MONOCOMPONENTE À BASE DE POLIURETANO SIKAFLEX 1A PLUS OU EQUIVALENTE</v>
          </cell>
          <cell r="F7523" t="str">
            <v>310ML</v>
          </cell>
          <cell r="G7523">
            <v>38.36</v>
          </cell>
          <cell r="H7523" t="str">
            <v>I-SINAPI</v>
          </cell>
          <cell r="I7523">
            <v>46.79</v>
          </cell>
        </row>
        <row r="7524">
          <cell r="D7524" t="str">
            <v>00006097</v>
          </cell>
          <cell r="E7524" t="str">
            <v>SELIM CERAMICO 90G DN 100X100MM</v>
          </cell>
          <cell r="F7524" t="str">
            <v>UN</v>
          </cell>
          <cell r="G7524">
            <v>14.1</v>
          </cell>
          <cell r="H7524" t="str">
            <v>I-SINAPI</v>
          </cell>
          <cell r="I7524">
            <v>17.2</v>
          </cell>
        </row>
        <row r="7525">
          <cell r="D7525" t="str">
            <v>00006103</v>
          </cell>
          <cell r="E7525" t="str">
            <v>SELIM CERAMICO 90G DN 150X100MM</v>
          </cell>
          <cell r="F7525" t="str">
            <v>UN</v>
          </cell>
          <cell r="G7525">
            <v>14.86</v>
          </cell>
          <cell r="H7525" t="str">
            <v>I-SINAPI</v>
          </cell>
          <cell r="I7525">
            <v>18.12</v>
          </cell>
        </row>
        <row r="7526">
          <cell r="D7526" t="str">
            <v>00006098</v>
          </cell>
          <cell r="E7526" t="str">
            <v>SELIM CERAMICO 90G DN 200X100MM</v>
          </cell>
          <cell r="F7526" t="str">
            <v>UN</v>
          </cell>
          <cell r="G7526">
            <v>15.75</v>
          </cell>
          <cell r="H7526" t="str">
            <v>I-SINAPI</v>
          </cell>
          <cell r="I7526">
            <v>19.21</v>
          </cell>
        </row>
        <row r="7527">
          <cell r="D7527" t="str">
            <v>00006099</v>
          </cell>
          <cell r="E7527" t="str">
            <v>SELIM CERAMICO 90G DN 200X150MM</v>
          </cell>
          <cell r="F7527" t="str">
            <v>UN</v>
          </cell>
          <cell r="G7527">
            <v>19.12</v>
          </cell>
          <cell r="H7527" t="str">
            <v>I-SINAPI</v>
          </cell>
          <cell r="I7527">
            <v>23.32</v>
          </cell>
        </row>
        <row r="7528">
          <cell r="D7528" t="str">
            <v>00006102</v>
          </cell>
          <cell r="E7528" t="str">
            <v>SELIM CERAMICO 90G DN 250X100MM</v>
          </cell>
          <cell r="F7528" t="str">
            <v>UN</v>
          </cell>
          <cell r="G7528">
            <v>19.12</v>
          </cell>
          <cell r="H7528" t="str">
            <v>I-SINAPI</v>
          </cell>
          <cell r="I7528">
            <v>23.32</v>
          </cell>
        </row>
        <row r="7529">
          <cell r="D7529" t="str">
            <v>00006100</v>
          </cell>
          <cell r="E7529" t="str">
            <v>SELIM CERAMICO 90G DN 250X150MM</v>
          </cell>
          <cell r="F7529" t="str">
            <v>UN</v>
          </cell>
          <cell r="G7529">
            <v>22.52</v>
          </cell>
          <cell r="H7529" t="str">
            <v>I-SINAPI</v>
          </cell>
          <cell r="I7529">
            <v>27.47</v>
          </cell>
        </row>
        <row r="7530">
          <cell r="D7530" t="str">
            <v>00006104</v>
          </cell>
          <cell r="E7530" t="str">
            <v>SELIM CERAMICO 90G DN 300X100MM</v>
          </cell>
          <cell r="F7530" t="str">
            <v>UN</v>
          </cell>
          <cell r="G7530">
            <v>22.52</v>
          </cell>
          <cell r="H7530" t="str">
            <v>I-SINAPI</v>
          </cell>
          <cell r="I7530">
            <v>27.47</v>
          </cell>
        </row>
        <row r="7531">
          <cell r="D7531" t="str">
            <v>00006101</v>
          </cell>
          <cell r="E7531" t="str">
            <v>SELIM CERAMICO 90G DN 300X150MM</v>
          </cell>
          <cell r="F7531" t="str">
            <v>UN</v>
          </cell>
          <cell r="G7531">
            <v>26.26</v>
          </cell>
          <cell r="H7531" t="str">
            <v>I-SINAPI</v>
          </cell>
          <cell r="I7531">
            <v>32.03</v>
          </cell>
        </row>
        <row r="7532">
          <cell r="D7532" t="str">
            <v>00006105</v>
          </cell>
          <cell r="E7532" t="str">
            <v>SELIM PVC 90G C/ TRAVAS NBR 10569 P/ REDE COLET ESG DN 125X100MM</v>
          </cell>
          <cell r="F7532" t="str">
            <v>UN</v>
          </cell>
          <cell r="G7532">
            <v>19.25</v>
          </cell>
          <cell r="H7532" t="str">
            <v>I-SINAPI</v>
          </cell>
          <cell r="I7532">
            <v>23.48</v>
          </cell>
        </row>
        <row r="7533">
          <cell r="D7533" t="str">
            <v>00006106</v>
          </cell>
          <cell r="E7533" t="str">
            <v>SELIM PVC 90G C/ TRAVAS NBR 10569 P/ REDE COLET ESG DN 150X100MM</v>
          </cell>
          <cell r="F7533" t="str">
            <v>UN</v>
          </cell>
          <cell r="G7533">
            <v>19.53</v>
          </cell>
          <cell r="H7533" t="str">
            <v>I-SINAPI</v>
          </cell>
          <cell r="I7533">
            <v>23.82</v>
          </cell>
        </row>
        <row r="7534">
          <cell r="D7534" t="str">
            <v>00006107</v>
          </cell>
          <cell r="E7534" t="str">
            <v>SELIM PVC 90G ELASTICO NBR 10569 P/ REDE COLET ESG DN 200X100MM</v>
          </cell>
          <cell r="F7534" t="str">
            <v>UN</v>
          </cell>
          <cell r="G7534">
            <v>32.270000000000003</v>
          </cell>
          <cell r="H7534" t="str">
            <v>I-SINAPI</v>
          </cell>
          <cell r="I7534">
            <v>39.36</v>
          </cell>
        </row>
        <row r="7535">
          <cell r="D7535" t="str">
            <v>00006108</v>
          </cell>
          <cell r="E7535" t="str">
            <v>SELIM PVC 90G ELASTICO NBR 10569 P/ REDE COLET ESG DN 250X100MM</v>
          </cell>
          <cell r="F7535" t="str">
            <v>UN</v>
          </cell>
          <cell r="G7535">
            <v>33.950000000000003</v>
          </cell>
          <cell r="H7535" t="str">
            <v>I-SINAPI</v>
          </cell>
          <cell r="I7535">
            <v>41.41</v>
          </cell>
        </row>
        <row r="7536">
          <cell r="D7536" t="str">
            <v>00006109</v>
          </cell>
          <cell r="E7536" t="str">
            <v>SELIM PVC 90G ELASTICO NBR 10569 P/ REDE COLET ESG DN 300X100MM</v>
          </cell>
          <cell r="F7536" t="str">
            <v>UN</v>
          </cell>
          <cell r="G7536">
            <v>34.29</v>
          </cell>
          <cell r="H7536" t="str">
            <v>I-SINAPI</v>
          </cell>
          <cell r="I7536">
            <v>41.83</v>
          </cell>
        </row>
        <row r="7537">
          <cell r="D7537" t="str">
            <v>00012817</v>
          </cell>
          <cell r="E7537" t="str">
            <v>SERRA COPO P/ CANALETA ENTRADA P/ TIL PVC EB-644 DN 100/DE 101,6 MM</v>
          </cell>
          <cell r="F7537" t="str">
            <v>UN</v>
          </cell>
          <cell r="G7537">
            <v>669</v>
          </cell>
          <cell r="H7537" t="str">
            <v>I-SINAPI</v>
          </cell>
          <cell r="I7537">
            <v>816.18</v>
          </cell>
        </row>
        <row r="7538">
          <cell r="D7538" t="str">
            <v>00012818</v>
          </cell>
          <cell r="E7538" t="str">
            <v>SERRA COPO P/ CANALETA ENTRADA P/ TIL PVC EB-644 DN 100/DE 110,O MM</v>
          </cell>
          <cell r="F7538" t="str">
            <v>UN</v>
          </cell>
          <cell r="G7538">
            <v>720.69</v>
          </cell>
          <cell r="H7538" t="str">
            <v>I-SINAPI</v>
          </cell>
          <cell r="I7538">
            <v>879.24</v>
          </cell>
        </row>
        <row r="7539">
          <cell r="D7539" t="str">
            <v>00012819</v>
          </cell>
          <cell r="E7539" t="str">
            <v>SERRA COPO P/ CANALETA ENTRADA P/ TIL PVC EB-644 DN 125/DE 125,0 MM</v>
          </cell>
          <cell r="F7539" t="str">
            <v>UN</v>
          </cell>
          <cell r="G7539">
            <v>824.04</v>
          </cell>
          <cell r="H7539" t="str">
            <v>I-SINAPI</v>
          </cell>
          <cell r="I7539">
            <v>1005.32</v>
          </cell>
        </row>
        <row r="7540">
          <cell r="D7540" t="str">
            <v>00012820</v>
          </cell>
          <cell r="E7540" t="str">
            <v>SERRA COPO P/ CANALETA ENTRADA P/ TIL PVC EB-644 DN 150/DE 160,0 MM</v>
          </cell>
          <cell r="F7540" t="str">
            <v>UN</v>
          </cell>
          <cell r="G7540">
            <v>829.11</v>
          </cell>
          <cell r="H7540" t="str">
            <v>I-SINAPI</v>
          </cell>
          <cell r="I7540">
            <v>1011.51</v>
          </cell>
        </row>
        <row r="7541">
          <cell r="D7541" t="str">
            <v>00012821</v>
          </cell>
          <cell r="E7541" t="str">
            <v>SERRA COPO P/ SELIM PVC EB-644 DN 100</v>
          </cell>
          <cell r="F7541" t="str">
            <v>UN</v>
          </cell>
          <cell r="G7541">
            <v>815.93</v>
          </cell>
          <cell r="H7541" t="str">
            <v>I-SINAPI</v>
          </cell>
          <cell r="I7541">
            <v>995.43</v>
          </cell>
        </row>
        <row r="7542">
          <cell r="D7542" t="str">
            <v>00025985</v>
          </cell>
          <cell r="E7542" t="str">
            <v>SERRA DE DISCO DIAMANTADO, 57 CV ,   Á   DISSEL , MARCA EDCO , MODELO   SS - 65 ,   CONSUMO 14,4 L/H,</v>
          </cell>
          <cell r="F7542" t="str">
            <v>UN</v>
          </cell>
          <cell r="G7542">
            <v>64113.41</v>
          </cell>
          <cell r="H7542" t="str">
            <v>I-SINAPI</v>
          </cell>
          <cell r="I7542">
            <v>78218.36</v>
          </cell>
        </row>
        <row r="7543">
          <cell r="D7543" t="str">
            <v>00013887</v>
          </cell>
          <cell r="E7543" t="str">
            <v>SERRA DIAMANTADA 14"   P/CONCRETO</v>
          </cell>
          <cell r="F7543" t="str">
            <v>UN</v>
          </cell>
          <cell r="G7543">
            <v>276.51</v>
          </cell>
          <cell r="H7543" t="str">
            <v>I-SINAPI</v>
          </cell>
          <cell r="I7543">
            <v>337.34</v>
          </cell>
        </row>
        <row r="7544">
          <cell r="D7544" t="str">
            <v>00006110</v>
          </cell>
          <cell r="E7544" t="str">
            <v>SERRALHEIRO</v>
          </cell>
          <cell r="F7544" t="str">
            <v>H</v>
          </cell>
          <cell r="G7544">
            <v>9.5500000000000007</v>
          </cell>
          <cell r="H7544" t="str">
            <v>I-SINAPI</v>
          </cell>
          <cell r="I7544">
            <v>11.65</v>
          </cell>
        </row>
        <row r="7545">
          <cell r="D7545" t="str">
            <v>00006111</v>
          </cell>
          <cell r="E7545" t="str">
            <v>SERVENTE</v>
          </cell>
          <cell r="F7545" t="str">
            <v>H</v>
          </cell>
          <cell r="G7545">
            <v>6.49</v>
          </cell>
          <cell r="H7545" t="str">
            <v>I-SINAPI</v>
          </cell>
          <cell r="I7545">
            <v>7.91</v>
          </cell>
        </row>
        <row r="7546">
          <cell r="D7546" t="str">
            <v>00010513</v>
          </cell>
          <cell r="E7546" t="str">
            <v>SERVENTE - PISO MENSAL (ENCARGO SOCIAL MENSALISTA)</v>
          </cell>
          <cell r="F7546" t="str">
            <v>MES</v>
          </cell>
          <cell r="G7546">
            <v>1158.47</v>
          </cell>
          <cell r="H7546" t="str">
            <v>I-SINAPI</v>
          </cell>
          <cell r="I7546">
            <v>1413.33</v>
          </cell>
        </row>
        <row r="7547">
          <cell r="D7547" t="str">
            <v>00006133</v>
          </cell>
          <cell r="E7547" t="str">
            <v>SERVENTE C/ INSALUBRIDADE</v>
          </cell>
          <cell r="F7547" t="str">
            <v>H</v>
          </cell>
          <cell r="G7547">
            <v>7.02</v>
          </cell>
          <cell r="H7547" t="str">
            <v>I-SINAPI</v>
          </cell>
          <cell r="I7547">
            <v>8.56</v>
          </cell>
        </row>
        <row r="7548">
          <cell r="D7548" t="str">
            <v>00025950</v>
          </cell>
          <cell r="E7548" t="str">
            <v>SERVIÇO DE BOMBEAMENTO DE CONCRETO</v>
          </cell>
          <cell r="F7548" t="str">
            <v>M3</v>
          </cell>
          <cell r="G7548">
            <v>35.950000000000003</v>
          </cell>
          <cell r="H7548" t="str">
            <v>I-SINAPI</v>
          </cell>
          <cell r="I7548">
            <v>43.85</v>
          </cell>
        </row>
        <row r="7549">
          <cell r="D7549" t="str">
            <v>00006137</v>
          </cell>
          <cell r="E7549" t="str">
            <v>SIFAO EM METAL CROMADO 1 X 1 1/2"</v>
          </cell>
          <cell r="F7549" t="str">
            <v>UN</v>
          </cell>
          <cell r="G7549">
            <v>90.06</v>
          </cell>
          <cell r="H7549" t="str">
            <v>I-SINAPI</v>
          </cell>
          <cell r="I7549">
            <v>109.87</v>
          </cell>
        </row>
        <row r="7550">
          <cell r="D7550" t="str">
            <v>00011760</v>
          </cell>
          <cell r="E7550" t="str">
            <v>SIFAO EM METAL CROMADO 1 X 1 1/4"</v>
          </cell>
          <cell r="F7550" t="str">
            <v>UN</v>
          </cell>
          <cell r="G7550">
            <v>91.18</v>
          </cell>
          <cell r="H7550" t="str">
            <v>I-SINAPI</v>
          </cell>
          <cell r="I7550">
            <v>111.23</v>
          </cell>
        </row>
        <row r="7551">
          <cell r="D7551" t="str">
            <v>00006147</v>
          </cell>
          <cell r="E7551" t="str">
            <v>SIFAO EM METAL CROMADO 1 X 1"</v>
          </cell>
          <cell r="F7551" t="str">
            <v>UN</v>
          </cell>
          <cell r="G7551">
            <v>83.23</v>
          </cell>
          <cell r="H7551" t="str">
            <v>I-SINAPI</v>
          </cell>
          <cell r="I7551">
            <v>101.54</v>
          </cell>
        </row>
        <row r="7552">
          <cell r="D7552" t="str">
            <v>00006136</v>
          </cell>
          <cell r="E7552" t="str">
            <v>SIFAO EM METAL CROMADO 1 1/2 X 1 1/2"</v>
          </cell>
          <cell r="F7552" t="str">
            <v>UN</v>
          </cell>
          <cell r="G7552">
            <v>91.72</v>
          </cell>
          <cell r="H7552" t="str">
            <v>I-SINAPI</v>
          </cell>
          <cell r="I7552">
            <v>111.89</v>
          </cell>
        </row>
        <row r="7553">
          <cell r="D7553" t="str">
            <v>00006150</v>
          </cell>
          <cell r="E7553" t="str">
            <v>SIFAO EM METAL CROMADO 1 1/2 X 2"</v>
          </cell>
          <cell r="F7553" t="str">
            <v>UN</v>
          </cell>
          <cell r="G7553">
            <v>104.56</v>
          </cell>
          <cell r="H7553" t="str">
            <v>I-SINAPI</v>
          </cell>
          <cell r="I7553">
            <v>127.56</v>
          </cell>
        </row>
        <row r="7554">
          <cell r="D7554" t="str">
            <v>00020262</v>
          </cell>
          <cell r="E7554" t="str">
            <v>SIFAO FLEXIVEL P/ PIA AMERICANA 1 1/2 X 2"</v>
          </cell>
          <cell r="F7554" t="str">
            <v>UN</v>
          </cell>
          <cell r="G7554">
            <v>14.23</v>
          </cell>
          <cell r="H7554" t="str">
            <v>I-SINAPI</v>
          </cell>
          <cell r="I7554">
            <v>17.36</v>
          </cell>
        </row>
        <row r="7555">
          <cell r="D7555" t="str">
            <v>00020261</v>
          </cell>
          <cell r="E7555" t="str">
            <v>SIFAO FLEXIVEL P/ PIA E LAVATORIO 3/4" X 1 1/2"</v>
          </cell>
          <cell r="F7555" t="str">
            <v>UN</v>
          </cell>
          <cell r="G7555">
            <v>8.83</v>
          </cell>
          <cell r="H7555" t="str">
            <v>I-SINAPI</v>
          </cell>
          <cell r="I7555">
            <v>10.77</v>
          </cell>
        </row>
        <row r="7556">
          <cell r="D7556" t="str">
            <v>00006148</v>
          </cell>
          <cell r="E7556" t="str">
            <v>SIFAO PLASTICO FLEXIVEL P/ COLUNA 1 1/2"</v>
          </cell>
          <cell r="F7556" t="str">
            <v>UN</v>
          </cell>
          <cell r="G7556">
            <v>5.55</v>
          </cell>
          <cell r="H7556" t="str">
            <v>I-SINAPI</v>
          </cell>
          <cell r="I7556">
            <v>6.77</v>
          </cell>
        </row>
        <row r="7557">
          <cell r="D7557" t="str">
            <v>00006146</v>
          </cell>
          <cell r="E7557" t="str">
            <v>SIFAO PLASTICO P/ LAVATORIO/PIA TIPO COPO 1 1/4"</v>
          </cell>
          <cell r="F7557" t="str">
            <v>UN</v>
          </cell>
          <cell r="G7557">
            <v>6.23</v>
          </cell>
          <cell r="H7557" t="str">
            <v>I-SINAPI</v>
          </cell>
          <cell r="I7557">
            <v>7.6</v>
          </cell>
        </row>
        <row r="7558">
          <cell r="D7558" t="str">
            <v>00006149</v>
          </cell>
          <cell r="E7558" t="str">
            <v>SIFAO PLASTICO P/ LAVATORIO/PIA TIPO COPO 1"</v>
          </cell>
          <cell r="F7558" t="str">
            <v>UN</v>
          </cell>
          <cell r="G7558">
            <v>6.3</v>
          </cell>
          <cell r="H7558" t="str">
            <v>I-SINAPI</v>
          </cell>
          <cell r="I7558">
            <v>7.68</v>
          </cell>
        </row>
        <row r="7559">
          <cell r="D7559" t="str">
            <v>00006145</v>
          </cell>
          <cell r="E7559" t="str">
            <v>SIFAO PLASTICO P/ LAVATORIO/PIA TIPO COPO 40 MM</v>
          </cell>
          <cell r="F7559" t="str">
            <v>UN</v>
          </cell>
          <cell r="G7559">
            <v>5.94</v>
          </cell>
          <cell r="H7559" t="str">
            <v>I-SINAPI</v>
          </cell>
          <cell r="I7559">
            <v>7.24</v>
          </cell>
        </row>
        <row r="7560">
          <cell r="D7560" t="str">
            <v>00011626</v>
          </cell>
          <cell r="E7560" t="str">
            <v>SIKAGARD 63 CL P/ REVESTIMENTO SUPERFICIES CONCRETO OU METALICAS</v>
          </cell>
          <cell r="F7560" t="str">
            <v>GL</v>
          </cell>
          <cell r="G7560">
            <v>328.66</v>
          </cell>
          <cell r="H7560" t="str">
            <v>I-SINAPI</v>
          </cell>
          <cell r="I7560">
            <v>400.96</v>
          </cell>
        </row>
        <row r="7561">
          <cell r="D7561" t="str">
            <v>00026026</v>
          </cell>
          <cell r="E7561" t="str">
            <v>SILICA ATIVA PARA ADIÇÃO EM ARGAMASSA E CONCRETO</v>
          </cell>
          <cell r="F7561" t="str">
            <v>KG</v>
          </cell>
          <cell r="G7561">
            <v>1.18</v>
          </cell>
          <cell r="H7561" t="str">
            <v>I-SINAPI</v>
          </cell>
          <cell r="I7561">
            <v>1.43</v>
          </cell>
        </row>
        <row r="7562">
          <cell r="D7562" t="str">
            <v>00020250</v>
          </cell>
          <cell r="E7562" t="str">
            <v>SISAL</v>
          </cell>
          <cell r="F7562" t="str">
            <v>KG</v>
          </cell>
          <cell r="G7562">
            <v>4</v>
          </cell>
          <cell r="H7562" t="str">
            <v>I-SINAPI</v>
          </cell>
          <cell r="I7562">
            <v>4.88</v>
          </cell>
        </row>
        <row r="7563">
          <cell r="D7563" t="str">
            <v>00000007</v>
          </cell>
          <cell r="E7563" t="str">
            <v>SODA CAUSTICA</v>
          </cell>
          <cell r="F7563" t="str">
            <v>KG</v>
          </cell>
          <cell r="G7563">
            <v>2.98</v>
          </cell>
          <cell r="H7563" t="str">
            <v>I-SINAPI</v>
          </cell>
          <cell r="I7563">
            <v>3.63</v>
          </cell>
        </row>
        <row r="7564">
          <cell r="D7564" t="str">
            <v>00012732</v>
          </cell>
          <cell r="E7564" t="str">
            <v>SOLDA P/ TUBO E CONEXOES DE COBRE 500 G</v>
          </cell>
          <cell r="F7564" t="str">
            <v>UN</v>
          </cell>
          <cell r="G7564">
            <v>39.630000000000003</v>
          </cell>
          <cell r="H7564" t="str">
            <v>I-SINAPI</v>
          </cell>
          <cell r="I7564">
            <v>48.34</v>
          </cell>
        </row>
        <row r="7565">
          <cell r="D7565" t="str">
            <v>00013388</v>
          </cell>
          <cell r="E7565" t="str">
            <v>SOLDA 50/50</v>
          </cell>
          <cell r="F7565" t="str">
            <v>KG</v>
          </cell>
          <cell r="G7565">
            <v>43.6</v>
          </cell>
          <cell r="H7565" t="str">
            <v>I-SINAPI</v>
          </cell>
          <cell r="I7565">
            <v>53.19</v>
          </cell>
        </row>
        <row r="7566">
          <cell r="D7566" t="str">
            <v>00006160</v>
          </cell>
          <cell r="E7566" t="str">
            <v>SOLDADOR</v>
          </cell>
          <cell r="F7566" t="str">
            <v>H</v>
          </cell>
          <cell r="G7566">
            <v>10.3</v>
          </cell>
          <cell r="H7566" t="str">
            <v>I-SINAPI</v>
          </cell>
          <cell r="I7566">
            <v>12.56</v>
          </cell>
        </row>
        <row r="7567">
          <cell r="D7567" t="str">
            <v>00006166</v>
          </cell>
          <cell r="E7567" t="str">
            <v>SOLDADOR A (P/ SOLDA A SER TESTADA C/RAIOS X)</v>
          </cell>
          <cell r="F7567" t="str">
            <v>H</v>
          </cell>
          <cell r="G7567">
            <v>8.49</v>
          </cell>
          <cell r="H7567" t="str">
            <v>I-SINAPI</v>
          </cell>
          <cell r="I7567">
            <v>10.35</v>
          </cell>
        </row>
        <row r="7568">
          <cell r="D7568" t="str">
            <v>00020274</v>
          </cell>
          <cell r="E7568" t="str">
            <v>SOLEIRA DE ALUMINIO C/ 3CM DE ALTURA</v>
          </cell>
          <cell r="F7568" t="str">
            <v>M</v>
          </cell>
          <cell r="G7568">
            <v>12.95</v>
          </cell>
          <cell r="H7568" t="str">
            <v>I-SINAPI</v>
          </cell>
          <cell r="I7568">
            <v>15.79</v>
          </cell>
        </row>
        <row r="7569">
          <cell r="D7569" t="str">
            <v>00020232</v>
          </cell>
          <cell r="E7569" t="str">
            <v>SOLEIRA GRANITO 15 X 3CM</v>
          </cell>
          <cell r="F7569" t="str">
            <v>M</v>
          </cell>
          <cell r="G7569">
            <v>56.45</v>
          </cell>
          <cell r="H7569" t="str">
            <v>I-SINAPI</v>
          </cell>
          <cell r="I7569">
            <v>68.86</v>
          </cell>
        </row>
        <row r="7570">
          <cell r="D7570" t="str">
            <v>00020233</v>
          </cell>
          <cell r="E7570" t="str">
            <v>SOLEIRA GRANITO 25 X 3CM</v>
          </cell>
          <cell r="F7570" t="str">
            <v>M</v>
          </cell>
          <cell r="G7570">
            <v>90.95</v>
          </cell>
          <cell r="H7570" t="str">
            <v>I-SINAPI</v>
          </cell>
          <cell r="I7570">
            <v>110.95</v>
          </cell>
        </row>
        <row r="7571">
          <cell r="D7571" t="str">
            <v>00004828</v>
          </cell>
          <cell r="E7571" t="str">
            <v>SOLEIRA MARMORE BRANCO L = 15CM E = 3CM, POLIDO</v>
          </cell>
          <cell r="F7571" t="str">
            <v>M</v>
          </cell>
          <cell r="G7571">
            <v>41.34</v>
          </cell>
          <cell r="H7571" t="str">
            <v>I-SINAPI</v>
          </cell>
          <cell r="I7571">
            <v>50.43</v>
          </cell>
        </row>
        <row r="7572">
          <cell r="D7572" t="str">
            <v>00004827</v>
          </cell>
          <cell r="E7572" t="str">
            <v>SOLEIRA MARMORE BRANCO L = 25CM E = 3CM, POLIDO</v>
          </cell>
          <cell r="F7572" t="str">
            <v>M</v>
          </cell>
          <cell r="G7572">
            <v>66.650000000000006</v>
          </cell>
          <cell r="H7572" t="str">
            <v>I-SINAPI</v>
          </cell>
          <cell r="I7572">
            <v>81.31</v>
          </cell>
        </row>
        <row r="7573">
          <cell r="D7573" t="str">
            <v>00020248</v>
          </cell>
          <cell r="E7573" t="str">
            <v>SOLEIRA MARMORE DE 3 X 5CM</v>
          </cell>
          <cell r="F7573" t="str">
            <v>M</v>
          </cell>
          <cell r="G7573">
            <v>34.5</v>
          </cell>
          <cell r="H7573" t="str">
            <v>I-SINAPI</v>
          </cell>
          <cell r="I7573">
            <v>42.09</v>
          </cell>
        </row>
        <row r="7574">
          <cell r="D7574" t="str">
            <v>00010856</v>
          </cell>
          <cell r="E7574" t="str">
            <v>SOLEIRA PREMOLDADA DE GRANILITE, MARMORITE OU GRANITINA - LARG = 15 CM</v>
          </cell>
          <cell r="F7574" t="str">
            <v>M</v>
          </cell>
          <cell r="G7574">
            <v>25.21</v>
          </cell>
          <cell r="H7574" t="str">
            <v>I-SINAPI</v>
          </cell>
          <cell r="I7574">
            <v>30.75</v>
          </cell>
        </row>
        <row r="7575">
          <cell r="D7575" t="str">
            <v>00013282</v>
          </cell>
          <cell r="E7575" t="str">
            <v>SOLEIRA PREMOLDADA DE GRANILITE, MARMORITE OU GRANITINA - LARG = 25 CM</v>
          </cell>
          <cell r="F7575" t="str">
            <v>M</v>
          </cell>
          <cell r="G7575">
            <v>63.03</v>
          </cell>
          <cell r="H7575" t="str">
            <v>I-SINAPI</v>
          </cell>
          <cell r="I7575">
            <v>76.89</v>
          </cell>
        </row>
        <row r="7576">
          <cell r="D7576" t="str">
            <v>00011610</v>
          </cell>
          <cell r="E7576" t="str">
            <v>SOLUÇÃO ASFÁLTICA ELASTOMÉRICA IMPERMEABILIZANTE, APLICAÇÃO A FRIO - VITLASTIC 70 VIAPOL OU</v>
          </cell>
          <cell r="F7576" t="str">
            <v>KG</v>
          </cell>
          <cell r="G7576">
            <v>7.85</v>
          </cell>
          <cell r="H7576" t="str">
            <v>I-SINAPI</v>
          </cell>
          <cell r="I7576">
            <v>9.57</v>
          </cell>
        </row>
        <row r="7577">
          <cell r="D7577" t="str">
            <v>00011609</v>
          </cell>
          <cell r="E7577" t="str">
            <v>SOLUÇÃO ASFÁLTICA ELASTOMÉRICA PARA IMPRIMAÇÃO, APLICAÇÃO À QUENTE OU FRIO - VITLASTIC 50 VIAPOL</v>
          </cell>
          <cell r="F7577" t="str">
            <v>KG</v>
          </cell>
          <cell r="G7577">
            <v>7.02</v>
          </cell>
          <cell r="H7577" t="str">
            <v>I-SINAPI</v>
          </cell>
          <cell r="I7577">
            <v>8.56</v>
          </cell>
        </row>
        <row r="7578">
          <cell r="D7578" t="str">
            <v>00010483</v>
          </cell>
          <cell r="E7578" t="str">
            <v>SOLUÇÃO DE SILICONE HIDRORREPELENE PARA   APLICAÇÃO EM TIJOLOS E CONCRETOS APARENTES</v>
          </cell>
          <cell r="F7578" t="str">
            <v>L</v>
          </cell>
          <cell r="G7578">
            <v>15.07</v>
          </cell>
          <cell r="H7578" t="str">
            <v>I-SINAPI</v>
          </cell>
          <cell r="I7578">
            <v>18.38</v>
          </cell>
        </row>
        <row r="7579">
          <cell r="D7579" t="str">
            <v>00010484</v>
          </cell>
          <cell r="E7579" t="str">
            <v>SOLUÇÃO DE SILICONE HIDRORREPELENTE PARA SER APLICADO EM CONCRETOS E TIJOLOS APARENTES</v>
          </cell>
          <cell r="F7579" t="str">
            <v>GL</v>
          </cell>
          <cell r="G7579">
            <v>54.25</v>
          </cell>
          <cell r="H7579" t="str">
            <v>I-SINAPI</v>
          </cell>
          <cell r="I7579">
            <v>66.180000000000007</v>
          </cell>
        </row>
        <row r="7580">
          <cell r="D7580" t="str">
            <v>00020083</v>
          </cell>
          <cell r="E7580" t="str">
            <v>SOLUCAO LIMPADORA FRASCO PLASTICO C/ 1000CM3</v>
          </cell>
          <cell r="F7580" t="str">
            <v>UN</v>
          </cell>
          <cell r="G7580">
            <v>26.01</v>
          </cell>
          <cell r="H7580" t="str">
            <v>I-SINAPI</v>
          </cell>
          <cell r="I7580">
            <v>31.73</v>
          </cell>
        </row>
        <row r="7581">
          <cell r="D7581" t="str">
            <v>00020082</v>
          </cell>
          <cell r="E7581" t="str">
            <v>SOLUCAO LIMPADORA FRASCO PLASTICO C/ 200CM3</v>
          </cell>
          <cell r="F7581" t="str">
            <v>UN</v>
          </cell>
          <cell r="G7581">
            <v>7.82</v>
          </cell>
          <cell r="H7581" t="str">
            <v>I-SINAPI</v>
          </cell>
          <cell r="I7581">
            <v>9.5399999999999991</v>
          </cell>
        </row>
        <row r="7582">
          <cell r="D7582" t="str">
            <v>00005318</v>
          </cell>
          <cell r="E7582" t="str">
            <v>SOLVENTE DILUENTE A BASE DE AGUARRAS</v>
          </cell>
          <cell r="F7582" t="str">
            <v>L</v>
          </cell>
          <cell r="G7582">
            <v>7.73</v>
          </cell>
          <cell r="H7582" t="str">
            <v>I-SINAPI</v>
          </cell>
          <cell r="I7582">
            <v>9.43</v>
          </cell>
        </row>
        <row r="7583">
          <cell r="D7583" t="str">
            <v>00010691</v>
          </cell>
          <cell r="E7583" t="str">
            <v>SOLVENTE P/ COLA FORMICA EMB 1/4 GL</v>
          </cell>
          <cell r="F7583" t="str">
            <v>UN</v>
          </cell>
          <cell r="G7583">
            <v>6.19</v>
          </cell>
          <cell r="H7583" t="str">
            <v>I-SINAPI</v>
          </cell>
          <cell r="I7583">
            <v>7.55</v>
          </cell>
        </row>
        <row r="7584">
          <cell r="D7584" t="str">
            <v>00014020</v>
          </cell>
          <cell r="E7584" t="str">
            <v>SONDA PERCUSSAO EQUIP P/ENSAIOS (D=3 A 10")</v>
          </cell>
          <cell r="F7584" t="str">
            <v>UN</v>
          </cell>
          <cell r="G7584">
            <v>14594.76</v>
          </cell>
          <cell r="H7584" t="str">
            <v>I-SINAPI</v>
          </cell>
          <cell r="I7584">
            <v>17805.599999999999</v>
          </cell>
        </row>
        <row r="7585">
          <cell r="D7585" t="str">
            <v>00006173</v>
          </cell>
          <cell r="E7585" t="str">
            <v>SONDADOR</v>
          </cell>
          <cell r="F7585" t="str">
            <v>H</v>
          </cell>
          <cell r="G7585">
            <v>11.5</v>
          </cell>
          <cell r="H7585" t="str">
            <v>I-SINAPI</v>
          </cell>
          <cell r="I7585">
            <v>14.03</v>
          </cell>
        </row>
        <row r="7586">
          <cell r="D7586" t="str">
            <v>00011281</v>
          </cell>
          <cell r="E7586" t="str">
            <v>SOQUETE COMPACTADOR DYNAPAC LC-71 3HP A GASOLINA, PESO 72KG**CAIXA**</v>
          </cell>
          <cell r="F7586" t="str">
            <v>UN</v>
          </cell>
          <cell r="G7586">
            <v>10800</v>
          </cell>
          <cell r="H7586" t="str">
            <v>I-SINAPI</v>
          </cell>
          <cell r="I7586">
            <v>13176</v>
          </cell>
        </row>
        <row r="7587">
          <cell r="D7587" t="str">
            <v>00013329</v>
          </cell>
          <cell r="E7587" t="str">
            <v>SOQUETE DE PVC PARA LÂMPADA INCANDESCENTE (BASE E-27) COM RABICHO, DE 10 A/250 V</v>
          </cell>
          <cell r="F7587" t="str">
            <v>UN</v>
          </cell>
          <cell r="G7587">
            <v>1.8</v>
          </cell>
          <cell r="H7587" t="str">
            <v>I-SINAPI</v>
          </cell>
          <cell r="I7587">
            <v>2.19</v>
          </cell>
        </row>
        <row r="7588">
          <cell r="D7588" t="str">
            <v>00014543</v>
          </cell>
          <cell r="E7588" t="str">
            <v>SOQUETE P/ LAMPADA INCANDESCENTE (E-27) EM PVC C/ CHAVE 10A, 250V</v>
          </cell>
          <cell r="F7588" t="str">
            <v>UN</v>
          </cell>
          <cell r="G7588">
            <v>3.38</v>
          </cell>
          <cell r="H7588" t="str">
            <v>I-SINAPI</v>
          </cell>
          <cell r="I7588">
            <v>4.12</v>
          </cell>
        </row>
        <row r="7589">
          <cell r="D7589" t="str">
            <v>00021044</v>
          </cell>
          <cell r="E7589" t="str">
            <v>SPRINKLER TIPO PENDENTE 68 GRAUS CELSIUS (BULBO VERMELHO) ACABAMENTO CROMADO 1/2"-15MM</v>
          </cell>
          <cell r="F7589" t="str">
            <v>UN</v>
          </cell>
          <cell r="G7589">
            <v>20.170000000000002</v>
          </cell>
          <cell r="H7589" t="str">
            <v>I-SINAPI</v>
          </cell>
          <cell r="I7589">
            <v>24.6</v>
          </cell>
        </row>
        <row r="7590">
          <cell r="D7590" t="str">
            <v>00021045</v>
          </cell>
          <cell r="E7590" t="str">
            <v>SPRINKLER TIPO PENDENTE 68 GRAUS CELSIUS (BULBO VERMELHO) ACABAMENTO CROMADO 3/4"-20MM</v>
          </cell>
          <cell r="F7590" t="str">
            <v>UN</v>
          </cell>
          <cell r="G7590">
            <v>21.13</v>
          </cell>
          <cell r="H7590" t="str">
            <v>I-SINAPI</v>
          </cell>
          <cell r="I7590">
            <v>25.77</v>
          </cell>
        </row>
        <row r="7591">
          <cell r="D7591" t="str">
            <v>00021040</v>
          </cell>
          <cell r="E7591" t="str">
            <v>SPRINKLER TIPO PENDENTE 68 GRAUS CELSIUS (BULBO VERMELHO) ACABAMENTO NATURAL 1/2"-15MM</v>
          </cell>
          <cell r="F7591" t="str">
            <v>UN</v>
          </cell>
          <cell r="G7591">
            <v>18.25</v>
          </cell>
          <cell r="H7591" t="str">
            <v>I-SINAPI</v>
          </cell>
          <cell r="I7591">
            <v>22.26</v>
          </cell>
        </row>
        <row r="7592">
          <cell r="D7592" t="str">
            <v>00021041</v>
          </cell>
          <cell r="E7592" t="str">
            <v>SPRINKLER TIPO PENDENTE 68 GRAUS CELSIUS (BULBO VERMELHO) ACABAMENTO NATURAL 3/4"-20MM</v>
          </cell>
          <cell r="F7592" t="str">
            <v>UN</v>
          </cell>
          <cell r="G7592">
            <v>19.21</v>
          </cell>
          <cell r="H7592" t="str">
            <v>I-SINAPI</v>
          </cell>
          <cell r="I7592">
            <v>23.43</v>
          </cell>
        </row>
        <row r="7593">
          <cell r="D7593" t="str">
            <v>00021046</v>
          </cell>
          <cell r="E7593" t="str">
            <v>SPRINKLER TIPO PENDENTE 79 GRAUS CELSIUS (BULBO AMARELO) ACABAMENTO CROMADO 1/2"-15MM</v>
          </cell>
          <cell r="F7593" t="str">
            <v>UN</v>
          </cell>
          <cell r="G7593">
            <v>23.05</v>
          </cell>
          <cell r="H7593" t="str">
            <v>I-SINAPI</v>
          </cell>
          <cell r="I7593">
            <v>28.12</v>
          </cell>
        </row>
        <row r="7594">
          <cell r="D7594" t="str">
            <v>00021047</v>
          </cell>
          <cell r="E7594" t="str">
            <v>SPRINKLER TIPO PENDENTE 79 GRAUS CELSIUS (BULBO AMARELO) ACABAMENTO CROMADO 3/4"-20MM</v>
          </cell>
          <cell r="F7594" t="str">
            <v>UN</v>
          </cell>
          <cell r="G7594">
            <v>23.05</v>
          </cell>
          <cell r="H7594" t="str">
            <v>I-SINAPI</v>
          </cell>
          <cell r="I7594">
            <v>28.12</v>
          </cell>
        </row>
        <row r="7595">
          <cell r="D7595" t="str">
            <v>00021042</v>
          </cell>
          <cell r="E7595" t="str">
            <v>SPRINKLER TIPO PENDENTE 79 GRAUS CELSIUS (BULBO AMARELO) ACABAMENTO NATURAL 1/2"-15MM</v>
          </cell>
          <cell r="F7595" t="str">
            <v>UN</v>
          </cell>
          <cell r="G7595">
            <v>20.170000000000002</v>
          </cell>
          <cell r="H7595" t="str">
            <v>I-SINAPI</v>
          </cell>
          <cell r="I7595">
            <v>24.6</v>
          </cell>
        </row>
        <row r="7596">
          <cell r="D7596" t="str">
            <v>00021043</v>
          </cell>
          <cell r="E7596" t="str">
            <v>SPRINKLER TIPO PENDENTE 79 GRAUS CELSIUS (BULBO AMARELO) ACABAMENTO NATURAL 3/4"-20MM</v>
          </cell>
          <cell r="F7596" t="str">
            <v>UN</v>
          </cell>
          <cell r="G7596">
            <v>20.65</v>
          </cell>
          <cell r="H7596" t="str">
            <v>I-SINAPI</v>
          </cell>
          <cell r="I7596">
            <v>25.19</v>
          </cell>
        </row>
        <row r="7597">
          <cell r="D7597" t="str">
            <v>00001105</v>
          </cell>
          <cell r="E7597" t="str">
            <v>STARTER S- 10 (P/ LAMPADA 30/40/65W)</v>
          </cell>
          <cell r="F7597" t="str">
            <v>UN</v>
          </cell>
          <cell r="G7597">
            <v>0.77</v>
          </cell>
          <cell r="H7597" t="str">
            <v>I-SINAPI</v>
          </cell>
          <cell r="I7597">
            <v>0.93</v>
          </cell>
        </row>
        <row r="7598">
          <cell r="D7598" t="str">
            <v>00001104</v>
          </cell>
          <cell r="E7598" t="str">
            <v>STARTER S- 2 (P/ LAMPADA 15/20W)</v>
          </cell>
          <cell r="F7598" t="str">
            <v>UN</v>
          </cell>
          <cell r="G7598">
            <v>0.7</v>
          </cell>
          <cell r="H7598" t="str">
            <v>I-SINAPI</v>
          </cell>
          <cell r="I7598">
            <v>0.85</v>
          </cell>
        </row>
        <row r="7599">
          <cell r="D7599" t="str">
            <v>00011895</v>
          </cell>
          <cell r="E7599" t="str">
            <v>SUMIDOURO CONCRETO PRE MOLDADO COMPLETO PARA 10 CONTRIBUINTES</v>
          </cell>
          <cell r="F7599" t="str">
            <v>UN</v>
          </cell>
          <cell r="G7599">
            <v>641.01</v>
          </cell>
          <cell r="H7599" t="str">
            <v>I-SINAPI</v>
          </cell>
          <cell r="I7599">
            <v>782.03</v>
          </cell>
        </row>
        <row r="7600">
          <cell r="D7600" t="str">
            <v>00011896</v>
          </cell>
          <cell r="E7600" t="str">
            <v>SUMIDOURO CONCRETO PRE MOLDADO COMPLETO PARA 100 CONTRIBUINTES</v>
          </cell>
          <cell r="F7600" t="str">
            <v>UN</v>
          </cell>
          <cell r="G7600">
            <v>4443.16</v>
          </cell>
          <cell r="H7600" t="str">
            <v>I-SINAPI</v>
          </cell>
          <cell r="I7600">
            <v>5420.65</v>
          </cell>
        </row>
        <row r="7601">
          <cell r="D7601" t="str">
            <v>00011897</v>
          </cell>
          <cell r="E7601" t="str">
            <v>SUMIDOURO CONCRETO PRE MOLDADO COMPLETO PARA 150 CONTRIBUINTES</v>
          </cell>
          <cell r="F7601" t="str">
            <v>UN</v>
          </cell>
          <cell r="G7601">
            <v>4990.6099999999997</v>
          </cell>
          <cell r="H7601" t="str">
            <v>I-SINAPI</v>
          </cell>
          <cell r="I7601">
            <v>6088.54</v>
          </cell>
        </row>
        <row r="7602">
          <cell r="D7602" t="str">
            <v>00011898</v>
          </cell>
          <cell r="E7602" t="str">
            <v>SUMIDOURO CONCRETO PRE MOLDADO COMPLETO PARA 200 CONTRIBUINTES</v>
          </cell>
          <cell r="F7602" t="str">
            <v>UN</v>
          </cell>
          <cell r="G7602">
            <v>6332.73</v>
          </cell>
          <cell r="H7602" t="str">
            <v>I-SINAPI</v>
          </cell>
          <cell r="I7602">
            <v>7725.93</v>
          </cell>
        </row>
        <row r="7603">
          <cell r="D7603" t="str">
            <v>00003282</v>
          </cell>
          <cell r="E7603" t="str">
            <v>SUMIDOURO CONCRETO PRE MOLDADO COMPLETO PARA 5 CONTRIBUINTES</v>
          </cell>
          <cell r="F7603" t="str">
            <v>UN</v>
          </cell>
          <cell r="G7603">
            <v>460.25</v>
          </cell>
          <cell r="H7603" t="str">
            <v>I-SINAPI</v>
          </cell>
          <cell r="I7603">
            <v>561.5</v>
          </cell>
        </row>
        <row r="7604">
          <cell r="D7604" t="str">
            <v>00011899</v>
          </cell>
          <cell r="E7604" t="str">
            <v>SUMIDOURO CONCRETO PRE MOLDADO COMPLETO PARA 50 CONTRIBUINTES</v>
          </cell>
          <cell r="F7604" t="str">
            <v>UN</v>
          </cell>
          <cell r="G7604">
            <v>2364.77</v>
          </cell>
          <cell r="H7604" t="str">
            <v>I-SINAPI</v>
          </cell>
          <cell r="I7604">
            <v>2885.01</v>
          </cell>
        </row>
        <row r="7605">
          <cell r="D7605" t="str">
            <v>00011900</v>
          </cell>
          <cell r="E7605" t="str">
            <v>SUMIDOURO CONCRETO PRE MOLDADO COMPLETO PARA 75 CONTRIBUINTES</v>
          </cell>
          <cell r="F7605" t="str">
            <v>UN</v>
          </cell>
          <cell r="G7605">
            <v>2881.77</v>
          </cell>
          <cell r="H7605" t="str">
            <v>I-SINAPI</v>
          </cell>
          <cell r="I7605">
            <v>3515.75</v>
          </cell>
        </row>
        <row r="7606">
          <cell r="D7606" t="str">
            <v>00013408</v>
          </cell>
          <cell r="E7606" t="str">
            <v>SUPER PLASTIFICANTE PARA CONCRETO - TAMBOR 200KG</v>
          </cell>
          <cell r="F7606" t="str">
            <v>200KG</v>
          </cell>
          <cell r="G7606">
            <v>1090.3399999999999</v>
          </cell>
          <cell r="H7606" t="str">
            <v>I-SINAPI</v>
          </cell>
          <cell r="I7606">
            <v>1330.21</v>
          </cell>
        </row>
        <row r="7607">
          <cell r="D7607" t="str">
            <v>00014149</v>
          </cell>
          <cell r="E7607" t="str">
            <v>SUPORTE "Y" P/ INST. APARENTE" CAIXA COM 100 UNIDADES</v>
          </cell>
          <cell r="F7607" t="str">
            <v>CX</v>
          </cell>
          <cell r="G7607">
            <v>66.12</v>
          </cell>
          <cell r="H7607" t="str">
            <v>I-SINAPI</v>
          </cell>
          <cell r="I7607">
            <v>80.66</v>
          </cell>
        </row>
        <row r="7608">
          <cell r="D7608" t="str">
            <v>00020061</v>
          </cell>
          <cell r="E7608" t="str">
            <v>SUPORTE DE PVC MR AQUAPLUV D = 125MM</v>
          </cell>
          <cell r="F7608" t="str">
            <v>UN</v>
          </cell>
          <cell r="G7608">
            <v>1.57</v>
          </cell>
          <cell r="H7608" t="str">
            <v>I-SINAPI</v>
          </cell>
          <cell r="I7608">
            <v>1.91</v>
          </cell>
        </row>
        <row r="7609">
          <cell r="D7609" t="str">
            <v>00007576</v>
          </cell>
          <cell r="E7609" t="str">
            <v>SUPORTE DT 185 X 95MM X 5/16" P/TRANSFORMADOR</v>
          </cell>
          <cell r="F7609" t="str">
            <v>UN</v>
          </cell>
          <cell r="G7609">
            <v>47.32</v>
          </cell>
          <cell r="H7609" t="str">
            <v>I-SINAPI</v>
          </cell>
          <cell r="I7609">
            <v>57.73</v>
          </cell>
        </row>
        <row r="7610">
          <cell r="D7610" t="str">
            <v>00007572</v>
          </cell>
          <cell r="E7610" t="str">
            <v>SUPORTE ISOLADOR REFORCADO ROSCA SOBERBA EM FG C/ ISOLADOR</v>
          </cell>
          <cell r="F7610" t="str">
            <v>UN</v>
          </cell>
          <cell r="G7610">
            <v>6.13</v>
          </cell>
          <cell r="H7610" t="str">
            <v>I-SINAPI</v>
          </cell>
          <cell r="I7610">
            <v>7.47</v>
          </cell>
        </row>
        <row r="7611">
          <cell r="D7611" t="str">
            <v>00003396</v>
          </cell>
          <cell r="E7611" t="str">
            <v>SUPORTE ISOLADOR SIMPLES ROSCA SOBERBA C/ ISOLADOR</v>
          </cell>
          <cell r="F7611" t="str">
            <v>UN</v>
          </cell>
          <cell r="G7611">
            <v>2.59</v>
          </cell>
          <cell r="H7611" t="str">
            <v>I-SINAPI</v>
          </cell>
          <cell r="I7611">
            <v>3.15</v>
          </cell>
        </row>
        <row r="7612">
          <cell r="D7612" t="str">
            <v>00011033</v>
          </cell>
          <cell r="E7612" t="str">
            <v>SUPORTE PARA CALHA DE 150 MM EM FG</v>
          </cell>
          <cell r="F7612" t="str">
            <v>UN</v>
          </cell>
          <cell r="G7612">
            <v>10.199999999999999</v>
          </cell>
          <cell r="H7612" t="str">
            <v>I-SINAPI</v>
          </cell>
          <cell r="I7612">
            <v>12.44</v>
          </cell>
        </row>
        <row r="7613">
          <cell r="D7613" t="str">
            <v>00000390</v>
          </cell>
          <cell r="E7613" t="str">
            <v>SUPORTE PARA TUBO DE PROTECAO DN 2'' C/ ROSCA MECANICA</v>
          </cell>
          <cell r="F7613" t="str">
            <v>UN</v>
          </cell>
          <cell r="G7613">
            <v>5.59</v>
          </cell>
          <cell r="H7613" t="str">
            <v>I-SINAPI</v>
          </cell>
          <cell r="I7613">
            <v>6.81</v>
          </cell>
        </row>
        <row r="7614">
          <cell r="D7614" t="str">
            <v>00003384</v>
          </cell>
          <cell r="E7614" t="str">
            <v>SUPORTE SIMPLES C/ROLDANA P/ CHUMBAR GT-P1 GAMATEC OU SIMILAR</v>
          </cell>
          <cell r="F7614" t="str">
            <v>UN</v>
          </cell>
          <cell r="G7614">
            <v>6.12</v>
          </cell>
          <cell r="H7614" t="str">
            <v>I-SINAPI</v>
          </cell>
          <cell r="I7614">
            <v>7.46</v>
          </cell>
        </row>
        <row r="7615">
          <cell r="D7615" t="str">
            <v>00012626</v>
          </cell>
          <cell r="E7615" t="str">
            <v>SUPORTE ZINCADO DOBRADO AQUAPLUV (PVC-TIGRE)</v>
          </cell>
          <cell r="F7615" t="str">
            <v>UN</v>
          </cell>
          <cell r="G7615">
            <v>1.88</v>
          </cell>
          <cell r="H7615" t="str">
            <v>I-SINAPI</v>
          </cell>
          <cell r="I7615">
            <v>2.29</v>
          </cell>
        </row>
        <row r="7616">
          <cell r="D7616" t="str">
            <v>00010477</v>
          </cell>
          <cell r="E7616" t="str">
            <v>SYNTEKO C/ CATALIZADOR</v>
          </cell>
          <cell r="F7616" t="str">
            <v>L</v>
          </cell>
          <cell r="G7616">
            <v>15.22</v>
          </cell>
          <cell r="H7616" t="str">
            <v>I-SINAPI</v>
          </cell>
          <cell r="I7616">
            <v>18.559999999999999</v>
          </cell>
        </row>
        <row r="7617">
          <cell r="D7617" t="str">
            <v>00020249</v>
          </cell>
          <cell r="E7617" t="str">
            <v>TABEIRA EM MARMORE 2 X 5CM</v>
          </cell>
          <cell r="F7617" t="str">
            <v>M</v>
          </cell>
          <cell r="G7617">
            <v>18.82</v>
          </cell>
          <cell r="H7617" t="str">
            <v>I-SINAPI</v>
          </cell>
          <cell r="I7617">
            <v>22.96</v>
          </cell>
        </row>
        <row r="7618">
          <cell r="D7618" t="str">
            <v>00025400</v>
          </cell>
          <cell r="E7618" t="str">
            <v>TABELA BASQUETE LAM NAVAL 180X120 ARO METAL E REDE - CONJUNTO COM 02 TABELAS</v>
          </cell>
          <cell r="F7618" t="str">
            <v>UN</v>
          </cell>
          <cell r="G7618">
            <v>870.46</v>
          </cell>
          <cell r="H7618" t="str">
            <v>I-SINAPI</v>
          </cell>
          <cell r="I7618">
            <v>1061.96</v>
          </cell>
        </row>
        <row r="7619">
          <cell r="D7619" t="str">
            <v>00010715</v>
          </cell>
          <cell r="E7619" t="str">
            <v>TABUA DE EUCALIPTO 1A QUALIDADE LARG. 30 X 300 CM</v>
          </cell>
          <cell r="F7619" t="str">
            <v>UN</v>
          </cell>
          <cell r="G7619">
            <v>16.27</v>
          </cell>
          <cell r="H7619" t="str">
            <v>I-SINAPI</v>
          </cell>
          <cell r="I7619">
            <v>19.84</v>
          </cell>
        </row>
        <row r="7620">
          <cell r="D7620" t="str">
            <v>00010717</v>
          </cell>
          <cell r="E7620" t="str">
            <v>TABUA DE PINUS 1A QUALIDADE 10 X 300CM</v>
          </cell>
          <cell r="F7620" t="str">
            <v>UN</v>
          </cell>
          <cell r="G7620">
            <v>5.58</v>
          </cell>
          <cell r="H7620" t="str">
            <v>I-SINAPI</v>
          </cell>
          <cell r="I7620">
            <v>6.8</v>
          </cell>
        </row>
        <row r="7621">
          <cell r="D7621" t="str">
            <v>00010718</v>
          </cell>
          <cell r="E7621" t="str">
            <v>TABUA DE PINUS 1A QUALIDADE 20 X 300CM</v>
          </cell>
          <cell r="F7621" t="str">
            <v>UN</v>
          </cell>
          <cell r="G7621">
            <v>9.76</v>
          </cell>
          <cell r="H7621" t="str">
            <v>I-SINAPI</v>
          </cell>
          <cell r="I7621">
            <v>11.9</v>
          </cell>
        </row>
        <row r="7622">
          <cell r="D7622" t="str">
            <v>00010719</v>
          </cell>
          <cell r="E7622" t="str">
            <v>TABUA DE PINUS 1A QUALIDADE 30 X 300CM</v>
          </cell>
          <cell r="F7622" t="str">
            <v>UN</v>
          </cell>
          <cell r="G7622">
            <v>18.13</v>
          </cell>
          <cell r="H7622" t="str">
            <v>I-SINAPI</v>
          </cell>
          <cell r="I7622">
            <v>22.11</v>
          </cell>
        </row>
        <row r="7623">
          <cell r="D7623" t="str">
            <v>00020195</v>
          </cell>
          <cell r="E7623" t="str">
            <v>TABUA EM MADEIRA DE LEI 2A QUALIDADE MACHO/FEMEA 10 X 2,0CM P/ PISO</v>
          </cell>
          <cell r="F7623" t="str">
            <v>M2</v>
          </cell>
          <cell r="G7623">
            <v>55.1</v>
          </cell>
          <cell r="H7623" t="str">
            <v>I-SINAPI</v>
          </cell>
          <cell r="I7623">
            <v>67.22</v>
          </cell>
        </row>
        <row r="7624">
          <cell r="D7624" t="str">
            <v>00003993</v>
          </cell>
          <cell r="E7624" t="str">
            <v>TABUA MADEIRA LEI 1A QUALIDADE E = 2,5CM (1") APARELHADA</v>
          </cell>
          <cell r="F7624" t="str">
            <v>M2</v>
          </cell>
          <cell r="G7624">
            <v>69.75</v>
          </cell>
          <cell r="H7624" t="str">
            <v>I-SINAPI</v>
          </cell>
          <cell r="I7624">
            <v>85.09</v>
          </cell>
        </row>
        <row r="7625">
          <cell r="D7625" t="str">
            <v>00006178</v>
          </cell>
          <cell r="E7625" t="str">
            <v>TABUA MADEIRA LEI 1A QUALIDADE MACHO/FEMEA 10 X 2,0CM P/ PISO</v>
          </cell>
          <cell r="F7625" t="str">
            <v>M2</v>
          </cell>
          <cell r="G7625">
            <v>81.8</v>
          </cell>
          <cell r="H7625" t="str">
            <v>I-SINAPI</v>
          </cell>
          <cell r="I7625">
            <v>99.79</v>
          </cell>
        </row>
        <row r="7626">
          <cell r="D7626" t="str">
            <v>00006180</v>
          </cell>
          <cell r="E7626" t="str">
            <v>TABUA MADEIRA LEI 1A QUALIDADE MACHO/FEMEA 15 X 2,0CM P/ PISO</v>
          </cell>
          <cell r="F7626" t="str">
            <v>M2</v>
          </cell>
          <cell r="G7626">
            <v>75</v>
          </cell>
          <cell r="H7626" t="str">
            <v>I-SINAPI</v>
          </cell>
          <cell r="I7626">
            <v>91.5</v>
          </cell>
        </row>
        <row r="7627">
          <cell r="D7627" t="str">
            <v>00006182</v>
          </cell>
          <cell r="E7627" t="str">
            <v>TABUA MADEIRA LEI 1A QUALIDADE MACHO/FEMEA 20 X 2,0CM P/ PISO</v>
          </cell>
          <cell r="F7627" t="str">
            <v>M2</v>
          </cell>
          <cell r="G7627">
            <v>82.22</v>
          </cell>
          <cell r="H7627" t="str">
            <v>I-SINAPI</v>
          </cell>
          <cell r="I7627">
            <v>100.3</v>
          </cell>
        </row>
        <row r="7628">
          <cell r="D7628" t="str">
            <v>00010720</v>
          </cell>
          <cell r="E7628" t="str">
            <v>TABUA MADEIRA LEI 1A QUALIDADE 1,5 X 20,0CM (1/2 X 8") APARELHADA</v>
          </cell>
          <cell r="F7628" t="str">
            <v>M</v>
          </cell>
          <cell r="G7628">
            <v>8.3699999999999992</v>
          </cell>
          <cell r="H7628" t="str">
            <v>I-SINAPI</v>
          </cell>
          <cell r="I7628">
            <v>10.210000000000001</v>
          </cell>
        </row>
        <row r="7629">
          <cell r="D7629" t="str">
            <v>00003990</v>
          </cell>
          <cell r="E7629" t="str">
            <v>TABUA MADEIRA LEI 1A QUALIDADE 2,5 X 25,0CM (1 X 10") APARELHADA</v>
          </cell>
          <cell r="F7629" t="str">
            <v>M</v>
          </cell>
          <cell r="G7629">
            <v>17.47</v>
          </cell>
          <cell r="H7629" t="str">
            <v>I-SINAPI</v>
          </cell>
          <cell r="I7629">
            <v>21.31</v>
          </cell>
        </row>
        <row r="7630">
          <cell r="D7630" t="str">
            <v>00003992</v>
          </cell>
          <cell r="E7630" t="str">
            <v>TABUA MADEIRA LEI 1A QUALIDADE 2,5 X 30,0CM (1 X 12") APARELHADA</v>
          </cell>
          <cell r="F7630" t="str">
            <v>M</v>
          </cell>
          <cell r="G7630">
            <v>20.95</v>
          </cell>
          <cell r="H7630" t="str">
            <v>I-SINAPI</v>
          </cell>
          <cell r="I7630">
            <v>25.55</v>
          </cell>
        </row>
        <row r="7631">
          <cell r="D7631" t="str">
            <v>00006207</v>
          </cell>
          <cell r="E7631" t="str">
            <v>TABUA MADEIRA 1A QUALIDADE 2,5 X 20,0CM (1 X 8") NAO APARELHADA</v>
          </cell>
          <cell r="F7631" t="str">
            <v>M</v>
          </cell>
          <cell r="G7631">
            <v>6.04</v>
          </cell>
          <cell r="H7631" t="str">
            <v>I-SINAPI</v>
          </cell>
          <cell r="I7631">
            <v>7.36</v>
          </cell>
        </row>
        <row r="7632">
          <cell r="D7632" t="str">
            <v>00010566</v>
          </cell>
          <cell r="E7632" t="str">
            <v>TABUA MADEIRA 1A QUALIDADE 2,5 X 23,0CM (1 X 9") NAO APARELHADA</v>
          </cell>
          <cell r="F7632" t="str">
            <v>M</v>
          </cell>
          <cell r="G7632">
            <v>8.23</v>
          </cell>
          <cell r="H7632" t="str">
            <v>I-SINAPI</v>
          </cell>
          <cell r="I7632">
            <v>10.039999999999999</v>
          </cell>
        </row>
        <row r="7633">
          <cell r="D7633" t="str">
            <v>00006205</v>
          </cell>
          <cell r="E7633" t="str">
            <v>TABUA MADEIRA 1A QUALIDADE 2,5 X 30,0CM (1 X 12") NAO APARELHADA</v>
          </cell>
          <cell r="F7633" t="str">
            <v>M</v>
          </cell>
          <cell r="G7633">
            <v>8.5500000000000007</v>
          </cell>
          <cell r="H7633" t="str">
            <v>I-SINAPI</v>
          </cell>
          <cell r="I7633">
            <v>10.43</v>
          </cell>
        </row>
        <row r="7634">
          <cell r="D7634" t="str">
            <v>00006206</v>
          </cell>
          <cell r="E7634" t="str">
            <v>TABUA MADEIRA 1A QUALIDADE 2,5 X 30CM (1 X 12") NAO APARELHADA</v>
          </cell>
          <cell r="F7634" t="str">
            <v>M2</v>
          </cell>
          <cell r="G7634">
            <v>28.45</v>
          </cell>
          <cell r="H7634" t="str">
            <v>I-SINAPI</v>
          </cell>
          <cell r="I7634">
            <v>34.700000000000003</v>
          </cell>
        </row>
        <row r="7635">
          <cell r="D7635" t="str">
            <v>00006193</v>
          </cell>
          <cell r="E7635" t="str">
            <v>TABUA MADEIRA 2A QUALIDADE 2,5 X 20,0CM (1 X 8") NAO APARELHADA</v>
          </cell>
          <cell r="F7635" t="str">
            <v>M</v>
          </cell>
          <cell r="G7635">
            <v>5.23</v>
          </cell>
          <cell r="H7635" t="str">
            <v>I-SINAPI</v>
          </cell>
          <cell r="I7635">
            <v>6.38</v>
          </cell>
        </row>
        <row r="7636">
          <cell r="D7636" t="str">
            <v>00006189</v>
          </cell>
          <cell r="E7636" t="str">
            <v>TABUA MADEIRA 2A QUALIDADE 2,5 X 30,0CM (1 X 12") NAO APARELHADA</v>
          </cell>
          <cell r="F7636" t="str">
            <v>M</v>
          </cell>
          <cell r="G7636">
            <v>7.65</v>
          </cell>
          <cell r="H7636" t="str">
            <v>I-SINAPI</v>
          </cell>
          <cell r="I7636">
            <v>9.33</v>
          </cell>
        </row>
        <row r="7637">
          <cell r="D7637" t="str">
            <v>00013628</v>
          </cell>
          <cell r="E7637" t="str">
            <v>TABUA MADEIRA 3A QUALIDADE 1/2 X 8" (1,5 X 20,0CM) NAO APARELHADA</v>
          </cell>
          <cell r="F7637" t="str">
            <v>M</v>
          </cell>
          <cell r="G7637">
            <v>2.79</v>
          </cell>
          <cell r="H7637" t="str">
            <v>I-SINAPI</v>
          </cell>
          <cell r="I7637">
            <v>3.4</v>
          </cell>
        </row>
        <row r="7638">
          <cell r="D7638" t="str">
            <v>00010568</v>
          </cell>
          <cell r="E7638" t="str">
            <v>TABUA MADEIRA 3A QUALIDADE 2,5 X 15,0CM (1 X 6") NAO APARELHADA</v>
          </cell>
          <cell r="F7638" t="str">
            <v>M</v>
          </cell>
          <cell r="G7638">
            <v>3.35</v>
          </cell>
          <cell r="H7638" t="str">
            <v>I-SINAPI</v>
          </cell>
          <cell r="I7638">
            <v>4.08</v>
          </cell>
        </row>
        <row r="7639">
          <cell r="D7639" t="str">
            <v>00010567</v>
          </cell>
          <cell r="E7639" t="str">
            <v>TABUA MADEIRA 3A QUALIDADE 2,5 X 23,0CM (1 X 9") NAO APARELHADA</v>
          </cell>
          <cell r="F7639" t="str">
            <v>M</v>
          </cell>
          <cell r="G7639">
            <v>5.16</v>
          </cell>
          <cell r="H7639" t="str">
            <v>I-SINAPI</v>
          </cell>
          <cell r="I7639">
            <v>6.29</v>
          </cell>
        </row>
        <row r="7640">
          <cell r="D7640" t="str">
            <v>00006212</v>
          </cell>
          <cell r="E7640" t="str">
            <v>TABUA MADEIRA 3A QUALIDADE 2,5 X 30,0CM (1 X 12") NAO APARELHADA</v>
          </cell>
          <cell r="F7640" t="str">
            <v>M</v>
          </cell>
          <cell r="G7640">
            <v>5.69</v>
          </cell>
          <cell r="H7640" t="str">
            <v>I-SINAPI</v>
          </cell>
          <cell r="I7640">
            <v>6.94</v>
          </cell>
        </row>
        <row r="7641">
          <cell r="D7641" t="str">
            <v>00006188</v>
          </cell>
          <cell r="E7641" t="str">
            <v>TABUA MADEIRA 3A QUALIDADE 2,5 X 30CM (1 X 12") NAO APARELHADA</v>
          </cell>
          <cell r="F7641" t="str">
            <v>M2</v>
          </cell>
          <cell r="G7641">
            <v>22.78</v>
          </cell>
          <cell r="H7641" t="str">
            <v>I-SINAPI</v>
          </cell>
          <cell r="I7641">
            <v>27.79</v>
          </cell>
        </row>
        <row r="7642">
          <cell r="D7642" t="str">
            <v>00006214</v>
          </cell>
          <cell r="E7642" t="str">
            <v>TACO DE IPE 7 X 21CM</v>
          </cell>
          <cell r="F7642" t="str">
            <v>M2</v>
          </cell>
          <cell r="G7642">
            <v>38.090000000000003</v>
          </cell>
          <cell r="H7642" t="str">
            <v>I-SINAPI</v>
          </cell>
          <cell r="I7642">
            <v>46.46</v>
          </cell>
        </row>
        <row r="7643">
          <cell r="D7643" t="str">
            <v>00006215</v>
          </cell>
          <cell r="E7643" t="str">
            <v>TACO DE PEROBA 7 X 21CM</v>
          </cell>
          <cell r="F7643" t="str">
            <v>M2</v>
          </cell>
          <cell r="G7643">
            <v>43.67</v>
          </cell>
          <cell r="H7643" t="str">
            <v>I-SINAPI</v>
          </cell>
          <cell r="I7643">
            <v>53.27</v>
          </cell>
        </row>
        <row r="7644">
          <cell r="D7644" t="str">
            <v>00006216</v>
          </cell>
          <cell r="E7644" t="str">
            <v>TACO PARQUET IPE CERNE</v>
          </cell>
          <cell r="F7644" t="str">
            <v>UN</v>
          </cell>
          <cell r="G7644">
            <v>36.39</v>
          </cell>
          <cell r="H7644" t="str">
            <v>I-SINAPI</v>
          </cell>
          <cell r="I7644">
            <v>44.39</v>
          </cell>
        </row>
        <row r="7645">
          <cell r="D7645" t="str">
            <v>00010809</v>
          </cell>
          <cell r="E7645" t="str">
            <v>TALHA ELETRICA 3 T</v>
          </cell>
          <cell r="F7645" t="str">
            <v>H</v>
          </cell>
          <cell r="G7645">
            <v>0.41</v>
          </cell>
          <cell r="H7645" t="str">
            <v>I-SINAPI</v>
          </cell>
          <cell r="I7645">
            <v>0.5</v>
          </cell>
        </row>
        <row r="7646">
          <cell r="D7646" t="str">
            <v>00010740</v>
          </cell>
          <cell r="E7646" t="str">
            <v>TALHA ELETRICA 3T</v>
          </cell>
          <cell r="F7646" t="str">
            <v>UN</v>
          </cell>
          <cell r="G7646">
            <v>9266.4699999999993</v>
          </cell>
          <cell r="H7646" t="str">
            <v>I-SINAPI</v>
          </cell>
          <cell r="I7646">
            <v>11305.09</v>
          </cell>
        </row>
        <row r="7647">
          <cell r="D7647" t="str">
            <v>00013914</v>
          </cell>
          <cell r="E7647" t="str">
            <v>TALHA GUINCHO MANUAL 1.5T</v>
          </cell>
          <cell r="F7647" t="str">
            <v>UN</v>
          </cell>
          <cell r="G7647">
            <v>1149.3900000000001</v>
          </cell>
          <cell r="H7647" t="str">
            <v>I-SINAPI</v>
          </cell>
          <cell r="I7647">
            <v>1402.25</v>
          </cell>
        </row>
        <row r="7648">
          <cell r="D7648" t="str">
            <v>00010811</v>
          </cell>
          <cell r="E7648" t="str">
            <v>TALHA MANUAL PARA ELEVAÇÃO DE CARGAS DE 2 T - (LOCAÇÃO)</v>
          </cell>
          <cell r="F7648" t="str">
            <v>H</v>
          </cell>
          <cell r="G7648">
            <v>0.54</v>
          </cell>
          <cell r="H7648" t="str">
            <v>I-SINAPI</v>
          </cell>
          <cell r="I7648">
            <v>0.65</v>
          </cell>
        </row>
        <row r="7649">
          <cell r="D7649" t="str">
            <v>00010742</v>
          </cell>
          <cell r="E7649" t="str">
            <v>TALHA MANUAL 2T</v>
          </cell>
          <cell r="F7649" t="str">
            <v>UN</v>
          </cell>
          <cell r="G7649">
            <v>823.42</v>
          </cell>
          <cell r="H7649" t="str">
            <v>I-SINAPI</v>
          </cell>
          <cell r="I7649">
            <v>1004.57</v>
          </cell>
        </row>
        <row r="7650">
          <cell r="D7650" t="str">
            <v>00011730</v>
          </cell>
          <cell r="E7650" t="str">
            <v>TAMPA CEGA EM ACO INOX P/ RALO SIFONADO 20 X 20CM</v>
          </cell>
          <cell r="F7650" t="str">
            <v>UN</v>
          </cell>
          <cell r="G7650">
            <v>35.5</v>
          </cell>
          <cell r="H7650" t="str">
            <v>I-SINAPI</v>
          </cell>
          <cell r="I7650">
            <v>43.31</v>
          </cell>
        </row>
        <row r="7651">
          <cell r="D7651" t="str">
            <v>00007552</v>
          </cell>
          <cell r="E7651" t="str">
            <v>TAMPA CEGA EM LATAO POLIDO PARA CONDULETE EM LIGA DE ALUMINIO 4 X 4"</v>
          </cell>
          <cell r="F7651" t="str">
            <v>UN</v>
          </cell>
          <cell r="G7651">
            <v>12.65</v>
          </cell>
          <cell r="H7651" t="str">
            <v>I-SINAPI</v>
          </cell>
          <cell r="I7651">
            <v>15.43</v>
          </cell>
        </row>
        <row r="7652">
          <cell r="D7652" t="str">
            <v>00007543</v>
          </cell>
          <cell r="E7652" t="str">
            <v>TAMPA CEGA EM PVC P/CONDULETE 4 X 2"</v>
          </cell>
          <cell r="F7652" t="str">
            <v>UN</v>
          </cell>
          <cell r="G7652">
            <v>2.17</v>
          </cell>
          <cell r="H7652" t="str">
            <v>I-SINAPI</v>
          </cell>
          <cell r="I7652">
            <v>2.64</v>
          </cell>
        </row>
        <row r="7653">
          <cell r="D7653">
            <v>13255</v>
          </cell>
          <cell r="E7653" t="str">
            <v>TAMPA CONCRETO P/PV E/OU CX. INSPECAO 60 X 60 X 8CM</v>
          </cell>
          <cell r="F7653" t="str">
            <v>UN</v>
          </cell>
          <cell r="G7653">
            <v>32.31</v>
          </cell>
          <cell r="H7653" t="str">
            <v>I-SINAPI</v>
          </cell>
          <cell r="I7653">
            <v>39.409999999999997</v>
          </cell>
        </row>
        <row r="7654">
          <cell r="D7654" t="str">
            <v>00011299</v>
          </cell>
          <cell r="E7654" t="str">
            <v>TAMPA FOFO TIPO R2 PADRAO TELEBRAS 545 X 1104MM 75KG CARGA MAX 2000KG P/ CAIXA TELEFONE</v>
          </cell>
          <cell r="F7654" t="str">
            <v>UN</v>
          </cell>
          <cell r="G7654">
            <v>169.87</v>
          </cell>
          <cell r="H7654" t="str">
            <v>I-SINAPI</v>
          </cell>
          <cell r="I7654">
            <v>207.24</v>
          </cell>
        </row>
        <row r="7655">
          <cell r="D7655" t="str">
            <v>00014112</v>
          </cell>
          <cell r="E7655" t="str">
            <v>TAMPA FOFO TP R1 PADRAO TELEBRAS 385 X 630MM 25KG CARGA MAX 1500KG P/ CAIXA TELEFONE</v>
          </cell>
          <cell r="F7655" t="str">
            <v>UN</v>
          </cell>
          <cell r="G7655">
            <v>101.69</v>
          </cell>
          <cell r="H7655" t="str">
            <v>I-SINAPI</v>
          </cell>
          <cell r="I7655">
            <v>124.06</v>
          </cell>
        </row>
        <row r="7656">
          <cell r="D7656" t="str">
            <v>00021069</v>
          </cell>
          <cell r="E7656" t="str">
            <v>TAMPA FOFO 9KG CARGA MAX 12500KG D = 100MM P/ CAIXA REGISTRO DE AGUA</v>
          </cell>
          <cell r="F7656" t="str">
            <v>UN</v>
          </cell>
          <cell r="G7656">
            <v>31.2</v>
          </cell>
          <cell r="H7656" t="str">
            <v>I-SINAPI</v>
          </cell>
          <cell r="I7656">
            <v>38.06</v>
          </cell>
        </row>
        <row r="7657">
          <cell r="D7657" t="str">
            <v>00021070</v>
          </cell>
          <cell r="E7657" t="str">
            <v>TAMPA QUADRADA FOFO C/ BASE 300 X 300MM CARGA MAX 2000KG P/ CAIXA INSPECAO, ESGOTO, AGUA,</v>
          </cell>
          <cell r="F7657" t="str">
            <v>UN</v>
          </cell>
          <cell r="G7657">
            <v>68.180000000000007</v>
          </cell>
          <cell r="H7657" t="str">
            <v>I-SINAPI</v>
          </cell>
          <cell r="I7657">
            <v>83.17</v>
          </cell>
        </row>
        <row r="7658">
          <cell r="D7658" t="str">
            <v>00021071</v>
          </cell>
          <cell r="E7658" t="str">
            <v>TAMPA QUADRADA FOFO C/ BASE 400 X 400MM CARGA MAX 2000KG P/ CAIXA INSPECAO, ESGOTO, AGUA,</v>
          </cell>
          <cell r="F7658" t="str">
            <v>UN</v>
          </cell>
          <cell r="G7658">
            <v>83.43</v>
          </cell>
          <cell r="H7658" t="str">
            <v>I-SINAPI</v>
          </cell>
          <cell r="I7658">
            <v>101.78</v>
          </cell>
        </row>
        <row r="7659">
          <cell r="D7659" t="str">
            <v>00021072</v>
          </cell>
          <cell r="E7659" t="str">
            <v>TAMPA QUADRADA FOFO C/ BASE 600 X 600MM CARGA MAX 2000KG P/ CAIXA INSPECAO, ESGOTO, AGUA,</v>
          </cell>
          <cell r="F7659" t="str">
            <v>UN</v>
          </cell>
          <cell r="G7659">
            <v>158.31</v>
          </cell>
          <cell r="H7659" t="str">
            <v>I-SINAPI</v>
          </cell>
          <cell r="I7659">
            <v>193.13</v>
          </cell>
        </row>
        <row r="7660">
          <cell r="D7660" t="str">
            <v>00021073</v>
          </cell>
          <cell r="E7660" t="str">
            <v>TAMPA QUADRADA FOFO C/ BASE 800 X 800MM CARGA MAX 2000KG P/ CAIXA INSPECAO, ESGOTO, AGUA,</v>
          </cell>
          <cell r="F7660" t="str">
            <v>UN</v>
          </cell>
          <cell r="G7660">
            <v>250.76</v>
          </cell>
          <cell r="H7660" t="str">
            <v>I-SINAPI</v>
          </cell>
          <cell r="I7660">
            <v>305.92</v>
          </cell>
        </row>
        <row r="7661">
          <cell r="D7661" t="str">
            <v>00007539</v>
          </cell>
          <cell r="E7661" t="str">
            <v>TAMPA S/ EQUIPAMENTO 2 TECLAS P/ CONDUTORES 1/2'' OU 3/4'', TIPO C11 MOFERCO OU EQUVALENTE</v>
          </cell>
          <cell r="F7661" t="str">
            <v>UN</v>
          </cell>
          <cell r="G7661">
            <v>1.37</v>
          </cell>
          <cell r="H7661" t="str">
            <v>I-SINAPI</v>
          </cell>
          <cell r="I7661">
            <v>1.67</v>
          </cell>
        </row>
        <row r="7662">
          <cell r="D7662" t="str">
            <v>00021087</v>
          </cell>
          <cell r="E7662" t="str">
            <v>TAMPAO FOFO ARTICULADO 37KG CARGA MAX 12500KG DIAM ABERT 500MM P/ POCO VISITA DE REDE AGUA</v>
          </cell>
          <cell r="F7662" t="str">
            <v>UN</v>
          </cell>
          <cell r="G7662">
            <v>145.6</v>
          </cell>
          <cell r="H7662" t="str">
            <v>I-SINAPI</v>
          </cell>
          <cell r="I7662">
            <v>177.63</v>
          </cell>
        </row>
        <row r="7663">
          <cell r="D7663" t="str">
            <v>00021088</v>
          </cell>
          <cell r="E7663" t="str">
            <v>TAMPAO FOFO ARTICULADO 57KG DIAM ABERT 600MM P/ POCO VISITA DE REDE AGUA PLUVIAL, ESGOTO   ETC</v>
          </cell>
          <cell r="F7663" t="str">
            <v>UN</v>
          </cell>
          <cell r="G7663">
            <v>189.39</v>
          </cell>
          <cell r="H7663" t="str">
            <v>I-SINAPI</v>
          </cell>
          <cell r="I7663">
            <v>231.05</v>
          </cell>
        </row>
        <row r="7664">
          <cell r="D7664" t="str">
            <v>00021089</v>
          </cell>
          <cell r="E7664" t="str">
            <v>TAMPAO FOFO ARTICULADO 72KG CARGA MAX 30000KG DIAM ABERT 610MM P/ POCO VISITA DE REDE AGUA</v>
          </cell>
          <cell r="F7664" t="str">
            <v>UN</v>
          </cell>
          <cell r="G7664">
            <v>237.12</v>
          </cell>
          <cell r="H7664" t="str">
            <v>I-SINAPI</v>
          </cell>
          <cell r="I7664">
            <v>289.27999999999997</v>
          </cell>
        </row>
        <row r="7665">
          <cell r="D7665" t="str">
            <v>00021090</v>
          </cell>
          <cell r="E7665" t="str">
            <v>TAMPAO FOFO ARTICULADO 83KG CARGA MAX 30000KG DIAM ABERT 600MM P/ POCO VISITA DE REDE AGUA</v>
          </cell>
          <cell r="F7665" t="str">
            <v>UN</v>
          </cell>
          <cell r="G7665">
            <v>258.95999999999998</v>
          </cell>
          <cell r="H7665" t="str">
            <v>I-SINAPI</v>
          </cell>
          <cell r="I7665">
            <v>315.93</v>
          </cell>
        </row>
        <row r="7666">
          <cell r="D7666" t="str">
            <v>00021091</v>
          </cell>
          <cell r="E7666" t="str">
            <v>TAMPAO FOFO ARTICULADO 88KG DIAM ABERT 610MM P/ POCO VISITA DE REDE AGUA PLUVIAL, ESGOTO   ETC</v>
          </cell>
          <cell r="F7666" t="str">
            <v>UN</v>
          </cell>
          <cell r="G7666">
            <v>219.56</v>
          </cell>
          <cell r="H7666" t="str">
            <v>I-SINAPI</v>
          </cell>
          <cell r="I7666">
            <v>267.86</v>
          </cell>
        </row>
        <row r="7667">
          <cell r="D7667" t="str">
            <v>00011301</v>
          </cell>
          <cell r="E7667" t="str">
            <v>TAMPAO FOFO ARTICULADO83KG CARGA MAX 12500KG DIAM ABERT 600MM P/ POCO VISITA DE REDE AGUA</v>
          </cell>
          <cell r="F7667" t="str">
            <v>UN</v>
          </cell>
          <cell r="G7667">
            <v>499.2</v>
          </cell>
          <cell r="H7667" t="str">
            <v>I-SINAPI</v>
          </cell>
          <cell r="I7667">
            <v>609.02</v>
          </cell>
        </row>
        <row r="7668">
          <cell r="D7668" t="str">
            <v>00011298</v>
          </cell>
          <cell r="E7668" t="str">
            <v>TAMPAO FOFO P/ CAIXA REGISTRO T-34 (34 KG)</v>
          </cell>
          <cell r="F7668" t="str">
            <v>UN</v>
          </cell>
          <cell r="G7668">
            <v>72.34</v>
          </cell>
          <cell r="H7668" t="str">
            <v>I-SINAPI</v>
          </cell>
          <cell r="I7668">
            <v>88.25</v>
          </cell>
        </row>
        <row r="7669">
          <cell r="D7669" t="str">
            <v>00014113</v>
          </cell>
          <cell r="E7669" t="str">
            <v>TAMPAO FOFO P/ CX R3 PADRAO TELEBRAS</v>
          </cell>
          <cell r="F7669" t="str">
            <v>UN</v>
          </cell>
          <cell r="G7669">
            <v>270.39999999999998</v>
          </cell>
          <cell r="H7669" t="str">
            <v>I-SINAPI</v>
          </cell>
          <cell r="I7669">
            <v>329.88</v>
          </cell>
        </row>
        <row r="7670">
          <cell r="D7670" t="str">
            <v>00011303</v>
          </cell>
          <cell r="E7670" t="str">
            <v>TAMPAO FOFO T-100 D=745MM 79,5KG</v>
          </cell>
          <cell r="F7670" t="str">
            <v>UN</v>
          </cell>
          <cell r="G7670">
            <v>124.16</v>
          </cell>
          <cell r="H7670" t="str">
            <v>I-SINAPI</v>
          </cell>
          <cell r="I7670">
            <v>151.47</v>
          </cell>
        </row>
        <row r="7671">
          <cell r="D7671" t="str">
            <v>00011315</v>
          </cell>
          <cell r="E7671" t="str">
            <v>TAMPAO FOFO T-16 (7KG) - 30x30CM (P/ CAIXA DE INSPECAO)</v>
          </cell>
          <cell r="F7671" t="str">
            <v>UN</v>
          </cell>
          <cell r="G7671">
            <v>28.65</v>
          </cell>
          <cell r="H7671" t="str">
            <v>I-SINAPI</v>
          </cell>
          <cell r="I7671">
            <v>34.950000000000003</v>
          </cell>
        </row>
        <row r="7672">
          <cell r="D7672" t="str">
            <v>00021086</v>
          </cell>
          <cell r="E7672" t="str">
            <v>TAMPAO FOFO TIPO R3 PADRAO TELEBRAS 155KG CARGA MAX 30000KG DIAM ABERT 664MM P/ POCO VISITA DE</v>
          </cell>
          <cell r="F7672" t="str">
            <v>UN</v>
          </cell>
          <cell r="G7672">
            <v>286.58</v>
          </cell>
          <cell r="H7672" t="str">
            <v>I-SINAPI</v>
          </cell>
          <cell r="I7672">
            <v>349.62</v>
          </cell>
        </row>
        <row r="7673">
          <cell r="D7673" t="str">
            <v>00011290</v>
          </cell>
          <cell r="E7673" t="str">
            <v>TAMPAO FOFO 125 KG P/ POCO VISITA</v>
          </cell>
          <cell r="F7673" t="str">
            <v>UN</v>
          </cell>
          <cell r="G7673">
            <v>196.44</v>
          </cell>
          <cell r="H7673" t="str">
            <v>I-SINAPI</v>
          </cell>
          <cell r="I7673">
            <v>239.65</v>
          </cell>
        </row>
        <row r="7674">
          <cell r="D7674" t="str">
            <v>00021074</v>
          </cell>
          <cell r="E7674" t="str">
            <v>TAMPAO FOFO 137KG CARGA MAX 9000KG DIAM ABERT 542MM P/ POCO VISITA DE REDE AGUA PLUVIAL, ESGOTO</v>
          </cell>
          <cell r="F7674" t="str">
            <v>UN</v>
          </cell>
          <cell r="G7674">
            <v>219.56</v>
          </cell>
          <cell r="H7674" t="str">
            <v>I-SINAPI</v>
          </cell>
          <cell r="I7674">
            <v>267.86</v>
          </cell>
        </row>
        <row r="7675">
          <cell r="D7675" t="str">
            <v>00021075</v>
          </cell>
          <cell r="E7675" t="str">
            <v>TAMPAO FOFO 139KG CARGA MAX 30000KG DIAM ABERT 900MM P/ POCO VISITA DE REDE AGUA PLUVIAL, ESGOT</v>
          </cell>
          <cell r="F7675" t="str">
            <v>UN</v>
          </cell>
          <cell r="G7675">
            <v>481.87</v>
          </cell>
          <cell r="H7675" t="str">
            <v>I-SINAPI</v>
          </cell>
          <cell r="I7675">
            <v>587.88</v>
          </cell>
        </row>
        <row r="7676">
          <cell r="D7676" t="str">
            <v>00011296</v>
          </cell>
          <cell r="E7676" t="str">
            <v>TAMPAO FOFO 170KG CARGA MAX 30000KG DIAM ABERT 900MM P/ POCO VISITA DE REDE DE AGUA PLUVIAL,</v>
          </cell>
          <cell r="F7676" t="str">
            <v>UN</v>
          </cell>
          <cell r="G7676">
            <v>1319.64</v>
          </cell>
          <cell r="H7676" t="str">
            <v>I-SINAPI</v>
          </cell>
          <cell r="I7676">
            <v>1609.96</v>
          </cell>
        </row>
        <row r="7677">
          <cell r="D7677" t="str">
            <v>00011291</v>
          </cell>
          <cell r="E7677" t="str">
            <v>TAMPAO FOFO 175 KG P/ POCO VISITA T-175</v>
          </cell>
          <cell r="F7677" t="str">
            <v>UN</v>
          </cell>
          <cell r="G7677">
            <v>254.22</v>
          </cell>
          <cell r="H7677" t="str">
            <v>I-SINAPI</v>
          </cell>
          <cell r="I7677">
            <v>310.14</v>
          </cell>
        </row>
        <row r="7678">
          <cell r="D7678" t="str">
            <v>00021076</v>
          </cell>
          <cell r="E7678" t="str">
            <v>TAMPAO FOFO 240KG CARGA MAX 13000KG DIAM ABERT 600MM P/ POCO VISITA DE REDE AGUA PLUVIAL, ESGOT</v>
          </cell>
          <cell r="F7678" t="str">
            <v>UN</v>
          </cell>
          <cell r="G7678">
            <v>577.78</v>
          </cell>
          <cell r="H7678" t="str">
            <v>I-SINAPI</v>
          </cell>
          <cell r="I7678">
            <v>704.89</v>
          </cell>
        </row>
        <row r="7679">
          <cell r="D7679" t="str">
            <v>00011292</v>
          </cell>
          <cell r="E7679" t="str">
            <v>TAMPAO FOFO 30 X 40 CM S/INSCRICAO</v>
          </cell>
          <cell r="F7679" t="str">
            <v>UN</v>
          </cell>
          <cell r="G7679">
            <v>62.4</v>
          </cell>
          <cell r="H7679" t="str">
            <v>I-SINAPI</v>
          </cell>
          <cell r="I7679">
            <v>76.12</v>
          </cell>
        </row>
        <row r="7680">
          <cell r="D7680" t="str">
            <v>00011316</v>
          </cell>
          <cell r="E7680" t="str">
            <v>TAMPAO FOFO 33KG CARGA MAX 12500KG DIAM ABERT 500MM P/ POCO VISITA DE REDE DE AGUA PLUVIAL,</v>
          </cell>
          <cell r="F7680" t="str">
            <v>UN</v>
          </cell>
          <cell r="G7680">
            <v>134.04</v>
          </cell>
          <cell r="H7680" t="str">
            <v>I-SINAPI</v>
          </cell>
          <cell r="I7680">
            <v>163.52000000000001</v>
          </cell>
        </row>
        <row r="7681">
          <cell r="D7681" t="str">
            <v>00011293</v>
          </cell>
          <cell r="E7681" t="str">
            <v>TAMPAO FOFO 40X50CM C/INSCRICAO "INCENDIO"</v>
          </cell>
          <cell r="F7681" t="str">
            <v>UN</v>
          </cell>
          <cell r="G7681">
            <v>95.91</v>
          </cell>
          <cell r="H7681" t="str">
            <v>I-SINAPI</v>
          </cell>
          <cell r="I7681">
            <v>117.01</v>
          </cell>
        </row>
        <row r="7682">
          <cell r="D7682" t="str">
            <v>00021077</v>
          </cell>
          <cell r="E7682" t="str">
            <v>TAMPAO FOFO 43KG DIAM ABERT 576MM P/ POCO VISITA DE REDE AGUA PLUVIAL, ESGOTO   ETC</v>
          </cell>
          <cell r="F7682" t="str">
            <v>UN</v>
          </cell>
          <cell r="G7682">
            <v>127.11</v>
          </cell>
          <cell r="H7682" t="str">
            <v>I-SINAPI</v>
          </cell>
          <cell r="I7682">
            <v>155.07</v>
          </cell>
        </row>
        <row r="7683">
          <cell r="D7683" t="str">
            <v>00021078</v>
          </cell>
          <cell r="E7683" t="str">
            <v>TAMPAO FOFO 51KG CARGA MAX 30000KG DIAM ABERT 500MM P/ POCO VISITA DE REDE AGUA PLUVIAL, ESGOTO</v>
          </cell>
          <cell r="F7683" t="str">
            <v>UN</v>
          </cell>
          <cell r="G7683">
            <v>159.12</v>
          </cell>
          <cell r="H7683" t="str">
            <v>I-SINAPI</v>
          </cell>
          <cell r="I7683">
            <v>194.12</v>
          </cell>
        </row>
        <row r="7684">
          <cell r="D7684" t="str">
            <v>00021079</v>
          </cell>
          <cell r="E7684" t="str">
            <v>TAMPAO FOFO 55KG CARGA MAX 2600KG DIAM ABERT 476MM P/ POCO VISITA DE REDE AGUA PLUVIAL, ESGOTO</v>
          </cell>
          <cell r="F7684" t="str">
            <v>UN</v>
          </cell>
          <cell r="G7684">
            <v>127.11</v>
          </cell>
          <cell r="H7684" t="str">
            <v>I-SINAPI</v>
          </cell>
          <cell r="I7684">
            <v>155.07</v>
          </cell>
        </row>
        <row r="7685">
          <cell r="D7685" t="str">
            <v>00021080</v>
          </cell>
          <cell r="E7685" t="str">
            <v>TAMPAO FOFO 57KG CARGA MAX 12500KG DIAM ABERT 600MM P/ POCO VISITA DE REDE AGUA PLUVIAL, ESGOTO</v>
          </cell>
          <cell r="F7685" t="str">
            <v>UN</v>
          </cell>
          <cell r="G7685">
            <v>150.22</v>
          </cell>
          <cell r="H7685" t="str">
            <v>I-SINAPI</v>
          </cell>
          <cell r="I7685">
            <v>183.26</v>
          </cell>
        </row>
        <row r="7686">
          <cell r="D7686" t="str">
            <v>00021081</v>
          </cell>
          <cell r="E7686" t="str">
            <v>TAMPAO FOFO 65KG CARGA MAX 12500KG DIAM ABERT 500MM P/ POCO VISITA, REDE AGUA PLUVIAL, ESGOTO</v>
          </cell>
          <cell r="F7686" t="str">
            <v>UN</v>
          </cell>
          <cell r="G7686">
            <v>135.78</v>
          </cell>
          <cell r="H7686" t="str">
            <v>I-SINAPI</v>
          </cell>
          <cell r="I7686">
            <v>165.65</v>
          </cell>
        </row>
        <row r="7687">
          <cell r="D7687" t="str">
            <v>00021082</v>
          </cell>
          <cell r="E7687" t="str">
            <v>TAMPAO FOFO 65KG CARGA MAX 30000KG DIAM ABERT 500MM P/ POCO VISITA DE REDE AGUA PLUVIAL, ESGOTO</v>
          </cell>
          <cell r="F7687" t="str">
            <v>UN</v>
          </cell>
          <cell r="G7687">
            <v>196.44</v>
          </cell>
          <cell r="H7687" t="str">
            <v>I-SINAPI</v>
          </cell>
          <cell r="I7687">
            <v>239.65</v>
          </cell>
        </row>
        <row r="7688">
          <cell r="D7688" t="str">
            <v>00021083</v>
          </cell>
          <cell r="E7688" t="str">
            <v>TAMPAO FOFO 70KG CARGA MAX 3100KG DIAM ABERT 556MM P/ POCO VISITA DE REDE AGUA PLUVIAL, ESGOTO</v>
          </cell>
          <cell r="F7688" t="str">
            <v>UN</v>
          </cell>
          <cell r="G7688">
            <v>134.04</v>
          </cell>
          <cell r="H7688" t="str">
            <v>I-SINAPI</v>
          </cell>
          <cell r="I7688">
            <v>163.52000000000001</v>
          </cell>
        </row>
        <row r="7689">
          <cell r="D7689" t="str">
            <v>00021084</v>
          </cell>
          <cell r="E7689" t="str">
            <v>TAMPAO FOFO 73KG CARGA MAX 30000KG DIAM ABERT 555MM P/ POCO VISITA DE REDE AGUA PLUVIAL, ESGOTO</v>
          </cell>
          <cell r="F7689" t="str">
            <v>UN</v>
          </cell>
          <cell r="G7689">
            <v>208</v>
          </cell>
          <cell r="H7689" t="str">
            <v>I-SINAPI</v>
          </cell>
          <cell r="I7689">
            <v>253.76</v>
          </cell>
        </row>
        <row r="7690">
          <cell r="D7690" t="str">
            <v>00006236</v>
          </cell>
          <cell r="E7690" t="str">
            <v>TAMPAO FOFO 80KG CARGA MAX 3900KG DIAM ABERT 528MM P/ POCO VISITA DE REDE AGUA PLUVIAL, ESGOTO</v>
          </cell>
          <cell r="F7690" t="str">
            <v>UN</v>
          </cell>
          <cell r="G7690">
            <v>150.22</v>
          </cell>
          <cell r="H7690" t="str">
            <v>I-SINAPI</v>
          </cell>
          <cell r="I7690">
            <v>183.26</v>
          </cell>
        </row>
        <row r="7691">
          <cell r="D7691" t="str">
            <v>00006243</v>
          </cell>
          <cell r="E7691" t="str">
            <v>TAMPAO FOFO 83KG CARGA MAX 12500KG DIAM ABERT 600MM P/ POCO VISITA DE REDE DE AGUA PLUVIAL,</v>
          </cell>
          <cell r="F7691" t="str">
            <v>UN</v>
          </cell>
          <cell r="G7691">
            <v>471.47</v>
          </cell>
          <cell r="H7691" t="str">
            <v>I-SINAPI</v>
          </cell>
          <cell r="I7691">
            <v>575.19000000000005</v>
          </cell>
        </row>
        <row r="7692">
          <cell r="D7692" t="str">
            <v>00006240</v>
          </cell>
          <cell r="E7692" t="str">
            <v>TAMPAO FOFO 83KG CARGA MAX 30000KG DIAM ABERT 600MM P/ POCO VISITA DE REDE DE AGUA PLUVIAL,</v>
          </cell>
          <cell r="F7692" t="str">
            <v>UN</v>
          </cell>
          <cell r="G7692">
            <v>271.56</v>
          </cell>
          <cell r="H7692" t="str">
            <v>I-SINAPI</v>
          </cell>
          <cell r="I7692">
            <v>331.3</v>
          </cell>
        </row>
        <row r="7693">
          <cell r="D7693" t="str">
            <v>00021085</v>
          </cell>
          <cell r="E7693" t="str">
            <v>TAMPAO FOFO 88KG CARGA MAX 30000KG DIAM ABERT 610MM P/ POCO VISITA DE REDE AGUA PLUVIAL, ESGOTO</v>
          </cell>
          <cell r="F7693" t="str">
            <v>UN</v>
          </cell>
          <cell r="G7693">
            <v>270.17</v>
          </cell>
          <cell r="H7693" t="str">
            <v>I-SINAPI</v>
          </cell>
          <cell r="I7693">
            <v>329.6</v>
          </cell>
        </row>
        <row r="7694">
          <cell r="D7694" t="str">
            <v>00020964</v>
          </cell>
          <cell r="E7694" t="str">
            <v>TAMPAO LATAO C/ CORRENTE P/ INSTALACAO PREDIAL COMBATE A INCENDIO ENGATE RAPIDO 1 1/2"</v>
          </cell>
          <cell r="F7694" t="str">
            <v>UN</v>
          </cell>
          <cell r="G7694">
            <v>29.58</v>
          </cell>
          <cell r="H7694" t="str">
            <v>I-SINAPI</v>
          </cell>
          <cell r="I7694">
            <v>36.08</v>
          </cell>
        </row>
        <row r="7695">
          <cell r="D7695" t="str">
            <v>00010905</v>
          </cell>
          <cell r="E7695" t="str">
            <v>TAMPAO LATAO C/ CORRENTE P/ INSTALACAO PREDIAL COMBATE A INCENDIO ENGATE RAPIDO 2 1/2"</v>
          </cell>
          <cell r="F7695" t="str">
            <v>UN</v>
          </cell>
          <cell r="G7695">
            <v>47.16</v>
          </cell>
          <cell r="H7695" t="str">
            <v>I-SINAPI</v>
          </cell>
          <cell r="I7695">
            <v>57.53</v>
          </cell>
        </row>
        <row r="7696">
          <cell r="D7696" t="str">
            <v>00011066</v>
          </cell>
          <cell r="E7696" t="str">
            <v>TAMPAO P/ TELHA FIBROCIMENTO CANALETE 49 OU KATELHA</v>
          </cell>
          <cell r="F7696" t="str">
            <v>UN</v>
          </cell>
          <cell r="G7696">
            <v>5.23</v>
          </cell>
          <cell r="H7696" t="str">
            <v>I-SINAPI</v>
          </cell>
          <cell r="I7696">
            <v>6.38</v>
          </cell>
        </row>
        <row r="7697">
          <cell r="D7697" t="str">
            <v>00011065</v>
          </cell>
          <cell r="E7697" t="str">
            <v>TAMPAO P/ TELHA FIBROCIMENTO CANALETE 90</v>
          </cell>
          <cell r="F7697" t="str">
            <v>UN</v>
          </cell>
          <cell r="G7697">
            <v>7.62</v>
          </cell>
          <cell r="H7697" t="str">
            <v>I-SINAPI</v>
          </cell>
          <cell r="I7697">
            <v>9.2899999999999991</v>
          </cell>
        </row>
        <row r="7698">
          <cell r="D7698" t="str">
            <v>00006249</v>
          </cell>
          <cell r="E7698" t="str">
            <v>TAMPAO PVC P/ TIL EB-644 P/ REDE COLET ESG DN 100MM</v>
          </cell>
          <cell r="F7698" t="str">
            <v>UN</v>
          </cell>
          <cell r="G7698">
            <v>75.349999999999994</v>
          </cell>
          <cell r="H7698" t="str">
            <v>I-SINAPI</v>
          </cell>
          <cell r="I7698">
            <v>91.92</v>
          </cell>
        </row>
        <row r="7699">
          <cell r="D7699" t="str">
            <v>00006250</v>
          </cell>
          <cell r="E7699" t="str">
            <v>TAMPAO PVC P/ TIL EB-644 P/ REDE COLET ESG DN 125MM</v>
          </cell>
          <cell r="F7699" t="str">
            <v>UN</v>
          </cell>
          <cell r="G7699">
            <v>100.28</v>
          </cell>
          <cell r="H7699" t="str">
            <v>I-SINAPI</v>
          </cell>
          <cell r="I7699">
            <v>122.34</v>
          </cell>
        </row>
        <row r="7700">
          <cell r="D7700" t="str">
            <v>00006251</v>
          </cell>
          <cell r="E7700" t="str">
            <v>TAMPAO PVC P/ TIL EB-644 P/ REDE COLET ESG DN 150MM</v>
          </cell>
          <cell r="F7700" t="str">
            <v>UN</v>
          </cell>
          <cell r="G7700">
            <v>115.62</v>
          </cell>
          <cell r="H7700" t="str">
            <v>I-SINAPI</v>
          </cell>
          <cell r="I7700">
            <v>141.05000000000001</v>
          </cell>
        </row>
        <row r="7701">
          <cell r="D7701" t="str">
            <v>00006252</v>
          </cell>
          <cell r="E7701" t="str">
            <v>TAMPAO PVC P/ TIL EB-644 P/ REDE COLET ESG DN 200MM</v>
          </cell>
          <cell r="F7701" t="str">
            <v>UN</v>
          </cell>
          <cell r="G7701">
            <v>147.54</v>
          </cell>
          <cell r="H7701" t="str">
            <v>I-SINAPI</v>
          </cell>
          <cell r="I7701">
            <v>179.99</v>
          </cell>
        </row>
        <row r="7702">
          <cell r="D7702" t="str">
            <v>00011289</v>
          </cell>
          <cell r="E7702" t="str">
            <v>TAMPAO T-5 AR (5,0Kg) 20 X 20CM    P/ CAIXA DE REGISTRO</v>
          </cell>
          <cell r="F7702" t="str">
            <v>UN</v>
          </cell>
          <cell r="G7702">
            <v>14.33</v>
          </cell>
          <cell r="H7702" t="str">
            <v>I-SINAPI</v>
          </cell>
          <cell r="I7702">
            <v>17.48</v>
          </cell>
        </row>
        <row r="7703">
          <cell r="D7703" t="str">
            <v>00002666</v>
          </cell>
          <cell r="E7703" t="str">
            <v>TAMPAO/TERMINAL 1 1/4" P/ DUTOS TP KANAFLEX</v>
          </cell>
          <cell r="F7703" t="str">
            <v>UN</v>
          </cell>
          <cell r="G7703">
            <v>1.75</v>
          </cell>
          <cell r="H7703" t="str">
            <v>I-SINAPI</v>
          </cell>
          <cell r="I7703">
            <v>2.13</v>
          </cell>
        </row>
        <row r="7704">
          <cell r="D7704" t="str">
            <v>00002668</v>
          </cell>
          <cell r="E7704" t="str">
            <v>TAMPAO/TERMINAL 2" P/ DUTOS TP KANAFLEX</v>
          </cell>
          <cell r="F7704" t="str">
            <v>UN</v>
          </cell>
          <cell r="G7704">
            <v>2.42</v>
          </cell>
          <cell r="H7704" t="str">
            <v>I-SINAPI</v>
          </cell>
          <cell r="I7704">
            <v>2.95</v>
          </cell>
        </row>
        <row r="7705">
          <cell r="D7705" t="str">
            <v>00002664</v>
          </cell>
          <cell r="E7705" t="str">
            <v>TAMPAO/TERMINAL 3" P/ DUTOS TP KANAFLEX</v>
          </cell>
          <cell r="F7705" t="str">
            <v>UN</v>
          </cell>
          <cell r="G7705">
            <v>3.37</v>
          </cell>
          <cell r="H7705" t="str">
            <v>I-SINAPI</v>
          </cell>
          <cell r="I7705">
            <v>4.1100000000000003</v>
          </cell>
        </row>
        <row r="7706">
          <cell r="D7706" t="str">
            <v>00002662</v>
          </cell>
          <cell r="E7706" t="str">
            <v>TAMPAO/TERMINAL 4" P/ DUTOS TP KANAFLEX</v>
          </cell>
          <cell r="F7706" t="str">
            <v>UN</v>
          </cell>
          <cell r="G7706">
            <v>6.69</v>
          </cell>
          <cell r="H7706" t="str">
            <v>I-SINAPI</v>
          </cell>
          <cell r="I7706">
            <v>8.16</v>
          </cell>
        </row>
        <row r="7707">
          <cell r="D7707" t="str">
            <v>00002663</v>
          </cell>
          <cell r="E7707" t="str">
            <v>TAMPAO/TERMINAL 5" P/ DUTOS TP KANAFLEX</v>
          </cell>
          <cell r="F7707" t="str">
            <v>UN</v>
          </cell>
          <cell r="G7707">
            <v>10.09</v>
          </cell>
          <cell r="H7707" t="str">
            <v>I-SINAPI</v>
          </cell>
          <cell r="I7707">
            <v>12.3</v>
          </cell>
        </row>
        <row r="7708">
          <cell r="D7708" t="str">
            <v>00002665</v>
          </cell>
          <cell r="E7708" t="str">
            <v>TAMPAO/TERMINAL 6" P/ DUTOS TP KANAFLEX</v>
          </cell>
          <cell r="F7708" t="str">
            <v>UN</v>
          </cell>
          <cell r="G7708">
            <v>12.36</v>
          </cell>
          <cell r="H7708" t="str">
            <v>I-SINAPI</v>
          </cell>
          <cell r="I7708">
            <v>15.07</v>
          </cell>
        </row>
        <row r="7709">
          <cell r="D7709" t="str">
            <v>00000377</v>
          </cell>
          <cell r="E7709" t="str">
            <v>TAMPO PLASTICO STANDARD P/ VASO SANITARIO</v>
          </cell>
          <cell r="F7709" t="str">
            <v>UN</v>
          </cell>
          <cell r="G7709">
            <v>16.45</v>
          </cell>
          <cell r="H7709" t="str">
            <v>I-SINAPI</v>
          </cell>
          <cell r="I7709">
            <v>20.059999999999999</v>
          </cell>
        </row>
        <row r="7710">
          <cell r="D7710" t="str">
            <v>00011688</v>
          </cell>
          <cell r="E7710" t="str">
            <v>TANQUE ACO INOX CHAPA 22/304 52X54X30CM</v>
          </cell>
          <cell r="F7710" t="str">
            <v>UN</v>
          </cell>
          <cell r="G7710">
            <v>155.09</v>
          </cell>
          <cell r="H7710" t="str">
            <v>I-SINAPI</v>
          </cell>
          <cell r="I7710">
            <v>189.2</v>
          </cell>
        </row>
        <row r="7711">
          <cell r="D7711" t="str">
            <v>00025014</v>
          </cell>
          <cell r="E7711" t="str">
            <v>TANQUE ESTACIONARIO FERLEX TAA -MACARICO CAP 20 000 L**CAIXA**</v>
          </cell>
          <cell r="F7711" t="str">
            <v>UN</v>
          </cell>
          <cell r="G7711">
            <v>67316.679999999993</v>
          </cell>
          <cell r="H7711" t="str">
            <v>I-SINAPI</v>
          </cell>
          <cell r="I7711">
            <v>82126.34</v>
          </cell>
        </row>
        <row r="7712">
          <cell r="D7712" t="str">
            <v>00025013</v>
          </cell>
          <cell r="E7712" t="str">
            <v>TANQUE ESTACIONARIO FERLEX TAA -SERPENTINA CAP 20 000 L**CAIXA**</v>
          </cell>
          <cell r="F7712" t="str">
            <v>UN</v>
          </cell>
          <cell r="G7712">
            <v>62584.12</v>
          </cell>
          <cell r="H7712" t="str">
            <v>I-SINAPI</v>
          </cell>
          <cell r="I7712">
            <v>76352.62</v>
          </cell>
        </row>
        <row r="7713">
          <cell r="D7713" t="str">
            <v>00014405</v>
          </cell>
          <cell r="E7713" t="str">
            <v>TANQUE ESTACIONARIO FERLEX TAA -SERPENTINA CAP 30 000 L**CAIXA**</v>
          </cell>
          <cell r="F7713" t="str">
            <v>UN</v>
          </cell>
          <cell r="G7713">
            <v>73110</v>
          </cell>
          <cell r="H7713" t="str">
            <v>I-SINAPI</v>
          </cell>
          <cell r="I7713">
            <v>89194.2</v>
          </cell>
        </row>
        <row r="7714">
          <cell r="D7714" t="str">
            <v>00010424</v>
          </cell>
          <cell r="E7714" t="str">
            <v>TANQUE LOUCA BRANCA C/COLUNA - 22L OU EQUIV</v>
          </cell>
          <cell r="F7714" t="str">
            <v>UN</v>
          </cell>
          <cell r="G7714">
            <v>109.31</v>
          </cell>
          <cell r="H7714" t="str">
            <v>I-SINAPI</v>
          </cell>
          <cell r="I7714">
            <v>133.35</v>
          </cell>
        </row>
        <row r="7715">
          <cell r="D7715" t="str">
            <v>00010423</v>
          </cell>
          <cell r="E7715" t="str">
            <v>TANQUE LOUCA BRANCA SUSPENSO - 18L OU EQUIV</v>
          </cell>
          <cell r="F7715" t="str">
            <v>UN</v>
          </cell>
          <cell r="G7715">
            <v>92.81</v>
          </cell>
          <cell r="H7715" t="str">
            <v>I-SINAPI</v>
          </cell>
          <cell r="I7715">
            <v>113.22</v>
          </cell>
        </row>
        <row r="7716">
          <cell r="D7716" t="str">
            <v>00020271</v>
          </cell>
          <cell r="E7716" t="str">
            <v>TANQUE LOUCA EM COR C/COLUNA - 30L OU EQUIV</v>
          </cell>
          <cell r="F7716" t="str">
            <v>UN</v>
          </cell>
          <cell r="G7716">
            <v>106.86</v>
          </cell>
          <cell r="H7716" t="str">
            <v>I-SINAPI</v>
          </cell>
          <cell r="I7716">
            <v>130.36000000000001</v>
          </cell>
        </row>
        <row r="7717">
          <cell r="D7717" t="str">
            <v>00011690</v>
          </cell>
          <cell r="E7717" t="str">
            <v>TANQUE MARMORE SINTETICO 22L</v>
          </cell>
          <cell r="F7717" t="str">
            <v>UN</v>
          </cell>
          <cell r="G7717">
            <v>97.2</v>
          </cell>
          <cell r="H7717" t="str">
            <v>I-SINAPI</v>
          </cell>
          <cell r="I7717">
            <v>118.58</v>
          </cell>
        </row>
        <row r="7718">
          <cell r="D7718" t="str">
            <v>00020234</v>
          </cell>
          <cell r="E7718" t="str">
            <v>TANQUE MONOBLOCO DE GRANITINA OU MARMORITE, MODELO POPULAR (1 ESFREGADOR), PARA LAVAR</v>
          </cell>
          <cell r="F7718" t="str">
            <v>UN</v>
          </cell>
          <cell r="G7718">
            <v>114.45</v>
          </cell>
          <cell r="H7718" t="str">
            <v>I-SINAPI</v>
          </cell>
          <cell r="I7718">
            <v>139.62</v>
          </cell>
        </row>
        <row r="7719">
          <cell r="D7719" t="str">
            <v>00006253</v>
          </cell>
          <cell r="E7719" t="str">
            <v>TANQUE SIMPLES PRE-MOLDADO DE CONCRETO</v>
          </cell>
          <cell r="F7719" t="str">
            <v>UN</v>
          </cell>
          <cell r="G7719">
            <v>35.74</v>
          </cell>
          <cell r="H7719" t="str">
            <v>I-SINAPI</v>
          </cell>
          <cell r="I7719">
            <v>43.6</v>
          </cell>
        </row>
        <row r="7720">
          <cell r="D7720" t="str">
            <v>00004763</v>
          </cell>
          <cell r="E7720" t="str">
            <v>TAQUEADOR OU TAQUEIRO</v>
          </cell>
          <cell r="F7720" t="str">
            <v>H</v>
          </cell>
          <cell r="G7720">
            <v>9.5500000000000007</v>
          </cell>
          <cell r="H7720" t="str">
            <v>I-SINAPI</v>
          </cell>
          <cell r="I7720">
            <v>11.65</v>
          </cell>
        </row>
        <row r="7721">
          <cell r="D7721" t="str">
            <v>00014583</v>
          </cell>
          <cell r="E7721" t="str">
            <v>TARIFA "A" ENTRE   0 E 20M3 FORNECIMENTO D'AGUA</v>
          </cell>
          <cell r="F7721" t="str">
            <v>M3</v>
          </cell>
          <cell r="G7721">
            <v>8.33</v>
          </cell>
          <cell r="H7721" t="str">
            <v>I-SINAPI</v>
          </cell>
          <cell r="I7721">
            <v>10.16</v>
          </cell>
        </row>
        <row r="7722">
          <cell r="D7722" t="str">
            <v>00014250</v>
          </cell>
          <cell r="E7722" t="str">
            <v>TARIFA DE CONSUMO DE ENERGIA ELETRICA COMERCIAL, BAIXA TENSAO</v>
          </cell>
          <cell r="F7722" t="str">
            <v>KW/H</v>
          </cell>
          <cell r="G7722">
            <v>0.44</v>
          </cell>
          <cell r="H7722" t="str">
            <v>I-SINAPI</v>
          </cell>
          <cell r="I7722">
            <v>0.53</v>
          </cell>
        </row>
        <row r="7723">
          <cell r="D7723" t="str">
            <v>00011457</v>
          </cell>
          <cell r="E7723" t="str">
            <v>TARJETA TIPO LIVRE/OCUPADO   P/ PORTA BANHEIRO</v>
          </cell>
          <cell r="F7723" t="str">
            <v>UN</v>
          </cell>
          <cell r="G7723">
            <v>33.01</v>
          </cell>
          <cell r="H7723" t="str">
            <v>I-SINAPI</v>
          </cell>
          <cell r="I7723">
            <v>40.270000000000003</v>
          </cell>
        </row>
        <row r="7724">
          <cell r="D7724" t="str">
            <v>00013304</v>
          </cell>
          <cell r="E7724" t="str">
            <v>TAXA DE LIGACAO DE ENERGIA COMERCIAL MONOFASICA, BAIXA TENSAO</v>
          </cell>
          <cell r="F7724" t="str">
            <v>UN</v>
          </cell>
          <cell r="G7724">
            <v>4.5999999999999996</v>
          </cell>
          <cell r="H7724" t="str">
            <v>I-SINAPI</v>
          </cell>
          <cell r="I7724">
            <v>5.61</v>
          </cell>
        </row>
        <row r="7725">
          <cell r="D7725" t="str">
            <v>00006254</v>
          </cell>
          <cell r="E7725" t="str">
            <v>TE CERAMICO 90G ESG BBP DN 100 X 100</v>
          </cell>
          <cell r="F7725" t="str">
            <v>UN</v>
          </cell>
          <cell r="G7725">
            <v>15.75</v>
          </cell>
          <cell r="H7725" t="str">
            <v>I-SINAPI</v>
          </cell>
          <cell r="I7725">
            <v>19.21</v>
          </cell>
        </row>
        <row r="7726">
          <cell r="D7726" t="str">
            <v>00006255</v>
          </cell>
          <cell r="E7726" t="str">
            <v>TE CERAMICO 90G ESG BBP DN 150 X 100</v>
          </cell>
          <cell r="F7726" t="str">
            <v>UN</v>
          </cell>
          <cell r="G7726">
            <v>15.75</v>
          </cell>
          <cell r="H7726" t="str">
            <v>I-SINAPI</v>
          </cell>
          <cell r="I7726">
            <v>19.21</v>
          </cell>
        </row>
        <row r="7727">
          <cell r="D7727" t="str">
            <v>00006281</v>
          </cell>
          <cell r="E7727" t="str">
            <v>TE CERAMICO 90G ESG BBP DN 150 X 150</v>
          </cell>
          <cell r="F7727" t="str">
            <v>UN</v>
          </cell>
          <cell r="G7727">
            <v>19.03</v>
          </cell>
          <cell r="H7727" t="str">
            <v>I-SINAPI</v>
          </cell>
          <cell r="I7727">
            <v>23.21</v>
          </cell>
        </row>
        <row r="7728">
          <cell r="D7728" t="str">
            <v>00006256</v>
          </cell>
          <cell r="E7728" t="str">
            <v>TE CERAMICO 90G ESG BBP DN 200 X 100</v>
          </cell>
          <cell r="F7728" t="str">
            <v>UN</v>
          </cell>
          <cell r="G7728">
            <v>25.86</v>
          </cell>
          <cell r="H7728" t="str">
            <v>I-SINAPI</v>
          </cell>
          <cell r="I7728">
            <v>31.54</v>
          </cell>
        </row>
        <row r="7729">
          <cell r="D7729" t="str">
            <v>00006257</v>
          </cell>
          <cell r="E7729" t="str">
            <v>TE CERAMICO 90G ESG BBP DN 200 X 150</v>
          </cell>
          <cell r="F7729" t="str">
            <v>UN</v>
          </cell>
          <cell r="G7729">
            <v>33.99</v>
          </cell>
          <cell r="H7729" t="str">
            <v>I-SINAPI</v>
          </cell>
          <cell r="I7729">
            <v>41.46</v>
          </cell>
        </row>
        <row r="7730">
          <cell r="D7730" t="str">
            <v>00006258</v>
          </cell>
          <cell r="E7730" t="str">
            <v>TE CERAMICO90G ESG BBP DN200 X200</v>
          </cell>
          <cell r="F7730" t="str">
            <v>UN</v>
          </cell>
          <cell r="G7730">
            <v>44.13</v>
          </cell>
          <cell r="H7730" t="str">
            <v>I-SINAPI</v>
          </cell>
          <cell r="I7730">
            <v>53.83</v>
          </cell>
        </row>
        <row r="7731">
          <cell r="D7731" t="str">
            <v>00006259</v>
          </cell>
          <cell r="E7731" t="str">
            <v>TE CERAMICO90G ESG BBP DN250 X100</v>
          </cell>
          <cell r="F7731" t="str">
            <v>UN</v>
          </cell>
          <cell r="G7731">
            <v>41.92</v>
          </cell>
          <cell r="H7731" t="str">
            <v>I-SINAPI</v>
          </cell>
          <cell r="I7731">
            <v>51.14</v>
          </cell>
        </row>
        <row r="7732">
          <cell r="D7732" t="str">
            <v>00006280</v>
          </cell>
          <cell r="E7732" t="str">
            <v>TE CERAMICO90G ESG BBP DN250 X150</v>
          </cell>
          <cell r="F7732" t="str">
            <v>UN</v>
          </cell>
          <cell r="G7732">
            <v>51.67</v>
          </cell>
          <cell r="H7732" t="str">
            <v>I-SINAPI</v>
          </cell>
          <cell r="I7732">
            <v>63.03</v>
          </cell>
        </row>
        <row r="7733">
          <cell r="D7733" t="str">
            <v>00006260</v>
          </cell>
          <cell r="E7733" t="str">
            <v>TE CERAMICO90G ESG BBP DN250 X200</v>
          </cell>
          <cell r="F7733" t="str">
            <v>UN</v>
          </cell>
          <cell r="G7733">
            <v>70.790000000000006</v>
          </cell>
          <cell r="H7733" t="str">
            <v>I-SINAPI</v>
          </cell>
          <cell r="I7733">
            <v>86.36</v>
          </cell>
        </row>
        <row r="7734">
          <cell r="D7734" t="str">
            <v>00006285</v>
          </cell>
          <cell r="E7734" t="str">
            <v>TE CERAMICO90G ESG BBP DN250 X250</v>
          </cell>
          <cell r="F7734" t="str">
            <v>UN</v>
          </cell>
          <cell r="G7734">
            <v>91.54</v>
          </cell>
          <cell r="H7734" t="str">
            <v>I-SINAPI</v>
          </cell>
          <cell r="I7734">
            <v>111.67</v>
          </cell>
        </row>
        <row r="7735">
          <cell r="D7735" t="str">
            <v>00006261</v>
          </cell>
          <cell r="E7735" t="str">
            <v>TE CERAMICO90G ESG BBP DN300 X100</v>
          </cell>
          <cell r="F7735" t="str">
            <v>UN</v>
          </cell>
          <cell r="G7735">
            <v>65.180000000000007</v>
          </cell>
          <cell r="H7735" t="str">
            <v>I-SINAPI</v>
          </cell>
          <cell r="I7735">
            <v>79.510000000000005</v>
          </cell>
        </row>
        <row r="7736">
          <cell r="D7736" t="str">
            <v>00006262</v>
          </cell>
          <cell r="E7736" t="str">
            <v>TE CERAMICO90G ESG BBP DN300 X150</v>
          </cell>
          <cell r="F7736" t="str">
            <v>UN</v>
          </cell>
          <cell r="G7736">
            <v>76.34</v>
          </cell>
          <cell r="H7736" t="str">
            <v>I-SINAPI</v>
          </cell>
          <cell r="I7736">
            <v>93.13</v>
          </cell>
        </row>
        <row r="7737">
          <cell r="D7737" t="str">
            <v>00006284</v>
          </cell>
          <cell r="E7737" t="str">
            <v>TE CERAMICO90G ESG BBP DN300 X200</v>
          </cell>
          <cell r="F7737" t="str">
            <v>UN</v>
          </cell>
          <cell r="G7737">
            <v>106.65</v>
          </cell>
          <cell r="H7737" t="str">
            <v>I-SINAPI</v>
          </cell>
          <cell r="I7737">
            <v>130.11000000000001</v>
          </cell>
        </row>
        <row r="7738">
          <cell r="D7738" t="str">
            <v>00006263</v>
          </cell>
          <cell r="E7738" t="str">
            <v>TE CERAMICO90G ESG BBP DN300 X250</v>
          </cell>
          <cell r="F7738" t="str">
            <v>UN</v>
          </cell>
          <cell r="G7738">
            <v>125.03</v>
          </cell>
          <cell r="H7738" t="str">
            <v>I-SINAPI</v>
          </cell>
          <cell r="I7738">
            <v>152.53</v>
          </cell>
        </row>
        <row r="7739">
          <cell r="D7739" t="str">
            <v>00006264</v>
          </cell>
          <cell r="E7739" t="str">
            <v>TE CERAMICO90G ESG BBP DN300 X300</v>
          </cell>
          <cell r="F7739" t="str">
            <v>UN</v>
          </cell>
          <cell r="G7739">
            <v>135.24</v>
          </cell>
          <cell r="H7739" t="str">
            <v>I-SINAPI</v>
          </cell>
          <cell r="I7739">
            <v>164.99</v>
          </cell>
        </row>
        <row r="7740">
          <cell r="D7740" t="str">
            <v>00006265</v>
          </cell>
          <cell r="E7740" t="str">
            <v>TE CERAMICO90G ESG BBP DN350 X100</v>
          </cell>
          <cell r="F7740" t="str">
            <v>UN</v>
          </cell>
          <cell r="G7740">
            <v>114.03</v>
          </cell>
          <cell r="H7740" t="str">
            <v>I-SINAPI</v>
          </cell>
          <cell r="I7740">
            <v>139.11000000000001</v>
          </cell>
        </row>
        <row r="7741">
          <cell r="D7741" t="str">
            <v>00006266</v>
          </cell>
          <cell r="E7741" t="str">
            <v>TE CERAMICO90G ESG BBP DN350 X150</v>
          </cell>
          <cell r="F7741" t="str">
            <v>UN</v>
          </cell>
          <cell r="G7741">
            <v>140.57</v>
          </cell>
          <cell r="H7741" t="str">
            <v>I-SINAPI</v>
          </cell>
          <cell r="I7741">
            <v>171.49</v>
          </cell>
        </row>
        <row r="7742">
          <cell r="D7742" t="str">
            <v>00006267</v>
          </cell>
          <cell r="E7742" t="str">
            <v>TE CERAMICO90G ESG BBP DN350 X200</v>
          </cell>
          <cell r="F7742" t="str">
            <v>UN</v>
          </cell>
          <cell r="G7742">
            <v>200.3</v>
          </cell>
          <cell r="H7742" t="str">
            <v>I-SINAPI</v>
          </cell>
          <cell r="I7742">
            <v>244.36</v>
          </cell>
        </row>
        <row r="7743">
          <cell r="D7743" t="str">
            <v>00006268</v>
          </cell>
          <cell r="E7743" t="str">
            <v>TE CERAMICO90G ESG BBP DN350 X250</v>
          </cell>
          <cell r="F7743" t="str">
            <v>UN</v>
          </cell>
          <cell r="G7743">
            <v>234.44</v>
          </cell>
          <cell r="H7743" t="str">
            <v>I-SINAPI</v>
          </cell>
          <cell r="I7743">
            <v>286.01</v>
          </cell>
        </row>
        <row r="7744">
          <cell r="D7744" t="str">
            <v>00006269</v>
          </cell>
          <cell r="E7744" t="str">
            <v>TE CERAMICO90G ESG BBP DN350 X300</v>
          </cell>
          <cell r="F7744" t="str">
            <v>UN</v>
          </cell>
          <cell r="G7744">
            <v>243.81</v>
          </cell>
          <cell r="H7744" t="str">
            <v>I-SINAPI</v>
          </cell>
          <cell r="I7744">
            <v>297.44</v>
          </cell>
        </row>
        <row r="7745">
          <cell r="D7745" t="str">
            <v>00006270</v>
          </cell>
          <cell r="E7745" t="str">
            <v>TE CERAMICO90G ESG BBP DN350 X350</v>
          </cell>
          <cell r="F7745" t="str">
            <v>UN</v>
          </cell>
          <cell r="G7745">
            <v>253.9</v>
          </cell>
          <cell r="H7745" t="str">
            <v>I-SINAPI</v>
          </cell>
          <cell r="I7745">
            <v>309.75</v>
          </cell>
        </row>
        <row r="7746">
          <cell r="D7746" t="str">
            <v>00006283</v>
          </cell>
          <cell r="E7746" t="str">
            <v>TE CERAMICO90G ESG BBP DN375 X100</v>
          </cell>
          <cell r="F7746" t="str">
            <v>UN</v>
          </cell>
          <cell r="G7746">
            <v>119.3</v>
          </cell>
          <cell r="H7746" t="str">
            <v>I-SINAPI</v>
          </cell>
          <cell r="I7746">
            <v>145.54</v>
          </cell>
        </row>
        <row r="7747">
          <cell r="D7747" t="str">
            <v>00006271</v>
          </cell>
          <cell r="E7747" t="str">
            <v>TE CERAMICO90G ESG BBP DN375 X150</v>
          </cell>
          <cell r="F7747" t="str">
            <v>UN</v>
          </cell>
          <cell r="G7747">
            <v>147.07</v>
          </cell>
          <cell r="H7747" t="str">
            <v>I-SINAPI</v>
          </cell>
          <cell r="I7747">
            <v>179.42</v>
          </cell>
        </row>
        <row r="7748">
          <cell r="D7748" t="str">
            <v>00006272</v>
          </cell>
          <cell r="E7748" t="str">
            <v>TE CERAMICO90G ESG BBP DN375 X200</v>
          </cell>
          <cell r="F7748" t="str">
            <v>UN</v>
          </cell>
          <cell r="G7748">
            <v>209.52</v>
          </cell>
          <cell r="H7748" t="str">
            <v>I-SINAPI</v>
          </cell>
          <cell r="I7748">
            <v>255.61</v>
          </cell>
        </row>
        <row r="7749">
          <cell r="D7749" t="str">
            <v>00006282</v>
          </cell>
          <cell r="E7749" t="str">
            <v>TE CERAMICO90G ESG BBP DN375 X250</v>
          </cell>
          <cell r="F7749" t="str">
            <v>UN</v>
          </cell>
          <cell r="G7749">
            <v>237.56</v>
          </cell>
          <cell r="H7749" t="str">
            <v>I-SINAPI</v>
          </cell>
          <cell r="I7749">
            <v>289.82</v>
          </cell>
        </row>
        <row r="7750">
          <cell r="D7750" t="str">
            <v>00006273</v>
          </cell>
          <cell r="E7750" t="str">
            <v>TE CERAMICO90G ESG BBP DN375 X300</v>
          </cell>
          <cell r="F7750" t="str">
            <v>UN</v>
          </cell>
          <cell r="G7750">
            <v>250.06</v>
          </cell>
          <cell r="H7750" t="str">
            <v>I-SINAPI</v>
          </cell>
          <cell r="I7750">
            <v>305.07</v>
          </cell>
        </row>
        <row r="7751">
          <cell r="D7751" t="str">
            <v>00006274</v>
          </cell>
          <cell r="E7751" t="str">
            <v>TE CERAMICO90G ESG BBP DN375 X350</v>
          </cell>
          <cell r="F7751" t="str">
            <v>UN</v>
          </cell>
          <cell r="G7751">
            <v>259.44</v>
          </cell>
          <cell r="H7751" t="str">
            <v>I-SINAPI</v>
          </cell>
          <cell r="I7751">
            <v>316.51</v>
          </cell>
        </row>
        <row r="7752">
          <cell r="D7752" t="str">
            <v>00006275</v>
          </cell>
          <cell r="E7752" t="str">
            <v>TE CERAMICO90G ESG BBP DN375 X375</v>
          </cell>
          <cell r="F7752" t="str">
            <v>UN</v>
          </cell>
          <cell r="G7752">
            <v>265.57</v>
          </cell>
          <cell r="H7752" t="str">
            <v>I-SINAPI</v>
          </cell>
          <cell r="I7752">
            <v>323.99</v>
          </cell>
        </row>
        <row r="7753">
          <cell r="D7753" t="str">
            <v>00006276</v>
          </cell>
          <cell r="E7753" t="str">
            <v>TE CERAMICO90G ESG BBP DN400 X150</v>
          </cell>
          <cell r="F7753" t="str">
            <v>UN</v>
          </cell>
          <cell r="G7753">
            <v>185</v>
          </cell>
          <cell r="H7753" t="str">
            <v>I-SINAPI</v>
          </cell>
          <cell r="I7753">
            <v>225.7</v>
          </cell>
        </row>
        <row r="7754">
          <cell r="D7754" t="str">
            <v>00006292</v>
          </cell>
          <cell r="E7754" t="str">
            <v>TE CERAMICO90G ESG BBP DN400 X200</v>
          </cell>
          <cell r="F7754" t="str">
            <v>UN</v>
          </cell>
          <cell r="G7754">
            <v>263.55</v>
          </cell>
          <cell r="H7754" t="str">
            <v>I-SINAPI</v>
          </cell>
          <cell r="I7754">
            <v>321.52999999999997</v>
          </cell>
        </row>
        <row r="7755">
          <cell r="D7755" t="str">
            <v>00006291</v>
          </cell>
          <cell r="E7755" t="str">
            <v>TE CERAMICO90G ESG BBP DN400 X250</v>
          </cell>
          <cell r="F7755" t="str">
            <v>UN</v>
          </cell>
          <cell r="G7755">
            <v>296.95</v>
          </cell>
          <cell r="H7755" t="str">
            <v>I-SINAPI</v>
          </cell>
          <cell r="I7755">
            <v>362.27</v>
          </cell>
        </row>
        <row r="7756">
          <cell r="D7756" t="str">
            <v>00006277</v>
          </cell>
          <cell r="E7756" t="str">
            <v>TE CERAMICO90G ESG BBP DN400 X300</v>
          </cell>
          <cell r="F7756" t="str">
            <v>UN</v>
          </cell>
          <cell r="G7756">
            <v>312.58</v>
          </cell>
          <cell r="H7756" t="str">
            <v>I-SINAPI</v>
          </cell>
          <cell r="I7756">
            <v>381.34</v>
          </cell>
        </row>
        <row r="7757">
          <cell r="D7757" t="str">
            <v>00006278</v>
          </cell>
          <cell r="E7757" t="str">
            <v>TE CERAMICO90G ESG BBP DN400 X350</v>
          </cell>
          <cell r="F7757" t="str">
            <v>UN</v>
          </cell>
          <cell r="G7757">
            <v>325.08</v>
          </cell>
          <cell r="H7757" t="str">
            <v>I-SINAPI</v>
          </cell>
          <cell r="I7757">
            <v>396.59</v>
          </cell>
        </row>
        <row r="7758">
          <cell r="D7758" t="str">
            <v>00006290</v>
          </cell>
          <cell r="E7758" t="str">
            <v>TE CERAMICO90G ESG BBP DN400 X375</v>
          </cell>
          <cell r="F7758" t="str">
            <v>UN</v>
          </cell>
          <cell r="G7758">
            <v>328.21</v>
          </cell>
          <cell r="H7758" t="str">
            <v>I-SINAPI</v>
          </cell>
          <cell r="I7758">
            <v>400.41</v>
          </cell>
        </row>
        <row r="7759">
          <cell r="D7759" t="str">
            <v>00006279</v>
          </cell>
          <cell r="E7759" t="str">
            <v>TE CERAMICO90G ESG BBP DN400 X400</v>
          </cell>
          <cell r="F7759" t="str">
            <v>UN</v>
          </cell>
          <cell r="G7759">
            <v>334.09</v>
          </cell>
          <cell r="H7759" t="str">
            <v>I-SINAPI</v>
          </cell>
          <cell r="I7759">
            <v>407.58</v>
          </cell>
        </row>
        <row r="7760">
          <cell r="D7760" t="str">
            <v>00006289</v>
          </cell>
          <cell r="E7760" t="str">
            <v>TE CERAMICO90G ESG BBP DN450 X100</v>
          </cell>
          <cell r="F7760" t="str">
            <v>UN</v>
          </cell>
          <cell r="G7760">
            <v>221.32</v>
          </cell>
          <cell r="H7760" t="str">
            <v>I-SINAPI</v>
          </cell>
          <cell r="I7760">
            <v>270.01</v>
          </cell>
        </row>
        <row r="7761">
          <cell r="D7761" t="str">
            <v>00006286</v>
          </cell>
          <cell r="E7761" t="str">
            <v>TE CERAMICO90G ESG BBP DN450 X150</v>
          </cell>
          <cell r="F7761" t="str">
            <v>UN</v>
          </cell>
          <cell r="G7761">
            <v>272.89999999999998</v>
          </cell>
          <cell r="H7761" t="str">
            <v>I-SINAPI</v>
          </cell>
          <cell r="I7761">
            <v>332.93</v>
          </cell>
        </row>
        <row r="7762">
          <cell r="D7762" t="str">
            <v>00006287</v>
          </cell>
          <cell r="E7762" t="str">
            <v>TE CERAMICO90G ESG BBP DN450 X200</v>
          </cell>
          <cell r="F7762" t="str">
            <v>UN</v>
          </cell>
          <cell r="G7762">
            <v>388.73</v>
          </cell>
          <cell r="H7762" t="str">
            <v>I-SINAPI</v>
          </cell>
          <cell r="I7762">
            <v>474.25</v>
          </cell>
        </row>
        <row r="7763">
          <cell r="D7763" t="str">
            <v>00006288</v>
          </cell>
          <cell r="E7763" t="str">
            <v>TE CERAMICO90G ESG BBP DN450 X250</v>
          </cell>
          <cell r="F7763" t="str">
            <v>UN</v>
          </cell>
          <cell r="G7763">
            <v>421.98</v>
          </cell>
          <cell r="H7763" t="str">
            <v>I-SINAPI</v>
          </cell>
          <cell r="I7763">
            <v>514.80999999999995</v>
          </cell>
        </row>
        <row r="7764">
          <cell r="D7764" t="str">
            <v>00012740</v>
          </cell>
          <cell r="E7764" t="str">
            <v>TE COBRE S/ ANEL DE SOLDA REF. 611 079MM</v>
          </cell>
          <cell r="F7764" t="str">
            <v>UN</v>
          </cell>
          <cell r="G7764">
            <v>273.62</v>
          </cell>
          <cell r="H7764" t="str">
            <v>I-SINAPI</v>
          </cell>
          <cell r="I7764">
            <v>333.81</v>
          </cell>
        </row>
        <row r="7765">
          <cell r="D7765" t="str">
            <v>00012733</v>
          </cell>
          <cell r="E7765" t="str">
            <v>TE COBRE S/ANEL DE SOLDA REF. 611 015MM</v>
          </cell>
          <cell r="F7765" t="str">
            <v>UN</v>
          </cell>
          <cell r="G7765">
            <v>2.61</v>
          </cell>
          <cell r="H7765" t="str">
            <v>I-SINAPI</v>
          </cell>
          <cell r="I7765">
            <v>3.18</v>
          </cell>
        </row>
        <row r="7766">
          <cell r="D7766" t="str">
            <v>00012734</v>
          </cell>
          <cell r="E7766" t="str">
            <v>TE COBRE S/ANEL DE SOLDA REF. 611 022MM</v>
          </cell>
          <cell r="F7766" t="str">
            <v>UN</v>
          </cell>
          <cell r="G7766">
            <v>6.16</v>
          </cell>
          <cell r="H7766" t="str">
            <v>I-SINAPI</v>
          </cell>
          <cell r="I7766">
            <v>7.51</v>
          </cell>
        </row>
        <row r="7767">
          <cell r="D7767" t="str">
            <v>00012735</v>
          </cell>
          <cell r="E7767" t="str">
            <v>TE COBRE S/ANEL DE SOLDA REF. 611 028MM</v>
          </cell>
          <cell r="F7767" t="str">
            <v>UN</v>
          </cell>
          <cell r="G7767">
            <v>11.16</v>
          </cell>
          <cell r="H7767" t="str">
            <v>I-SINAPI</v>
          </cell>
          <cell r="I7767">
            <v>13.61</v>
          </cell>
        </row>
        <row r="7768">
          <cell r="D7768" t="str">
            <v>00012736</v>
          </cell>
          <cell r="E7768" t="str">
            <v>TE COBRE S/ANEL DE SOLDA REF. 611 035MM</v>
          </cell>
          <cell r="F7768" t="str">
            <v>UN</v>
          </cell>
          <cell r="G7768">
            <v>26.51</v>
          </cell>
          <cell r="H7768" t="str">
            <v>I-SINAPI</v>
          </cell>
          <cell r="I7768">
            <v>32.340000000000003</v>
          </cell>
        </row>
        <row r="7769">
          <cell r="D7769" t="str">
            <v>00012737</v>
          </cell>
          <cell r="E7769" t="str">
            <v>TE COBRE S/ANEL DE SOLDA REF. 611 042MM</v>
          </cell>
          <cell r="F7769" t="str">
            <v>UN</v>
          </cell>
          <cell r="G7769">
            <v>35.44</v>
          </cell>
          <cell r="H7769" t="str">
            <v>I-SINAPI</v>
          </cell>
          <cell r="I7769">
            <v>43.23</v>
          </cell>
        </row>
        <row r="7770">
          <cell r="D7770" t="str">
            <v>00012738</v>
          </cell>
          <cell r="E7770" t="str">
            <v>TE COBRE S/ANEL DE SOLDA REF. 611 054MM</v>
          </cell>
          <cell r="F7770" t="str">
            <v>UN</v>
          </cell>
          <cell r="G7770">
            <v>74.39</v>
          </cell>
          <cell r="H7770" t="str">
            <v>I-SINAPI</v>
          </cell>
          <cell r="I7770">
            <v>90.75</v>
          </cell>
        </row>
        <row r="7771">
          <cell r="D7771" t="str">
            <v>00012739</v>
          </cell>
          <cell r="E7771" t="str">
            <v>TE COBRE S/ANEL DE SOLDA REF. 611 066MM</v>
          </cell>
          <cell r="F7771" t="str">
            <v>UN</v>
          </cell>
          <cell r="G7771">
            <v>169.22</v>
          </cell>
          <cell r="H7771" t="str">
            <v>I-SINAPI</v>
          </cell>
          <cell r="I7771">
            <v>206.44</v>
          </cell>
        </row>
        <row r="7772">
          <cell r="D7772" t="str">
            <v>00012741</v>
          </cell>
          <cell r="E7772" t="str">
            <v>TE COBRE S/ANEL DE SOLDA REF. 611 104MM</v>
          </cell>
          <cell r="F7772" t="str">
            <v>UN</v>
          </cell>
          <cell r="G7772">
            <v>446.51</v>
          </cell>
          <cell r="H7772" t="str">
            <v>I-SINAPI</v>
          </cell>
          <cell r="I7772">
            <v>544.74</v>
          </cell>
        </row>
        <row r="7773">
          <cell r="D7773" t="str">
            <v>00021121</v>
          </cell>
          <cell r="E7773" t="str">
            <v>TE CPVC (AQUATHERM) 90G SOLD 15MM</v>
          </cell>
          <cell r="F7773" t="str">
            <v>UN</v>
          </cell>
          <cell r="G7773">
            <v>1.67</v>
          </cell>
          <cell r="H7773" t="str">
            <v>I-SINAPI</v>
          </cell>
          <cell r="I7773">
            <v>2.0299999999999998</v>
          </cell>
        </row>
        <row r="7774">
          <cell r="D7774" t="str">
            <v>00012414</v>
          </cell>
          <cell r="E7774" t="str">
            <v>TE FERRO GALVANIZADO 45G 1.1/2"</v>
          </cell>
          <cell r="F7774" t="str">
            <v>UN</v>
          </cell>
          <cell r="G7774">
            <v>32.56</v>
          </cell>
          <cell r="H7774" t="str">
            <v>I-SINAPI</v>
          </cell>
          <cell r="I7774">
            <v>39.72</v>
          </cell>
        </row>
        <row r="7775">
          <cell r="D7775" t="str">
            <v>00012415</v>
          </cell>
          <cell r="E7775" t="str">
            <v>TE FERRO GALVANIZADO 45G 1.1/4"</v>
          </cell>
          <cell r="F7775" t="str">
            <v>UN</v>
          </cell>
          <cell r="G7775">
            <v>23.95</v>
          </cell>
          <cell r="H7775" t="str">
            <v>I-SINAPI</v>
          </cell>
          <cell r="I7775">
            <v>29.21</v>
          </cell>
        </row>
        <row r="7776">
          <cell r="D7776" t="str">
            <v>00012417</v>
          </cell>
          <cell r="E7776" t="str">
            <v>TE FERRO GALVANIZADO 45G 1/2"</v>
          </cell>
          <cell r="F7776" t="str">
            <v>UN</v>
          </cell>
          <cell r="G7776">
            <v>6.17</v>
          </cell>
          <cell r="H7776" t="str">
            <v>I-SINAPI</v>
          </cell>
          <cell r="I7776">
            <v>7.52</v>
          </cell>
        </row>
        <row r="7777">
          <cell r="D7777" t="str">
            <v>00012416</v>
          </cell>
          <cell r="E7777" t="str">
            <v>TE FERRO GALVANIZADO 45G 1"</v>
          </cell>
          <cell r="F7777" t="str">
            <v>UN</v>
          </cell>
          <cell r="G7777">
            <v>16.34</v>
          </cell>
          <cell r="H7777" t="str">
            <v>I-SINAPI</v>
          </cell>
          <cell r="I7777">
            <v>19.93</v>
          </cell>
        </row>
        <row r="7778">
          <cell r="D7778" t="str">
            <v>00012418</v>
          </cell>
          <cell r="E7778" t="str">
            <v>TE FERRO GALVANIZADO 45G 2.1/2"</v>
          </cell>
          <cell r="F7778" t="str">
            <v>UN</v>
          </cell>
          <cell r="G7778">
            <v>76.41</v>
          </cell>
          <cell r="H7778" t="str">
            <v>I-SINAPI</v>
          </cell>
          <cell r="I7778">
            <v>93.22</v>
          </cell>
        </row>
        <row r="7779">
          <cell r="D7779" t="str">
            <v>00012419</v>
          </cell>
          <cell r="E7779" t="str">
            <v>TE FERRO GALVANIZADO 45G 2"</v>
          </cell>
          <cell r="F7779" t="str">
            <v>UN</v>
          </cell>
          <cell r="G7779">
            <v>51.59</v>
          </cell>
          <cell r="H7779" t="str">
            <v>I-SINAPI</v>
          </cell>
          <cell r="I7779">
            <v>62.93</v>
          </cell>
        </row>
        <row r="7780">
          <cell r="D7780" t="str">
            <v>00012421</v>
          </cell>
          <cell r="E7780" t="str">
            <v>TE FERRO GALVANIZADO 45G 3/4"</v>
          </cell>
          <cell r="F7780" t="str">
            <v>UN</v>
          </cell>
          <cell r="G7780">
            <v>9.86</v>
          </cell>
          <cell r="H7780" t="str">
            <v>I-SINAPI</v>
          </cell>
          <cell r="I7780">
            <v>12.02</v>
          </cell>
        </row>
        <row r="7781">
          <cell r="D7781">
            <v>12420</v>
          </cell>
          <cell r="E7781" t="str">
            <v>TE FERRO GALVANIZADO 45G 3"</v>
          </cell>
          <cell r="F7781" t="str">
            <v>UN</v>
          </cell>
          <cell r="G7781">
            <v>121.27</v>
          </cell>
          <cell r="H7781" t="str">
            <v>I-SINAPI</v>
          </cell>
          <cell r="I7781">
            <v>147.94</v>
          </cell>
        </row>
        <row r="7782">
          <cell r="D7782" t="str">
            <v>00012422</v>
          </cell>
          <cell r="E7782" t="str">
            <v>TE FERRO GALVANIZADO 45G 4"</v>
          </cell>
          <cell r="F7782" t="str">
            <v>UN</v>
          </cell>
          <cell r="G7782">
            <v>212.59</v>
          </cell>
          <cell r="H7782" t="str">
            <v>I-SINAPI</v>
          </cell>
          <cell r="I7782">
            <v>259.35000000000002</v>
          </cell>
        </row>
        <row r="7783">
          <cell r="D7783" t="str">
            <v>00006297</v>
          </cell>
          <cell r="E7783" t="str">
            <v>TE FERRO GALVANIZADO 90G 1.1/2"</v>
          </cell>
          <cell r="F7783" t="str">
            <v>UN</v>
          </cell>
          <cell r="G7783">
            <v>14.78</v>
          </cell>
          <cell r="H7783" t="str">
            <v>I-SINAPI</v>
          </cell>
          <cell r="I7783">
            <v>18.03</v>
          </cell>
        </row>
        <row r="7784">
          <cell r="D7784" t="str">
            <v>00006296</v>
          </cell>
          <cell r="E7784" t="str">
            <v>TE FERRO GALVANIZADO 90G 1.1/4"</v>
          </cell>
          <cell r="F7784" t="str">
            <v>UN</v>
          </cell>
          <cell r="G7784">
            <v>12.96</v>
          </cell>
          <cell r="H7784" t="str">
            <v>I-SINAPI</v>
          </cell>
          <cell r="I7784">
            <v>15.81</v>
          </cell>
        </row>
        <row r="7785">
          <cell r="D7785" t="str">
            <v>00006294</v>
          </cell>
          <cell r="E7785" t="str">
            <v>TE FERRO GALVANIZADO 90G 1/2"</v>
          </cell>
          <cell r="F7785" t="str">
            <v>UN</v>
          </cell>
          <cell r="G7785">
            <v>3.29</v>
          </cell>
          <cell r="H7785" t="str">
            <v>I-SINAPI</v>
          </cell>
          <cell r="I7785">
            <v>4.01</v>
          </cell>
        </row>
        <row r="7786">
          <cell r="D7786" t="str">
            <v>00006323</v>
          </cell>
          <cell r="E7786" t="str">
            <v>TE FERRO GALVANIZADO 90G 1"</v>
          </cell>
          <cell r="F7786" t="str">
            <v>UN</v>
          </cell>
          <cell r="G7786">
            <v>8.39</v>
          </cell>
          <cell r="H7786" t="str">
            <v>I-SINAPI</v>
          </cell>
          <cell r="I7786">
            <v>10.23</v>
          </cell>
        </row>
        <row r="7787">
          <cell r="D7787" t="str">
            <v>00006299</v>
          </cell>
          <cell r="E7787" t="str">
            <v>TE FERRO GALVANIZADO 90G 2.1/2"</v>
          </cell>
          <cell r="F7787" t="str">
            <v>UN</v>
          </cell>
          <cell r="G7787">
            <v>47.24</v>
          </cell>
          <cell r="H7787" t="str">
            <v>I-SINAPI</v>
          </cell>
          <cell r="I7787">
            <v>57.63</v>
          </cell>
        </row>
        <row r="7788">
          <cell r="D7788" t="str">
            <v>00006298</v>
          </cell>
          <cell r="E7788" t="str">
            <v>TE FERRO GALVANIZADO 90G 2"</v>
          </cell>
          <cell r="F7788" t="str">
            <v>UN</v>
          </cell>
          <cell r="G7788">
            <v>26.83</v>
          </cell>
          <cell r="H7788" t="str">
            <v>I-SINAPI</v>
          </cell>
          <cell r="I7788">
            <v>32.729999999999997</v>
          </cell>
        </row>
        <row r="7789">
          <cell r="D7789" t="str">
            <v>00006295</v>
          </cell>
          <cell r="E7789" t="str">
            <v>TE FERRO GALVANIZADO 90G 3/4"</v>
          </cell>
          <cell r="F7789" t="str">
            <v>UN</v>
          </cell>
          <cell r="G7789">
            <v>4.9800000000000004</v>
          </cell>
          <cell r="H7789" t="str">
            <v>I-SINAPI</v>
          </cell>
          <cell r="I7789">
            <v>6.07</v>
          </cell>
        </row>
        <row r="7790">
          <cell r="D7790">
            <v>6322</v>
          </cell>
          <cell r="E7790" t="str">
            <v>TE FERRO GALVANIZADO 90G 3"</v>
          </cell>
          <cell r="F7790" t="str">
            <v>UN</v>
          </cell>
          <cell r="G7790">
            <v>61.29</v>
          </cell>
          <cell r="H7790" t="str">
            <v>I-SINAPI</v>
          </cell>
          <cell r="I7790">
            <v>74.77</v>
          </cell>
        </row>
        <row r="7791">
          <cell r="D7791" t="str">
            <v>00006300</v>
          </cell>
          <cell r="E7791" t="str">
            <v>TE FERRO GALVANIZADO 90G 4"</v>
          </cell>
          <cell r="F7791" t="str">
            <v>UN</v>
          </cell>
          <cell r="G7791">
            <v>116.73</v>
          </cell>
          <cell r="H7791" t="str">
            <v>I-SINAPI</v>
          </cell>
          <cell r="I7791">
            <v>142.41</v>
          </cell>
        </row>
        <row r="7792">
          <cell r="D7792" t="str">
            <v>00006321</v>
          </cell>
          <cell r="E7792" t="str">
            <v>TE FERRO GALVANIZADO 90G 5"</v>
          </cell>
          <cell r="F7792" t="str">
            <v>UN</v>
          </cell>
          <cell r="G7792">
            <v>219.47</v>
          </cell>
          <cell r="H7792" t="str">
            <v>I-SINAPI</v>
          </cell>
          <cell r="I7792">
            <v>267.75</v>
          </cell>
        </row>
        <row r="7793">
          <cell r="D7793" t="str">
            <v>00006301</v>
          </cell>
          <cell r="E7793" t="str">
            <v>TE FERRO GALVANIZADO 90G 6"</v>
          </cell>
          <cell r="F7793" t="str">
            <v>UN</v>
          </cell>
          <cell r="G7793">
            <v>314.33</v>
          </cell>
          <cell r="H7793" t="str">
            <v>I-SINAPI</v>
          </cell>
          <cell r="I7793">
            <v>383.48</v>
          </cell>
        </row>
        <row r="7794">
          <cell r="D7794" t="str">
            <v>00007105</v>
          </cell>
          <cell r="E7794" t="str">
            <v>TE INSPECAO PVC P/ ESG PREDIAL 100 X 75MM</v>
          </cell>
          <cell r="F7794" t="str">
            <v>UN</v>
          </cell>
          <cell r="G7794">
            <v>25.39</v>
          </cell>
          <cell r="H7794" t="str">
            <v>I-SINAPI</v>
          </cell>
          <cell r="I7794">
            <v>30.97</v>
          </cell>
        </row>
        <row r="7795">
          <cell r="D7795" t="str">
            <v>00020183</v>
          </cell>
          <cell r="E7795" t="str">
            <v>TE INSPECAO PVC SERIE R P/ESG PREDIAL 100 X 75MM</v>
          </cell>
          <cell r="F7795" t="str">
            <v>UN</v>
          </cell>
          <cell r="G7795">
            <v>30.56</v>
          </cell>
          <cell r="H7795" t="str">
            <v>I-SINAPI</v>
          </cell>
          <cell r="I7795">
            <v>37.28</v>
          </cell>
        </row>
        <row r="7796">
          <cell r="D7796" t="str">
            <v>00020182</v>
          </cell>
          <cell r="E7796" t="str">
            <v>TE INSPECAO PVC SERIE R P/ESG PREDIAL 75 X 75MM</v>
          </cell>
          <cell r="F7796" t="str">
            <v>UN</v>
          </cell>
          <cell r="G7796">
            <v>24.77</v>
          </cell>
          <cell r="H7796" t="str">
            <v>I-SINAPI</v>
          </cell>
          <cell r="I7796">
            <v>30.21</v>
          </cell>
        </row>
        <row r="7797">
          <cell r="D7797" t="str">
            <v>00007118</v>
          </cell>
          <cell r="E7797" t="str">
            <v>TE PVC C/ROSCA 90G P/ AGUA FRIA PREDIAL 1.1/2"</v>
          </cell>
          <cell r="F7797" t="str">
            <v>UN</v>
          </cell>
          <cell r="G7797">
            <v>10.94</v>
          </cell>
          <cell r="H7797" t="str">
            <v>I-SINAPI</v>
          </cell>
          <cell r="I7797">
            <v>13.34</v>
          </cell>
        </row>
        <row r="7798">
          <cell r="D7798" t="str">
            <v>00007117</v>
          </cell>
          <cell r="E7798" t="str">
            <v>TE PVC C/ROSCA 90G P/ AGUA FRIA PREDIAL 1.1/4"</v>
          </cell>
          <cell r="F7798" t="str">
            <v>UN</v>
          </cell>
          <cell r="G7798">
            <v>10.199999999999999</v>
          </cell>
          <cell r="H7798" t="str">
            <v>I-SINAPI</v>
          </cell>
          <cell r="I7798">
            <v>12.44</v>
          </cell>
        </row>
        <row r="7799">
          <cell r="D7799" t="str">
            <v>00007098</v>
          </cell>
          <cell r="E7799" t="str">
            <v>TE PVC C/ROSCA 90G P/ AGUA FRIA PREDIAL 1/2"</v>
          </cell>
          <cell r="F7799" t="str">
            <v>UN</v>
          </cell>
          <cell r="G7799">
            <v>1.39</v>
          </cell>
          <cell r="H7799" t="str">
            <v>I-SINAPI</v>
          </cell>
          <cell r="I7799">
            <v>1.69</v>
          </cell>
        </row>
        <row r="7800">
          <cell r="D7800" t="str">
            <v>00007094</v>
          </cell>
          <cell r="E7800" t="str">
            <v>TE PVC C/ROSCA 90G P/ AGUA FRIA PREDIAL 1"</v>
          </cell>
          <cell r="F7800" t="str">
            <v>UN</v>
          </cell>
          <cell r="G7800">
            <v>4.78</v>
          </cell>
          <cell r="H7800" t="str">
            <v>I-SINAPI</v>
          </cell>
          <cell r="I7800">
            <v>5.83</v>
          </cell>
        </row>
        <row r="7801">
          <cell r="D7801" t="str">
            <v>00007110</v>
          </cell>
          <cell r="E7801" t="str">
            <v>TE PVC C/ROSCA 90G P/ AGUA FRIA PREDIAL 2"</v>
          </cell>
          <cell r="F7801" t="str">
            <v>UN</v>
          </cell>
          <cell r="G7801">
            <v>20.11</v>
          </cell>
          <cell r="H7801" t="str">
            <v>I-SINAPI</v>
          </cell>
          <cell r="I7801">
            <v>24.53</v>
          </cell>
        </row>
        <row r="7802">
          <cell r="D7802" t="str">
            <v>00007123</v>
          </cell>
          <cell r="E7802" t="str">
            <v>TE PVC C/ROSCA 90G P/ AGUA FRIA PREDIAL 3/4"</v>
          </cell>
          <cell r="F7802" t="str">
            <v>UN</v>
          </cell>
          <cell r="G7802">
            <v>1.6</v>
          </cell>
          <cell r="H7802" t="str">
            <v>I-SINAPI</v>
          </cell>
          <cell r="I7802">
            <v>1.95</v>
          </cell>
        </row>
        <row r="7803">
          <cell r="D7803" t="str">
            <v>00020173</v>
          </cell>
          <cell r="E7803" t="str">
            <v>TE PVC LEVE 90G CURTO 125MM</v>
          </cell>
          <cell r="F7803" t="str">
            <v>UN</v>
          </cell>
          <cell r="G7803">
            <v>66.87</v>
          </cell>
          <cell r="H7803" t="str">
            <v>I-SINAPI</v>
          </cell>
          <cell r="I7803">
            <v>81.58</v>
          </cell>
        </row>
        <row r="7804">
          <cell r="D7804" t="str">
            <v>00020174</v>
          </cell>
          <cell r="E7804" t="str">
            <v>TE PVC LEVE 90G CURTO 150MM</v>
          </cell>
          <cell r="F7804" t="str">
            <v>UN</v>
          </cell>
          <cell r="G7804">
            <v>40.47</v>
          </cell>
          <cell r="H7804" t="str">
            <v>I-SINAPI</v>
          </cell>
          <cell r="I7804">
            <v>49.37</v>
          </cell>
        </row>
        <row r="7805">
          <cell r="D7805" t="str">
            <v>00020175</v>
          </cell>
          <cell r="E7805" t="str">
            <v>TE PVC LEVE 90G CURTO 200MM</v>
          </cell>
          <cell r="F7805" t="str">
            <v>UN</v>
          </cell>
          <cell r="G7805">
            <v>146.49</v>
          </cell>
          <cell r="H7805" t="str">
            <v>I-SINAPI</v>
          </cell>
          <cell r="I7805">
            <v>178.71</v>
          </cell>
        </row>
        <row r="7806">
          <cell r="D7806">
            <v>7049</v>
          </cell>
          <cell r="E7806" t="str">
            <v>TE PVC PBA NBR 10351 P/ REDE AGUA 90G BBB DN 100/ DE 110MM</v>
          </cell>
          <cell r="F7806" t="str">
            <v>UN</v>
          </cell>
          <cell r="G7806">
            <v>61.91</v>
          </cell>
          <cell r="H7806" t="str">
            <v>I-SINAPI</v>
          </cell>
          <cell r="I7806">
            <v>75.53</v>
          </cell>
        </row>
        <row r="7807">
          <cell r="D7807">
            <v>7048</v>
          </cell>
          <cell r="E7807" t="str">
            <v>TE PVC PBA NBR 10351 P/ REDE AGUA 90G BBB DN 50/ DE 60MM</v>
          </cell>
          <cell r="F7807" t="str">
            <v>UN</v>
          </cell>
          <cell r="G7807">
            <v>13.3</v>
          </cell>
          <cell r="H7807" t="str">
            <v>I-SINAPI</v>
          </cell>
          <cell r="I7807">
            <v>16.22</v>
          </cell>
        </row>
        <row r="7808">
          <cell r="D7808">
            <v>7088</v>
          </cell>
          <cell r="E7808" t="str">
            <v>TE PVC PBA NBR 10351 P/ REDE AGUA 90G BBB DN 75/ DE 85MM</v>
          </cell>
          <cell r="F7808" t="str">
            <v>UN</v>
          </cell>
          <cell r="G7808">
            <v>33.33</v>
          </cell>
          <cell r="H7808" t="str">
            <v>I-SINAPI</v>
          </cell>
          <cell r="I7808">
            <v>40.659999999999997</v>
          </cell>
        </row>
        <row r="7809">
          <cell r="D7809">
            <v>20179</v>
          </cell>
          <cell r="E7809" t="str">
            <v>TE PVC SERIE R P/ ESG PREDIAL 100 X 100MM</v>
          </cell>
          <cell r="F7809" t="str">
            <v>UN</v>
          </cell>
          <cell r="G7809">
            <v>31.44</v>
          </cell>
          <cell r="H7809" t="str">
            <v>I-SINAPI</v>
          </cell>
          <cell r="I7809">
            <v>38.35</v>
          </cell>
        </row>
        <row r="7810">
          <cell r="D7810" t="str">
            <v>00020178</v>
          </cell>
          <cell r="E7810" t="str">
            <v>TE PVC SERIE R P/ ESG PREDIAL 100 X 75MM</v>
          </cell>
          <cell r="F7810" t="str">
            <v>UN</v>
          </cell>
          <cell r="G7810">
            <v>23.15</v>
          </cell>
          <cell r="H7810" t="str">
            <v>I-SINAPI</v>
          </cell>
          <cell r="I7810">
            <v>28.24</v>
          </cell>
        </row>
        <row r="7811">
          <cell r="D7811" t="str">
            <v>00020180</v>
          </cell>
          <cell r="E7811" t="str">
            <v>TE PVC SERIE R P/ ESG PREDIAL 150 X 100MM</v>
          </cell>
          <cell r="F7811" t="str">
            <v>UN</v>
          </cell>
          <cell r="G7811">
            <v>55.95</v>
          </cell>
          <cell r="H7811" t="str">
            <v>I-SINAPI</v>
          </cell>
          <cell r="I7811">
            <v>68.25</v>
          </cell>
        </row>
        <row r="7812">
          <cell r="D7812" t="str">
            <v>00020181</v>
          </cell>
          <cell r="E7812" t="str">
            <v>TE PVC SERIE R P/ ESG PREDIAL 150 X 150MM</v>
          </cell>
          <cell r="F7812" t="str">
            <v>UN</v>
          </cell>
          <cell r="G7812">
            <v>70.77</v>
          </cell>
          <cell r="H7812" t="str">
            <v>I-SINAPI</v>
          </cell>
          <cell r="I7812">
            <v>86.33</v>
          </cell>
        </row>
        <row r="7813">
          <cell r="D7813" t="str">
            <v>00020177</v>
          </cell>
          <cell r="E7813" t="str">
            <v>TE PVC SERIE R P/ ESG PREDIAL 75 X 75MM</v>
          </cell>
          <cell r="F7813" t="str">
            <v>UN</v>
          </cell>
          <cell r="G7813">
            <v>18.02</v>
          </cell>
          <cell r="H7813" t="str">
            <v>I-SINAPI</v>
          </cell>
          <cell r="I7813">
            <v>21.98</v>
          </cell>
        </row>
        <row r="7814">
          <cell r="D7814" t="str">
            <v>00007121</v>
          </cell>
          <cell r="E7814" t="str">
            <v>TE PVC SOLD 90G C/ BUCHA LATAO NA BOLSA CENTRAL 20MM X 1/2"</v>
          </cell>
          <cell r="F7814" t="str">
            <v>UN</v>
          </cell>
          <cell r="G7814">
            <v>5.66</v>
          </cell>
          <cell r="H7814" t="str">
            <v>I-SINAPI</v>
          </cell>
          <cell r="I7814">
            <v>6.9</v>
          </cell>
        </row>
        <row r="7815">
          <cell r="D7815" t="str">
            <v>00007137</v>
          </cell>
          <cell r="E7815" t="str">
            <v>TE PVC SOLD 90G C/ BUCHA LATAO NA BOLSA CENTRAL 25MM X 1/2"</v>
          </cell>
          <cell r="F7815" t="str">
            <v>UN</v>
          </cell>
          <cell r="G7815">
            <v>6.27</v>
          </cell>
          <cell r="H7815" t="str">
            <v>I-SINAPI</v>
          </cell>
          <cell r="I7815">
            <v>7.64</v>
          </cell>
        </row>
        <row r="7816">
          <cell r="D7816" t="str">
            <v>00007122</v>
          </cell>
          <cell r="E7816" t="str">
            <v>TE PVC SOLD 90G C/ BUCHA LATAO NA BOLSA CENTRAL 25MM X 3/4"</v>
          </cell>
          <cell r="F7816" t="str">
            <v>UN</v>
          </cell>
          <cell r="G7816">
            <v>6.4</v>
          </cell>
          <cell r="H7816" t="str">
            <v>I-SINAPI</v>
          </cell>
          <cell r="I7816">
            <v>7.8</v>
          </cell>
        </row>
        <row r="7817">
          <cell r="D7817" t="str">
            <v>00007114</v>
          </cell>
          <cell r="E7817" t="str">
            <v>TE PVC SOLD 90G C/ BUCHA LATAO NA BOLSA CENTRAL 32MM X 3/4"</v>
          </cell>
          <cell r="F7817" t="str">
            <v>UN</v>
          </cell>
          <cell r="G7817">
            <v>10.61</v>
          </cell>
          <cell r="H7817" t="str">
            <v>I-SINAPI</v>
          </cell>
          <cell r="I7817">
            <v>12.94</v>
          </cell>
        </row>
        <row r="7818">
          <cell r="D7818" t="str">
            <v>00007109</v>
          </cell>
          <cell r="E7818" t="str">
            <v>TE PVC SOLD 90G C/ ROSCA NA BOLSA CENTRAL 20MM X 1/2"</v>
          </cell>
          <cell r="F7818" t="str">
            <v>UN</v>
          </cell>
          <cell r="G7818">
            <v>1.45</v>
          </cell>
          <cell r="H7818" t="str">
            <v>I-SINAPI</v>
          </cell>
          <cell r="I7818">
            <v>1.76</v>
          </cell>
        </row>
        <row r="7819">
          <cell r="D7819" t="str">
            <v>00007135</v>
          </cell>
          <cell r="E7819" t="str">
            <v>TE PVC SOLD 90G C/ ROSCA NA BOLSA CENTRAL 25MM X 1/2"</v>
          </cell>
          <cell r="F7819" t="str">
            <v>UN</v>
          </cell>
          <cell r="G7819">
            <v>2.2799999999999998</v>
          </cell>
          <cell r="H7819" t="str">
            <v>I-SINAPI</v>
          </cell>
          <cell r="I7819">
            <v>2.78</v>
          </cell>
        </row>
        <row r="7820">
          <cell r="D7820" t="str">
            <v>00007103</v>
          </cell>
          <cell r="E7820" t="str">
            <v>TE PVC SOLD 90G C/ ROSCA NA BOLSA CENTRAL 32MM X 3/4"</v>
          </cell>
          <cell r="F7820" t="str">
            <v>UN</v>
          </cell>
          <cell r="G7820">
            <v>5.92</v>
          </cell>
          <cell r="H7820" t="str">
            <v>I-SINAPI</v>
          </cell>
          <cell r="I7820">
            <v>7.22</v>
          </cell>
        </row>
        <row r="7821">
          <cell r="D7821" t="str">
            <v>00007146</v>
          </cell>
          <cell r="E7821" t="str">
            <v>TE PVC SOLD 90G P/ AGUA FRIA PREDIAL 110MM</v>
          </cell>
          <cell r="F7821" t="str">
            <v>UN</v>
          </cell>
          <cell r="G7821">
            <v>94.97</v>
          </cell>
          <cell r="H7821" t="str">
            <v>I-SINAPI</v>
          </cell>
          <cell r="I7821">
            <v>115.86</v>
          </cell>
        </row>
        <row r="7822">
          <cell r="D7822" t="str">
            <v>00007138</v>
          </cell>
          <cell r="E7822" t="str">
            <v>TE PVC SOLD 90G P/ AGUA FRIA PREDIAL 20MM</v>
          </cell>
          <cell r="F7822" t="str">
            <v>UN</v>
          </cell>
          <cell r="G7822">
            <v>0.56999999999999995</v>
          </cell>
          <cell r="H7822" t="str">
            <v>I-SINAPI</v>
          </cell>
          <cell r="I7822">
            <v>0.69</v>
          </cell>
        </row>
        <row r="7823">
          <cell r="D7823" t="str">
            <v>00007139</v>
          </cell>
          <cell r="E7823" t="str">
            <v>TE PVC SOLD 90G P/ AGUA FRIA PREDIAL 25MM</v>
          </cell>
          <cell r="F7823" t="str">
            <v>UN</v>
          </cell>
          <cell r="G7823">
            <v>0.66</v>
          </cell>
          <cell r="H7823" t="str">
            <v>I-SINAPI</v>
          </cell>
          <cell r="I7823">
            <v>0.8</v>
          </cell>
        </row>
        <row r="7824">
          <cell r="D7824">
            <v>7140</v>
          </cell>
          <cell r="E7824" t="str">
            <v>TE PVC SOLD 90G P/ AGUA FRIA PREDIAL 32MM</v>
          </cell>
          <cell r="F7824" t="str">
            <v>UN</v>
          </cell>
          <cell r="G7824">
            <v>1.97</v>
          </cell>
          <cell r="H7824" t="str">
            <v>I-SINAPI</v>
          </cell>
          <cell r="I7824">
            <v>2.4</v>
          </cell>
        </row>
        <row r="7825">
          <cell r="D7825">
            <v>7141</v>
          </cell>
          <cell r="E7825" t="str">
            <v>TE PVC SOLD 90G P/ AGUA FRIA PREDIAL 40MM</v>
          </cell>
          <cell r="F7825" t="str">
            <v>UN</v>
          </cell>
          <cell r="G7825">
            <v>5.04</v>
          </cell>
          <cell r="H7825" t="str">
            <v>I-SINAPI</v>
          </cell>
          <cell r="I7825">
            <v>6.14</v>
          </cell>
        </row>
        <row r="7826">
          <cell r="D7826">
            <v>7142</v>
          </cell>
          <cell r="E7826" t="str">
            <v>TE PVC SOLD 90G P/ AGUA FRIA PREDIAL 50MM</v>
          </cell>
          <cell r="F7826" t="str">
            <v>UN</v>
          </cell>
          <cell r="G7826">
            <v>5.26</v>
          </cell>
          <cell r="H7826" t="str">
            <v>I-SINAPI</v>
          </cell>
          <cell r="I7826">
            <v>6.41</v>
          </cell>
        </row>
        <row r="7827">
          <cell r="D7827" t="str">
            <v>00007143</v>
          </cell>
          <cell r="E7827" t="str">
            <v>TE PVC SOLD 90G P/ AGUA FRIA PREDIAL 60MM</v>
          </cell>
          <cell r="F7827" t="str">
            <v>UN</v>
          </cell>
          <cell r="G7827">
            <v>20.170000000000002</v>
          </cell>
          <cell r="H7827" t="str">
            <v>I-SINAPI</v>
          </cell>
          <cell r="I7827">
            <v>24.6</v>
          </cell>
        </row>
        <row r="7828">
          <cell r="D7828" t="str">
            <v>00007144</v>
          </cell>
          <cell r="E7828" t="str">
            <v>TE PVC SOLD 90G P/ AGUA FRIA PREDIAL 75MM</v>
          </cell>
          <cell r="F7828" t="str">
            <v>UN</v>
          </cell>
          <cell r="G7828">
            <v>33.32</v>
          </cell>
          <cell r="H7828" t="str">
            <v>I-SINAPI</v>
          </cell>
          <cell r="I7828">
            <v>40.65</v>
          </cell>
        </row>
        <row r="7829">
          <cell r="D7829" t="str">
            <v>00007145</v>
          </cell>
          <cell r="E7829" t="str">
            <v>TE PVC SOLD 90G P/ AGUA FRIA PREDIAL 85MM</v>
          </cell>
          <cell r="F7829" t="str">
            <v>UN</v>
          </cell>
          <cell r="G7829">
            <v>45.95</v>
          </cell>
          <cell r="H7829" t="str">
            <v>I-SINAPI</v>
          </cell>
          <cell r="I7829">
            <v>56.05</v>
          </cell>
        </row>
        <row r="7830">
          <cell r="D7830" t="str">
            <v>00007116</v>
          </cell>
          <cell r="E7830" t="str">
            <v>TE PVC SOLD 90G P/ ESG PREDIAL BBB DN 40MM</v>
          </cell>
          <cell r="F7830" t="str">
            <v>UN</v>
          </cell>
          <cell r="G7830">
            <v>1.84</v>
          </cell>
          <cell r="H7830" t="str">
            <v>I-SINAPI</v>
          </cell>
          <cell r="I7830">
            <v>2.2400000000000002</v>
          </cell>
        </row>
        <row r="7831">
          <cell r="D7831" t="str">
            <v>00007082</v>
          </cell>
          <cell r="E7831" t="str">
            <v>TE PVC90G NBR 10569 P/ REDE COLET ESG JE BBB DN 100MM</v>
          </cell>
          <cell r="F7831" t="str">
            <v>UN</v>
          </cell>
          <cell r="G7831">
            <v>46.35</v>
          </cell>
          <cell r="H7831" t="str">
            <v>I-SINAPI</v>
          </cell>
          <cell r="I7831">
            <v>56.54</v>
          </cell>
        </row>
        <row r="7832">
          <cell r="D7832" t="str">
            <v>00007083</v>
          </cell>
          <cell r="E7832" t="str">
            <v>TE PVC90G NBR 10569 P/ REDE COLET ESG JE BBB DN 125MM</v>
          </cell>
          <cell r="F7832" t="str">
            <v>UN</v>
          </cell>
          <cell r="G7832">
            <v>80.81</v>
          </cell>
          <cell r="H7832" t="str">
            <v>I-SINAPI</v>
          </cell>
          <cell r="I7832">
            <v>98.58</v>
          </cell>
        </row>
        <row r="7833">
          <cell r="D7833" t="str">
            <v>00007069</v>
          </cell>
          <cell r="E7833" t="str">
            <v>TE PVC90G NBR 10569 P/ REDE COLET ESG JE BBB DN 150MM</v>
          </cell>
          <cell r="F7833" t="str">
            <v>UN</v>
          </cell>
          <cell r="G7833">
            <v>76.39</v>
          </cell>
          <cell r="H7833" t="str">
            <v>I-SINAPI</v>
          </cell>
          <cell r="I7833">
            <v>93.19</v>
          </cell>
        </row>
        <row r="7834">
          <cell r="D7834" t="str">
            <v>00007070</v>
          </cell>
          <cell r="E7834" t="str">
            <v>TE PVC90G NBR 10569 P/ REDE COLET ESG JE BBB DN 200MM</v>
          </cell>
          <cell r="F7834" t="str">
            <v>UN</v>
          </cell>
          <cell r="G7834">
            <v>129.87</v>
          </cell>
          <cell r="H7834" t="str">
            <v>I-SINAPI</v>
          </cell>
          <cell r="I7834">
            <v>158.44</v>
          </cell>
        </row>
        <row r="7835">
          <cell r="D7835" t="str">
            <v>00007060</v>
          </cell>
          <cell r="E7835" t="str">
            <v>TE PVC90G NBR 10569 P/ REDE COLET ESG JE BBB DN 250MM</v>
          </cell>
          <cell r="F7835" t="str">
            <v>UN</v>
          </cell>
          <cell r="G7835">
            <v>495.57</v>
          </cell>
          <cell r="H7835" t="str">
            <v>I-SINAPI</v>
          </cell>
          <cell r="I7835">
            <v>604.59</v>
          </cell>
        </row>
        <row r="7836">
          <cell r="D7836" t="str">
            <v>00007061</v>
          </cell>
          <cell r="E7836" t="str">
            <v>TE PVC 90G NBR 10569 P/ REDE COLET ESG JE BBB DN 300MM</v>
          </cell>
          <cell r="F7836" t="str">
            <v>UN</v>
          </cell>
          <cell r="G7836">
            <v>760.47</v>
          </cell>
          <cell r="H7836" t="str">
            <v>I-SINAPI</v>
          </cell>
          <cell r="I7836">
            <v>927.77</v>
          </cell>
        </row>
        <row r="7837">
          <cell r="D7837" t="str">
            <v>00007065</v>
          </cell>
          <cell r="E7837" t="str">
            <v>TE PVC 90G NBR 10569 P/ REDE COLET ESG JE BBB DN 400MM</v>
          </cell>
          <cell r="F7837" t="str">
            <v>UN</v>
          </cell>
          <cell r="G7837">
            <v>840.89</v>
          </cell>
          <cell r="H7837" t="str">
            <v>I-SINAPI</v>
          </cell>
          <cell r="I7837">
            <v>1025.8800000000001</v>
          </cell>
        </row>
        <row r="7838">
          <cell r="D7838" t="str">
            <v>00020172</v>
          </cell>
          <cell r="E7838" t="str">
            <v>TE PVC 90G NBR 10569 P/ REDE COLET ESG JE BBP DN 100MM</v>
          </cell>
          <cell r="F7838" t="str">
            <v>UN</v>
          </cell>
          <cell r="G7838">
            <v>18.54</v>
          </cell>
          <cell r="H7838" t="str">
            <v>I-SINAPI</v>
          </cell>
          <cell r="I7838">
            <v>22.61</v>
          </cell>
        </row>
        <row r="7839">
          <cell r="D7839" t="str">
            <v>00006314</v>
          </cell>
          <cell r="E7839" t="str">
            <v>TE REDUCAO FERRO GALV 90G C/ ROSCA 3" X 2.1/2"</v>
          </cell>
          <cell r="F7839" t="str">
            <v>UN</v>
          </cell>
          <cell r="G7839">
            <v>61.79</v>
          </cell>
          <cell r="H7839" t="str">
            <v>I-SINAPI</v>
          </cell>
          <cell r="I7839">
            <v>75.38</v>
          </cell>
        </row>
        <row r="7840">
          <cell r="D7840" t="str">
            <v>00006313</v>
          </cell>
          <cell r="E7840" t="str">
            <v>TE REDUCAO FERRO GALV 90G C/ ROSCA 3" X 2"</v>
          </cell>
          <cell r="F7840" t="str">
            <v>UN</v>
          </cell>
          <cell r="G7840">
            <v>61.29</v>
          </cell>
          <cell r="H7840" t="str">
            <v>I-SINAPI</v>
          </cell>
          <cell r="I7840">
            <v>74.77</v>
          </cell>
        </row>
        <row r="7841">
          <cell r="D7841" t="str">
            <v>00006315</v>
          </cell>
          <cell r="E7841" t="str">
            <v>TE REDUCAO FERRO GALV 90G C/ ROSCA 4" X 2"</v>
          </cell>
          <cell r="F7841" t="str">
            <v>UN</v>
          </cell>
          <cell r="G7841">
            <v>114.86</v>
          </cell>
          <cell r="H7841" t="str">
            <v>I-SINAPI</v>
          </cell>
          <cell r="I7841">
            <v>140.12</v>
          </cell>
        </row>
        <row r="7842">
          <cell r="D7842" t="str">
            <v>00006316</v>
          </cell>
          <cell r="E7842" t="str">
            <v>TE REDUCAO FERRO GALV 90G C/ ROSCA 4" X 3"</v>
          </cell>
          <cell r="F7842" t="str">
            <v>UN</v>
          </cell>
          <cell r="G7842">
            <v>114.86</v>
          </cell>
          <cell r="H7842" t="str">
            <v>I-SINAPI</v>
          </cell>
          <cell r="I7842">
            <v>140.12</v>
          </cell>
        </row>
        <row r="7843">
          <cell r="D7843" t="str">
            <v>00006319</v>
          </cell>
          <cell r="E7843" t="str">
            <v>TE REDUCAO FERRO GALV 90G ROSCA 1.1/2" X 1"</v>
          </cell>
          <cell r="F7843" t="str">
            <v>UN</v>
          </cell>
          <cell r="G7843">
            <v>14.71</v>
          </cell>
          <cell r="H7843" t="str">
            <v>I-SINAPI</v>
          </cell>
          <cell r="I7843">
            <v>17.940000000000001</v>
          </cell>
        </row>
        <row r="7844">
          <cell r="D7844" t="str">
            <v>00006304</v>
          </cell>
          <cell r="E7844" t="str">
            <v>TE REDUCAO FERRO GALV 90G ROSCA 1.1/2" X 3/4"</v>
          </cell>
          <cell r="F7844" t="str">
            <v>UN</v>
          </cell>
          <cell r="G7844">
            <v>14.37</v>
          </cell>
          <cell r="H7844" t="str">
            <v>I-SINAPI</v>
          </cell>
          <cell r="I7844">
            <v>17.53</v>
          </cell>
        </row>
        <row r="7845">
          <cell r="D7845" t="str">
            <v>00021116</v>
          </cell>
          <cell r="E7845" t="str">
            <v>TE REDUCAO FERRO GALV 90G ROSCA 1.1/4" X 3/4"</v>
          </cell>
          <cell r="F7845" t="str">
            <v>UN</v>
          </cell>
          <cell r="G7845">
            <v>13.65</v>
          </cell>
          <cell r="H7845" t="str">
            <v>I-SINAPI</v>
          </cell>
          <cell r="I7845">
            <v>16.649999999999999</v>
          </cell>
        </row>
        <row r="7846">
          <cell r="D7846" t="str">
            <v>00006320</v>
          </cell>
          <cell r="E7846" t="str">
            <v>TE REDUCAO FERRO GALV 90G ROSCA 1" X 1/2"</v>
          </cell>
          <cell r="F7846" t="str">
            <v>UN</v>
          </cell>
          <cell r="G7846">
            <v>8.17</v>
          </cell>
          <cell r="H7846" t="str">
            <v>I-SINAPI</v>
          </cell>
          <cell r="I7846">
            <v>9.9600000000000009</v>
          </cell>
        </row>
        <row r="7847">
          <cell r="D7847" t="str">
            <v>00006303</v>
          </cell>
          <cell r="E7847" t="str">
            <v>TE REDUCAO FERRO GALV 90G ROSCA 1" X 3/4"</v>
          </cell>
          <cell r="F7847" t="str">
            <v>UN</v>
          </cell>
          <cell r="G7847">
            <v>8.36</v>
          </cell>
          <cell r="H7847" t="str">
            <v>I-SINAPI</v>
          </cell>
          <cell r="I7847">
            <v>10.19</v>
          </cell>
        </row>
        <row r="7848">
          <cell r="D7848" t="str">
            <v>00006308</v>
          </cell>
          <cell r="E7848" t="str">
            <v>TE REDUCAO FERRO GALV 90G ROSCA 2.1/2" X 1.1/2"</v>
          </cell>
          <cell r="F7848" t="str">
            <v>UN</v>
          </cell>
          <cell r="G7848">
            <v>47.43</v>
          </cell>
          <cell r="H7848" t="str">
            <v>I-SINAPI</v>
          </cell>
          <cell r="I7848">
            <v>57.86</v>
          </cell>
        </row>
        <row r="7849">
          <cell r="D7849" t="str">
            <v>00006317</v>
          </cell>
          <cell r="E7849" t="str">
            <v>TE REDUCAO FERRO GALV 90G ROSCA 2.1/2" X 1.1/4"</v>
          </cell>
          <cell r="F7849" t="str">
            <v>UN</v>
          </cell>
          <cell r="G7849">
            <v>46.86</v>
          </cell>
          <cell r="H7849" t="str">
            <v>I-SINAPI</v>
          </cell>
          <cell r="I7849">
            <v>57.16</v>
          </cell>
        </row>
        <row r="7850">
          <cell r="D7850" t="str">
            <v>00006307</v>
          </cell>
          <cell r="E7850" t="str">
            <v>TE REDUCAO FERRO GALV 90G ROSCA 2.1/2" X 1"</v>
          </cell>
          <cell r="F7850" t="str">
            <v>UN</v>
          </cell>
          <cell r="G7850">
            <v>47.24</v>
          </cell>
          <cell r="H7850" t="str">
            <v>I-SINAPI</v>
          </cell>
          <cell r="I7850">
            <v>57.63</v>
          </cell>
        </row>
        <row r="7851">
          <cell r="D7851" t="str">
            <v>00006309</v>
          </cell>
          <cell r="E7851" t="str">
            <v>TE REDUCAO FERRO GALV 90G ROSCA 2.1/2" X 2"</v>
          </cell>
          <cell r="F7851" t="str">
            <v>UN</v>
          </cell>
          <cell r="G7851">
            <v>47.24</v>
          </cell>
          <cell r="H7851" t="str">
            <v>I-SINAPI</v>
          </cell>
          <cell r="I7851">
            <v>57.63</v>
          </cell>
        </row>
        <row r="7852">
          <cell r="D7852" t="str">
            <v>00006318</v>
          </cell>
          <cell r="E7852" t="str">
            <v>TE REDUCAO FERRO GALV 90G ROSCA 2" X 1.1/2"</v>
          </cell>
          <cell r="F7852" t="str">
            <v>UN</v>
          </cell>
          <cell r="G7852">
            <v>26.7</v>
          </cell>
          <cell r="H7852" t="str">
            <v>I-SINAPI</v>
          </cell>
          <cell r="I7852">
            <v>32.57</v>
          </cell>
        </row>
        <row r="7853">
          <cell r="D7853" t="str">
            <v>00006306</v>
          </cell>
          <cell r="E7853" t="str">
            <v>TE REDUCAO FERRO GALV 90G ROSCA 2" X 1.1/4"</v>
          </cell>
          <cell r="F7853" t="str">
            <v>UN</v>
          </cell>
          <cell r="G7853">
            <v>26.26</v>
          </cell>
          <cell r="H7853" t="str">
            <v>I-SINAPI</v>
          </cell>
          <cell r="I7853">
            <v>32.03</v>
          </cell>
        </row>
        <row r="7854">
          <cell r="D7854" t="str">
            <v>00006305</v>
          </cell>
          <cell r="E7854" t="str">
            <v>TE REDUCAO FERRO GALV 90G ROSCA 2" X 1"</v>
          </cell>
          <cell r="F7854" t="str">
            <v>UN</v>
          </cell>
          <cell r="G7854">
            <v>25.95</v>
          </cell>
          <cell r="H7854" t="str">
            <v>I-SINAPI</v>
          </cell>
          <cell r="I7854">
            <v>31.65</v>
          </cell>
        </row>
        <row r="7855">
          <cell r="D7855" t="str">
            <v>00006302</v>
          </cell>
          <cell r="E7855" t="str">
            <v>TE REDUCAO FERRO GALV 90G ROSCA 3/4" X 1/2"</v>
          </cell>
          <cell r="F7855" t="str">
            <v>UN</v>
          </cell>
          <cell r="G7855">
            <v>5.01</v>
          </cell>
          <cell r="H7855" t="str">
            <v>I-SINAPI</v>
          </cell>
          <cell r="I7855">
            <v>6.11</v>
          </cell>
        </row>
        <row r="7856">
          <cell r="D7856" t="str">
            <v>00006312</v>
          </cell>
          <cell r="E7856" t="str">
            <v>TE REDUCAO FERRO GALV 90G ROSCA 3" X 1.1/2"</v>
          </cell>
          <cell r="F7856" t="str">
            <v>UN</v>
          </cell>
          <cell r="G7856">
            <v>61.29</v>
          </cell>
          <cell r="H7856" t="str">
            <v>I-SINAPI</v>
          </cell>
          <cell r="I7856">
            <v>74.77</v>
          </cell>
        </row>
        <row r="7857">
          <cell r="D7857" t="str">
            <v>00006311</v>
          </cell>
          <cell r="E7857" t="str">
            <v>TE REDUCAO FERRO GALV 90G ROSCA 3" X 1.1/4"</v>
          </cell>
          <cell r="F7857" t="str">
            <v>UN</v>
          </cell>
          <cell r="G7857">
            <v>60.54</v>
          </cell>
          <cell r="H7857" t="str">
            <v>I-SINAPI</v>
          </cell>
          <cell r="I7857">
            <v>73.849999999999994</v>
          </cell>
        </row>
        <row r="7858">
          <cell r="D7858" t="str">
            <v>00006310</v>
          </cell>
          <cell r="E7858" t="str">
            <v>TE REDUCAO FERRO GALV 90G ROSCA 3" X 1"</v>
          </cell>
          <cell r="F7858" t="str">
            <v>UN</v>
          </cell>
          <cell r="G7858">
            <v>59.79</v>
          </cell>
          <cell r="H7858" t="str">
            <v>I-SINAPI</v>
          </cell>
          <cell r="I7858">
            <v>72.94</v>
          </cell>
        </row>
        <row r="7859">
          <cell r="D7859" t="str">
            <v>00007119</v>
          </cell>
          <cell r="E7859" t="str">
            <v>TE REDUCAO PVC C/ ROSCA 90G P/ AGUA FRIA PREDIAL 1 X 3/4"</v>
          </cell>
          <cell r="F7859" t="str">
            <v>UN</v>
          </cell>
          <cell r="G7859">
            <v>3.95</v>
          </cell>
          <cell r="H7859" t="str">
            <v>I-SINAPI</v>
          </cell>
          <cell r="I7859">
            <v>4.8099999999999996</v>
          </cell>
        </row>
        <row r="7860">
          <cell r="D7860" t="str">
            <v>00007126</v>
          </cell>
          <cell r="E7860" t="str">
            <v>TE REDUCAO PVC C/ ROSCA 90G P/ AGUA FRIA PREDIAL 1.1/2" X 3/4"</v>
          </cell>
          <cell r="F7860" t="str">
            <v>UN</v>
          </cell>
          <cell r="G7860">
            <v>9.01</v>
          </cell>
          <cell r="H7860" t="str">
            <v>I-SINAPI</v>
          </cell>
          <cell r="I7860">
            <v>10.99</v>
          </cell>
        </row>
        <row r="7861">
          <cell r="D7861" t="str">
            <v>00007120</v>
          </cell>
          <cell r="E7861" t="str">
            <v>TE REDUCAO PVC C/ ROSCA 90G P/ AGUA FRIA PREDIAL 3/4 X 1/2"</v>
          </cell>
          <cell r="F7861" t="str">
            <v>UN</v>
          </cell>
          <cell r="G7861">
            <v>2.67</v>
          </cell>
          <cell r="H7861" t="str">
            <v>I-SINAPI</v>
          </cell>
          <cell r="I7861">
            <v>3.25</v>
          </cell>
        </row>
        <row r="7862">
          <cell r="D7862" t="str">
            <v>00020176</v>
          </cell>
          <cell r="E7862" t="str">
            <v>TE REDUCAO PVC LEVE 90G CURTO C/ BOLSA P/ ANEL 150 X 100MM</v>
          </cell>
          <cell r="F7862" t="str">
            <v>UN</v>
          </cell>
          <cell r="G7862">
            <v>44.02</v>
          </cell>
          <cell r="H7862" t="str">
            <v>I-SINAPI</v>
          </cell>
          <cell r="I7862">
            <v>53.7</v>
          </cell>
        </row>
        <row r="7863">
          <cell r="D7863">
            <v>11378</v>
          </cell>
          <cell r="E7863" t="str">
            <v>TE REDUCAO PVC PBA NBR 10351 P/ REDE AGUA BBB JE DN 100 X 50 /DE 110 X 60MM</v>
          </cell>
          <cell r="F7863" t="str">
            <v>UN</v>
          </cell>
          <cell r="G7863">
            <v>50.16</v>
          </cell>
          <cell r="H7863" t="str">
            <v>I-SINAPI</v>
          </cell>
          <cell r="I7863">
            <v>61.19</v>
          </cell>
        </row>
        <row r="7864">
          <cell r="D7864" t="str">
            <v>00011379</v>
          </cell>
          <cell r="E7864" t="str">
            <v>TE REDUCAO PVC PBA NBR 10351 P/ REDE AGUA BBB JE DN 100 X 75 /DE 110 X 85MM</v>
          </cell>
          <cell r="F7864" t="str">
            <v>UN</v>
          </cell>
          <cell r="G7864">
            <v>54.78</v>
          </cell>
          <cell r="H7864" t="str">
            <v>I-SINAPI</v>
          </cell>
          <cell r="I7864">
            <v>66.83</v>
          </cell>
        </row>
        <row r="7865">
          <cell r="D7865">
            <v>11493</v>
          </cell>
          <cell r="E7865" t="str">
            <v>TE REDUCAO PVC PBA NBR 10351 P/ REDE AGUA BBB JE DN 75 X 50 /DE 85 X 60MM</v>
          </cell>
          <cell r="F7865" t="str">
            <v>UN</v>
          </cell>
          <cell r="G7865">
            <v>27.73</v>
          </cell>
          <cell r="H7865" t="str">
            <v>I-SINAPI</v>
          </cell>
          <cell r="I7865">
            <v>33.83</v>
          </cell>
        </row>
        <row r="7866">
          <cell r="D7866" t="str">
            <v>00007106</v>
          </cell>
          <cell r="E7866" t="str">
            <v>TE REDUCAO PVC SOLD 90G P/ AGUA FRIA PREDIAL 110 MM X 60 MM</v>
          </cell>
          <cell r="F7866" t="str">
            <v>UN</v>
          </cell>
          <cell r="G7866">
            <v>61.52</v>
          </cell>
          <cell r="H7866" t="str">
            <v>I-SINAPI</v>
          </cell>
          <cell r="I7866">
            <v>75.05</v>
          </cell>
        </row>
        <row r="7867">
          <cell r="D7867" t="str">
            <v>00007104</v>
          </cell>
          <cell r="E7867" t="str">
            <v>TE REDUCAO PVC SOLD 90G P/ AGUA FRIA PREDIAL 25 MM X 20 MM</v>
          </cell>
          <cell r="F7867" t="str">
            <v>UN</v>
          </cell>
          <cell r="G7867">
            <v>1.75</v>
          </cell>
          <cell r="H7867" t="str">
            <v>I-SINAPI</v>
          </cell>
          <cell r="I7867">
            <v>2.13</v>
          </cell>
        </row>
        <row r="7868">
          <cell r="D7868" t="str">
            <v>00007136</v>
          </cell>
          <cell r="E7868" t="str">
            <v>TE REDUCAO PVC SOLD 90G P/ AGUA FRIA PREDIAL 32 MM X 25 MM</v>
          </cell>
          <cell r="F7868" t="str">
            <v>UN</v>
          </cell>
          <cell r="G7868">
            <v>3.38</v>
          </cell>
          <cell r="H7868" t="str">
            <v>I-SINAPI</v>
          </cell>
          <cell r="I7868">
            <v>4.12</v>
          </cell>
        </row>
        <row r="7869">
          <cell r="D7869" t="str">
            <v>00007128</v>
          </cell>
          <cell r="E7869" t="str">
            <v>TE REDUCAO PVC SOLD 90G P/ AGUA FRIA PREDIAL 40 MM X 32 MM</v>
          </cell>
          <cell r="F7869" t="str">
            <v>UN</v>
          </cell>
          <cell r="G7869">
            <v>4.6900000000000004</v>
          </cell>
          <cell r="H7869" t="str">
            <v>I-SINAPI</v>
          </cell>
          <cell r="I7869">
            <v>5.72</v>
          </cell>
        </row>
        <row r="7870">
          <cell r="D7870" t="str">
            <v>00007108</v>
          </cell>
          <cell r="E7870" t="str">
            <v>TE REDUCAO PVC SOLD 90G P/ AGUA FRIA PREDIAL 50 MM X 20 MM</v>
          </cell>
          <cell r="F7870" t="str">
            <v>UN</v>
          </cell>
          <cell r="G7870">
            <v>6.36</v>
          </cell>
          <cell r="H7870" t="str">
            <v>I-SINAPI</v>
          </cell>
          <cell r="I7870">
            <v>7.75</v>
          </cell>
        </row>
        <row r="7871">
          <cell r="D7871" t="str">
            <v>00007129</v>
          </cell>
          <cell r="E7871" t="str">
            <v>TE REDUCAO PVC SOLD 90G P/ AGUA FRIA PREDIAL 50 MM X 25 MM</v>
          </cell>
          <cell r="F7871" t="str">
            <v>UN</v>
          </cell>
          <cell r="G7871">
            <v>5.35</v>
          </cell>
          <cell r="H7871" t="str">
            <v>I-SINAPI</v>
          </cell>
          <cell r="I7871">
            <v>6.52</v>
          </cell>
        </row>
        <row r="7872">
          <cell r="D7872" t="str">
            <v>00007130</v>
          </cell>
          <cell r="E7872" t="str">
            <v>TE REDUCAO PVC SOLD 90G P/ AGUA FRIA PREDIAL 50 MM X 32 MM</v>
          </cell>
          <cell r="F7872" t="str">
            <v>UN</v>
          </cell>
          <cell r="G7872">
            <v>8.3699999999999992</v>
          </cell>
          <cell r="H7872" t="str">
            <v>I-SINAPI</v>
          </cell>
          <cell r="I7872">
            <v>10.210000000000001</v>
          </cell>
        </row>
        <row r="7873">
          <cell r="D7873" t="str">
            <v>00007131</v>
          </cell>
          <cell r="E7873" t="str">
            <v>TE REDUCAO PVC SOLD 90G P/ AGUA FRIA PREDIAL 50 MM X 40 MM</v>
          </cell>
          <cell r="F7873" t="str">
            <v>UN</v>
          </cell>
          <cell r="G7873">
            <v>10.44</v>
          </cell>
          <cell r="H7873" t="str">
            <v>I-SINAPI</v>
          </cell>
          <cell r="I7873">
            <v>12.73</v>
          </cell>
        </row>
        <row r="7874">
          <cell r="D7874" t="str">
            <v>00007132</v>
          </cell>
          <cell r="E7874" t="str">
            <v>TE REDUCAO PVC SOLD 90G P/ AGUA FRIA PREDIAL 75 MM X 50 MM</v>
          </cell>
          <cell r="F7874" t="str">
            <v>UN</v>
          </cell>
          <cell r="G7874">
            <v>23.15</v>
          </cell>
          <cell r="H7874" t="str">
            <v>I-SINAPI</v>
          </cell>
          <cell r="I7874">
            <v>28.24</v>
          </cell>
        </row>
        <row r="7875">
          <cell r="D7875" t="str">
            <v>00007133</v>
          </cell>
          <cell r="E7875" t="str">
            <v>TE REDUCAO PVC SOLD 90G P/ AGUA FRIA PREDIAL 85 MM X 60 MM</v>
          </cell>
          <cell r="F7875" t="str">
            <v>UN</v>
          </cell>
          <cell r="G7875">
            <v>49.68</v>
          </cell>
          <cell r="H7875" t="str">
            <v>I-SINAPI</v>
          </cell>
          <cell r="I7875">
            <v>60.6</v>
          </cell>
        </row>
        <row r="7876">
          <cell r="D7876" t="str">
            <v>00007066</v>
          </cell>
          <cell r="E7876" t="str">
            <v>TE REDUCAO PVC 90G NBR 10569 P/ REDE COLET ESG JE BBB DN 200 X 150MM</v>
          </cell>
          <cell r="F7876" t="str">
            <v>UN</v>
          </cell>
          <cell r="G7876">
            <v>152.22</v>
          </cell>
          <cell r="H7876" t="str">
            <v>I-SINAPI</v>
          </cell>
          <cell r="I7876">
            <v>185.7</v>
          </cell>
        </row>
        <row r="7877">
          <cell r="D7877" t="str">
            <v>00007068</v>
          </cell>
          <cell r="E7877" t="str">
            <v>TE REDUCAO PVC 90G NBR 10569 P/ REDE COLET ESG JE BBB DN 250 X 150MM</v>
          </cell>
          <cell r="F7877" t="str">
            <v>UN</v>
          </cell>
          <cell r="G7877">
            <v>269.07</v>
          </cell>
          <cell r="H7877" t="str">
            <v>I-SINAPI</v>
          </cell>
          <cell r="I7877">
            <v>328.26</v>
          </cell>
        </row>
        <row r="7878">
          <cell r="D7878" t="str">
            <v>00007091</v>
          </cell>
          <cell r="E7878" t="str">
            <v>TE SANITARIO PVC P/ ESG PREDIAL DN 100 X 100MM</v>
          </cell>
          <cell r="F7878" t="str">
            <v>UN</v>
          </cell>
          <cell r="G7878">
            <v>9.69</v>
          </cell>
          <cell r="H7878" t="str">
            <v>I-SINAPI</v>
          </cell>
          <cell r="I7878">
            <v>11.82</v>
          </cell>
        </row>
        <row r="7879">
          <cell r="D7879" t="str">
            <v>00011655</v>
          </cell>
          <cell r="E7879" t="str">
            <v>TE SANITARIO PVC P/ ESG PREDIAL DN 100X50MM</v>
          </cell>
          <cell r="F7879" t="str">
            <v>UN</v>
          </cell>
          <cell r="G7879">
            <v>8.9</v>
          </cell>
          <cell r="H7879" t="str">
            <v>I-SINAPI</v>
          </cell>
          <cell r="I7879">
            <v>10.85</v>
          </cell>
        </row>
        <row r="7880">
          <cell r="D7880" t="str">
            <v>00011656</v>
          </cell>
          <cell r="E7880" t="str">
            <v>TE SANITARIO PVC P/ ESG PREDIAL DN 100X75MM</v>
          </cell>
          <cell r="F7880" t="str">
            <v>UN</v>
          </cell>
          <cell r="G7880">
            <v>8.4600000000000009</v>
          </cell>
          <cell r="H7880" t="str">
            <v>I-SINAPI</v>
          </cell>
          <cell r="I7880">
            <v>10.32</v>
          </cell>
        </row>
        <row r="7881">
          <cell r="D7881" t="str">
            <v>00007097</v>
          </cell>
          <cell r="E7881" t="str">
            <v>TE SANITARIO PVC P/ ESG PREDIAL DN 50 X 50MM</v>
          </cell>
          <cell r="F7881" t="str">
            <v>UN</v>
          </cell>
          <cell r="G7881">
            <v>3.81</v>
          </cell>
          <cell r="H7881" t="str">
            <v>I-SINAPI</v>
          </cell>
          <cell r="I7881">
            <v>4.6399999999999997</v>
          </cell>
        </row>
        <row r="7882">
          <cell r="D7882" t="str">
            <v>00011657</v>
          </cell>
          <cell r="E7882" t="str">
            <v>TE SANITARIO PVC P/ ESG PREDIAL DN 75X50 MM</v>
          </cell>
          <cell r="F7882" t="str">
            <v>UN</v>
          </cell>
          <cell r="G7882">
            <v>7.15</v>
          </cell>
          <cell r="H7882" t="str">
            <v>I-SINAPI</v>
          </cell>
          <cell r="I7882">
            <v>8.7200000000000006</v>
          </cell>
        </row>
        <row r="7883">
          <cell r="D7883" t="str">
            <v>00011658</v>
          </cell>
          <cell r="E7883" t="str">
            <v>TE SANITARIO PVC P/ ESG PREDIAL DN 75X75 MM</v>
          </cell>
          <cell r="F7883" t="str">
            <v>UN</v>
          </cell>
          <cell r="G7883">
            <v>9.8699999999999992</v>
          </cell>
          <cell r="H7883" t="str">
            <v>I-SINAPI</v>
          </cell>
          <cell r="I7883">
            <v>12.04</v>
          </cell>
        </row>
        <row r="7884">
          <cell r="D7884" t="str">
            <v>00007153</v>
          </cell>
          <cell r="E7884" t="str">
            <v>TECNICO DE LABORATORIO</v>
          </cell>
          <cell r="F7884" t="str">
            <v>H</v>
          </cell>
          <cell r="G7884">
            <v>12.65</v>
          </cell>
          <cell r="H7884" t="str">
            <v>I-SINAPI</v>
          </cell>
          <cell r="I7884">
            <v>15.43</v>
          </cell>
        </row>
        <row r="7885">
          <cell r="D7885" t="str">
            <v>00006175</v>
          </cell>
          <cell r="E7885" t="str">
            <v>TECNICO DE SONDAGEM</v>
          </cell>
          <cell r="F7885" t="str">
            <v>H</v>
          </cell>
          <cell r="G7885">
            <v>13.23</v>
          </cell>
          <cell r="H7885" t="str">
            <v>I-SINAPI</v>
          </cell>
          <cell r="I7885">
            <v>16.14</v>
          </cell>
        </row>
        <row r="7886">
          <cell r="D7886" t="str">
            <v>00010914</v>
          </cell>
          <cell r="E7886" t="str">
            <v>TELA ACO SOLDADA L-92 15X30CM CA-60 FIO 4,2X3,4MM 0,99KG/M2 LARG=2,45M</v>
          </cell>
          <cell r="F7886" t="str">
            <v>KG</v>
          </cell>
          <cell r="G7886">
            <v>14.56</v>
          </cell>
          <cell r="H7886" t="str">
            <v>I-SINAPI</v>
          </cell>
          <cell r="I7886">
            <v>17.760000000000002</v>
          </cell>
        </row>
        <row r="7887">
          <cell r="D7887" t="str">
            <v>00010915</v>
          </cell>
          <cell r="E7887" t="str">
            <v>TELA ACO SOLDADA NERVURADA CA - 60, Q-61, (0,97 KG/M2), DIÂMETRO DO FIO = 3,4 MM, LARGURA = 2,45 X 120</v>
          </cell>
          <cell r="F7887" t="str">
            <v>KG</v>
          </cell>
          <cell r="G7887">
            <v>5.5</v>
          </cell>
          <cell r="H7887" t="str">
            <v>I-SINAPI</v>
          </cell>
          <cell r="I7887">
            <v>6.71</v>
          </cell>
        </row>
        <row r="7888">
          <cell r="D7888" t="str">
            <v>00010916</v>
          </cell>
          <cell r="E7888" t="str">
            <v>TELA ACO SOLDADA NERVURADA CA - 60, Q-92 (1,48 KG/M2), DIÂMETRO DO FIO = 4,2 MM, LARGURA = 2,45 X 60</v>
          </cell>
          <cell r="F7888" t="str">
            <v>KG</v>
          </cell>
          <cell r="G7888">
            <v>5.46</v>
          </cell>
          <cell r="H7888" t="str">
            <v>I-SINAPI</v>
          </cell>
          <cell r="I7888">
            <v>6.66</v>
          </cell>
        </row>
        <row r="7889">
          <cell r="D7889" t="str">
            <v>00021141</v>
          </cell>
          <cell r="E7889" t="str">
            <v>TELA ACO SOLDADA NERVURADA CA - 60, Q-92 (1,48 KG/M2), DIÂMETRO DO FIO = 4,2 MM, LARGURA =2,45 X 60</v>
          </cell>
          <cell r="F7889" t="str">
            <v>M2</v>
          </cell>
          <cell r="G7889">
            <v>8.4600000000000009</v>
          </cell>
          <cell r="H7889" t="str">
            <v>I-SINAPI</v>
          </cell>
          <cell r="I7889">
            <v>10.32</v>
          </cell>
        </row>
        <row r="7890">
          <cell r="D7890" t="str">
            <v>00007154</v>
          </cell>
          <cell r="E7890" t="str">
            <v>TELA ACO SOLDADA NERVURADA CA-60, Q-138, (2,20 KG/M2), DIÂMETRO DO FIO=4,2MM, LARGURA=2,45 X 120</v>
          </cell>
          <cell r="F7890" t="str">
            <v>KG</v>
          </cell>
          <cell r="G7890">
            <v>5.54</v>
          </cell>
          <cell r="H7890" t="str">
            <v>I-SINAPI</v>
          </cell>
          <cell r="I7890">
            <v>6.75</v>
          </cell>
        </row>
        <row r="7891">
          <cell r="D7891" t="str">
            <v>00007155</v>
          </cell>
          <cell r="E7891" t="str">
            <v>TELA ACO SOLDADA NERVURADA CA-60, Q-138, (2,20KG/M2), DIÂMETRO DO FIO =4,2MM, LARGURA=2,45 X 120</v>
          </cell>
          <cell r="F7891" t="str">
            <v>M2</v>
          </cell>
          <cell r="G7891">
            <v>12.32</v>
          </cell>
          <cell r="H7891" t="str">
            <v>I-SINAPI</v>
          </cell>
          <cell r="I7891">
            <v>15.03</v>
          </cell>
        </row>
        <row r="7892">
          <cell r="D7892" t="str">
            <v>00007156</v>
          </cell>
          <cell r="E7892" t="str">
            <v>TELA ACO SOLDADA NERVURADA CA-60, Q-196, (3,11 KG/M2), DIÂMETRO DO FIO = 5,0 MM, LARGURA = 2,45 x 6,0</v>
          </cell>
          <cell r="F7892" t="str">
            <v>M2</v>
          </cell>
          <cell r="G7892">
            <v>15.89</v>
          </cell>
          <cell r="H7892" t="str">
            <v>I-SINAPI</v>
          </cell>
          <cell r="I7892">
            <v>19.38</v>
          </cell>
        </row>
        <row r="7893">
          <cell r="D7893" t="str">
            <v>00010917</v>
          </cell>
          <cell r="E7893" t="str">
            <v>TELA ACO SOLDADA NERVURADA CA-60, Q-61, (0,97 KG/M2), DIÂMETRO DO FIO = 3,4 MM, LARGURA = 2,45 X 120</v>
          </cell>
          <cell r="F7893" t="str">
            <v>M2</v>
          </cell>
          <cell r="G7893">
            <v>5.34</v>
          </cell>
          <cell r="H7893" t="str">
            <v>I-SINAPI</v>
          </cell>
          <cell r="I7893">
            <v>6.51</v>
          </cell>
        </row>
        <row r="7894">
          <cell r="D7894" t="str">
            <v>00010919</v>
          </cell>
          <cell r="E7894" t="str">
            <v>TELA ACO SOLDADA Q-47 15X15CM FIO 3,0 X 3,0MM 0,75KG/M2</v>
          </cell>
          <cell r="F7894" t="str">
            <v>M2</v>
          </cell>
          <cell r="G7894">
            <v>16.5</v>
          </cell>
          <cell r="H7894" t="str">
            <v>I-SINAPI</v>
          </cell>
          <cell r="I7894">
            <v>20.13</v>
          </cell>
        </row>
        <row r="7895">
          <cell r="D7895" t="str">
            <v>00010932</v>
          </cell>
          <cell r="E7895" t="str">
            <v>TELA ARAME GALV FIO   8 BWG (4,19MM) MALHA 2" (5X5CM) QUADRADA OU LOSANGO H=2,0M</v>
          </cell>
          <cell r="F7895" t="str">
            <v>M2</v>
          </cell>
          <cell r="G7895">
            <v>39.950000000000003</v>
          </cell>
          <cell r="H7895" t="str">
            <v>I-SINAPI</v>
          </cell>
          <cell r="I7895">
            <v>48.73</v>
          </cell>
        </row>
        <row r="7896">
          <cell r="D7896" t="str">
            <v>00007162</v>
          </cell>
          <cell r="E7896" t="str">
            <v>TELA ARAME GALV FIO 10 BWG (3,4MM) MALHA 2" (5 X 5CM) QUADRADA OU LOSANGO H= 2,0M</v>
          </cell>
          <cell r="F7896" t="str">
            <v>M2</v>
          </cell>
          <cell r="G7896">
            <v>21.31</v>
          </cell>
          <cell r="H7896" t="str">
            <v>I-SINAPI</v>
          </cell>
          <cell r="I7896">
            <v>25.99</v>
          </cell>
        </row>
        <row r="7897">
          <cell r="D7897" t="str">
            <v>00010925</v>
          </cell>
          <cell r="E7897" t="str">
            <v>TELA ARAME GALV FIO 10 BWG (3,4MM) MALHA 8 X 8CM QUADRADA OU LOSANGO H=2,0M</v>
          </cell>
          <cell r="F7897" t="str">
            <v>M2</v>
          </cell>
          <cell r="G7897">
            <v>14.98</v>
          </cell>
          <cell r="H7897" t="str">
            <v>I-SINAPI</v>
          </cell>
          <cell r="I7897">
            <v>18.27</v>
          </cell>
        </row>
        <row r="7898">
          <cell r="D7898" t="str">
            <v>00010926</v>
          </cell>
          <cell r="E7898" t="str">
            <v>TELA ARAME GALV FIO 12 BWG (2,77MM) MALHA 1.1/2" (4 X 4CM) QUADRADA OU LOSANGO H=2,0M</v>
          </cell>
          <cell r="F7898" t="str">
            <v>M2</v>
          </cell>
          <cell r="G7898">
            <v>18.309999999999999</v>
          </cell>
          <cell r="H7898" t="str">
            <v>I-SINAPI</v>
          </cell>
          <cell r="I7898">
            <v>22.33</v>
          </cell>
        </row>
        <row r="7899">
          <cell r="D7899" t="str">
            <v>00010933</v>
          </cell>
          <cell r="E7899" t="str">
            <v>TELA ARAME GALV FIO 12 BWG (2,77MM) MALHA 4" (10 X 10CM) QUADRADA OU LOSANGO H=2,0M</v>
          </cell>
          <cell r="F7899" t="str">
            <v>M2</v>
          </cell>
          <cell r="G7899">
            <v>11.35</v>
          </cell>
          <cell r="H7899" t="str">
            <v>I-SINAPI</v>
          </cell>
          <cell r="I7899">
            <v>13.84</v>
          </cell>
        </row>
        <row r="7900">
          <cell r="D7900" t="str">
            <v>00010927</v>
          </cell>
          <cell r="E7900" t="str">
            <v>TELA ARAME GALV FIO 12 BWG (2,77MM) MALHA 8 X 8CM QUADRADA OU LOSANGO H = 2,0M</v>
          </cell>
          <cell r="F7900" t="str">
            <v>M2</v>
          </cell>
          <cell r="G7900">
            <v>9.66</v>
          </cell>
          <cell r="H7900" t="str">
            <v>I-SINAPI</v>
          </cell>
          <cell r="I7900">
            <v>11.78</v>
          </cell>
        </row>
        <row r="7901">
          <cell r="D7901" t="str">
            <v>00007167</v>
          </cell>
          <cell r="E7901" t="str">
            <v>TELA ARAME GALV FIO 14 BWG (2,11MM) MALHA 2" (5x5cm) QUADRADA OU LOSANGO H = 2,0M</v>
          </cell>
          <cell r="F7901" t="str">
            <v>M2</v>
          </cell>
          <cell r="G7901">
            <v>9.56</v>
          </cell>
          <cell r="H7901" t="str">
            <v>I-SINAPI</v>
          </cell>
          <cell r="I7901">
            <v>11.66</v>
          </cell>
        </row>
        <row r="7902">
          <cell r="D7902" t="str">
            <v>00010928</v>
          </cell>
          <cell r="E7902" t="str">
            <v>TELA ARAME GALV FIO 14 BWG (2,11MM) MALHA 8 X 8CM QUADRADA OU LOSANGO H=2,0M</v>
          </cell>
          <cell r="F7902" t="str">
            <v>M2</v>
          </cell>
          <cell r="G7902">
            <v>8.26</v>
          </cell>
          <cell r="H7902" t="str">
            <v>I-SINAPI</v>
          </cell>
          <cell r="I7902">
            <v>10.07</v>
          </cell>
        </row>
        <row r="7903">
          <cell r="D7903" t="str">
            <v>00010929</v>
          </cell>
          <cell r="E7903" t="str">
            <v>TELA ARAME GALV FIO 18 BWG (1,24MM) MALHA 2 X 2CM   QUADRADA OU LOSANGO</v>
          </cell>
          <cell r="F7903" t="str">
            <v>M2</v>
          </cell>
          <cell r="G7903">
            <v>15.98</v>
          </cell>
          <cell r="H7903" t="str">
            <v>I-SINAPI</v>
          </cell>
          <cell r="I7903">
            <v>19.489999999999998</v>
          </cell>
        </row>
        <row r="7904">
          <cell r="D7904" t="str">
            <v>00010931</v>
          </cell>
          <cell r="E7904" t="str">
            <v>TELA ARAME GALV FIO 24 BWG MALHA 1/2" P/ VIVEIROS</v>
          </cell>
          <cell r="F7904" t="str">
            <v>M2</v>
          </cell>
          <cell r="G7904">
            <v>8.2200000000000006</v>
          </cell>
          <cell r="H7904" t="str">
            <v>I-SINAPI</v>
          </cell>
          <cell r="I7904">
            <v>10.02</v>
          </cell>
        </row>
        <row r="7905">
          <cell r="D7905" t="str">
            <v>00007164</v>
          </cell>
          <cell r="E7905" t="str">
            <v>TELA ARAME GALV PRENSADO FIO 12 (2,77MM) MALHA 2" (5 X 5CM)</v>
          </cell>
          <cell r="F7905" t="str">
            <v>M2</v>
          </cell>
          <cell r="G7905">
            <v>19.98</v>
          </cell>
          <cell r="H7905" t="str">
            <v>I-SINAPI</v>
          </cell>
          <cell r="I7905">
            <v>24.37</v>
          </cell>
        </row>
        <row r="7906">
          <cell r="D7906" t="str">
            <v>00011589</v>
          </cell>
          <cell r="E7906" t="str">
            <v>TELA ARAME GALV REVEST C/ PVC FIO 14 BWG (2,11MM) MALHA 6 X 8CM P/GABIAO MANTA 4 X 2 X 0,3M</v>
          </cell>
          <cell r="F7906" t="str">
            <v>UN</v>
          </cell>
          <cell r="G7906">
            <v>444.38</v>
          </cell>
          <cell r="H7906" t="str">
            <v>I-SINAPI</v>
          </cell>
          <cell r="I7906">
            <v>542.14</v>
          </cell>
        </row>
        <row r="7907">
          <cell r="D7907" t="str">
            <v>00010935</v>
          </cell>
          <cell r="E7907" t="str">
            <v>TELA ARAME GALV REVESTIDO C/ PVC FIO 12 BWG (2,77MM) MALHA 3" (7,5 X 7,5CM)</v>
          </cell>
          <cell r="F7907" t="str">
            <v>M2</v>
          </cell>
          <cell r="G7907">
            <v>16.25</v>
          </cell>
          <cell r="H7907" t="str">
            <v>I-SINAPI</v>
          </cell>
          <cell r="I7907">
            <v>19.82</v>
          </cell>
        </row>
        <row r="7908">
          <cell r="D7908" t="str">
            <v>00010937</v>
          </cell>
          <cell r="E7908" t="str">
            <v>TELA ARAME GALV REVESTIDO C/ PVC FIO 14 BWG (2,11MM) MALHA 2" (5 X 5CM)</v>
          </cell>
          <cell r="F7908" t="str">
            <v>M2</v>
          </cell>
          <cell r="G7908">
            <v>15.12</v>
          </cell>
          <cell r="H7908" t="str">
            <v>I-SINAPI</v>
          </cell>
          <cell r="I7908">
            <v>18.440000000000001</v>
          </cell>
        </row>
        <row r="7909">
          <cell r="D7909" t="str">
            <v>00007158</v>
          </cell>
          <cell r="E7909" t="str">
            <v>TELA DE ARAME GALVANIZADO, DIÂMETRO DO FIO = 2,77 MM (12 BWG), ESPAÇAMENTO DA MALHA   5 X 5 CM, H=2</v>
          </cell>
          <cell r="F7909" t="str">
            <v>M2</v>
          </cell>
          <cell r="G7909">
            <v>14.65</v>
          </cell>
          <cell r="H7909" t="str">
            <v>I-SINAPI</v>
          </cell>
          <cell r="I7909">
            <v>17.87</v>
          </cell>
        </row>
        <row r="7910">
          <cell r="D7910" t="str">
            <v>00007169</v>
          </cell>
          <cell r="E7910" t="str">
            <v>TELA DE ESTUQUE - TIPO STANDARD</v>
          </cell>
          <cell r="F7910" t="str">
            <v>M2</v>
          </cell>
          <cell r="G7910">
            <v>1.96</v>
          </cell>
          <cell r="H7910" t="str">
            <v>I-SINAPI</v>
          </cell>
          <cell r="I7910">
            <v>2.39</v>
          </cell>
        </row>
        <row r="7911">
          <cell r="D7911" t="str">
            <v>00007170</v>
          </cell>
          <cell r="E7911" t="str">
            <v>TELA DE NYLON OU PLÁSTICA COM MALHA DE 5 MM, TIPO FACHADEIRA, PARA PROTEÇÃO DE OBRAS EM</v>
          </cell>
          <cell r="F7911" t="str">
            <v>M2</v>
          </cell>
          <cell r="G7911">
            <v>1.38</v>
          </cell>
          <cell r="H7911" t="str">
            <v>I-SINAPI</v>
          </cell>
          <cell r="I7911">
            <v>1.68</v>
          </cell>
        </row>
        <row r="7912">
          <cell r="D7912" t="str">
            <v>00007161</v>
          </cell>
          <cell r="E7912" t="str">
            <v>TELA METAL EXPANDIDO DEPLOYE MALHA LOSANGO 3/4" CORDAO 0,9MM ESP 0,6MM</v>
          </cell>
          <cell r="F7912" t="str">
            <v>M2</v>
          </cell>
          <cell r="G7912">
            <v>1.53</v>
          </cell>
          <cell r="H7912" t="str">
            <v>I-SINAPI</v>
          </cell>
          <cell r="I7912">
            <v>1.86</v>
          </cell>
        </row>
        <row r="7913">
          <cell r="D7913" t="str">
            <v>00010936</v>
          </cell>
          <cell r="E7913" t="str">
            <v>TELA METAL REFORCADA FIO 12 BWG (2,77MM) MALHA QUADRADA 3 X 3CM</v>
          </cell>
          <cell r="F7913" t="str">
            <v>M2</v>
          </cell>
          <cell r="G7913">
            <v>31.6</v>
          </cell>
          <cell r="H7913" t="str">
            <v>I-SINAPI</v>
          </cell>
          <cell r="I7913">
            <v>38.549999999999997</v>
          </cell>
        </row>
        <row r="7914">
          <cell r="D7914" t="str">
            <v>00025069</v>
          </cell>
          <cell r="E7914" t="str">
            <v>TELA NYLON P/REVESTIMENTO POCO FILTRANTE</v>
          </cell>
          <cell r="F7914" t="str">
            <v>M2</v>
          </cell>
          <cell r="G7914">
            <v>5.08</v>
          </cell>
          <cell r="H7914" t="str">
            <v>I-SINAPI</v>
          </cell>
          <cell r="I7914">
            <v>6.19</v>
          </cell>
        </row>
        <row r="7915">
          <cell r="D7915" t="str">
            <v>00010920</v>
          </cell>
          <cell r="E7915" t="str">
            <v>TELA SOLDADA ARAME GALVANIZADO 12 BWG (2,77MM) MALHA 15 X 5CM</v>
          </cell>
          <cell r="F7915" t="str">
            <v>M2</v>
          </cell>
          <cell r="G7915">
            <v>9.66</v>
          </cell>
          <cell r="H7915" t="str">
            <v>I-SINAPI</v>
          </cell>
          <cell r="I7915">
            <v>11.78</v>
          </cell>
        </row>
        <row r="7916">
          <cell r="D7916" t="str">
            <v>00007243</v>
          </cell>
          <cell r="E7916" t="str">
            <v>TELHA ACO ZINCADO TRAPEZOIDAL ESP=0,5MM</v>
          </cell>
          <cell r="F7916" t="str">
            <v>M2</v>
          </cell>
          <cell r="G7916">
            <v>24.57</v>
          </cell>
          <cell r="H7916" t="str">
            <v>I-SINAPI</v>
          </cell>
          <cell r="I7916">
            <v>29.97</v>
          </cell>
        </row>
        <row r="7917">
          <cell r="D7917" t="str">
            <v>00007238</v>
          </cell>
          <cell r="E7917" t="str">
            <v>TELHA ALUMINIO ONDULADA E = 0,5MM</v>
          </cell>
          <cell r="F7917" t="str">
            <v>M2</v>
          </cell>
          <cell r="G7917">
            <v>25</v>
          </cell>
          <cell r="H7917" t="str">
            <v>I-SINAPI</v>
          </cell>
          <cell r="I7917">
            <v>30.5</v>
          </cell>
        </row>
        <row r="7918">
          <cell r="D7918" t="str">
            <v>00007239</v>
          </cell>
          <cell r="E7918" t="str">
            <v>TELHA ALUMINIO ONDULADA E = 0,6MM</v>
          </cell>
          <cell r="F7918" t="str">
            <v>M2</v>
          </cell>
          <cell r="G7918">
            <v>28.51</v>
          </cell>
          <cell r="H7918" t="str">
            <v>I-SINAPI</v>
          </cell>
          <cell r="I7918">
            <v>34.78</v>
          </cell>
        </row>
        <row r="7919">
          <cell r="D7919" t="str">
            <v>00007240</v>
          </cell>
          <cell r="E7919" t="str">
            <v>TELHA ALUMINIO ONDULADA E = 0,7MM</v>
          </cell>
          <cell r="F7919" t="str">
            <v>M2</v>
          </cell>
          <cell r="G7919">
            <v>35.06</v>
          </cell>
          <cell r="H7919" t="str">
            <v>I-SINAPI</v>
          </cell>
          <cell r="I7919">
            <v>42.77</v>
          </cell>
        </row>
        <row r="7920">
          <cell r="D7920" t="str">
            <v>00011067</v>
          </cell>
          <cell r="E7920" t="str">
            <v>TELHA ALUMINIO TRAPEZOIDAL E = 0,5 MM</v>
          </cell>
          <cell r="F7920" t="str">
            <v>KG</v>
          </cell>
          <cell r="G7920">
            <v>17.53</v>
          </cell>
          <cell r="H7920" t="str">
            <v>I-SINAPI</v>
          </cell>
          <cell r="I7920">
            <v>21.38</v>
          </cell>
        </row>
        <row r="7921">
          <cell r="D7921" t="str">
            <v>00011068</v>
          </cell>
          <cell r="E7921" t="str">
            <v>TELHA ALUMINIO TRAPEZOIDAL E = 0,7 MM</v>
          </cell>
          <cell r="F7921" t="str">
            <v>KG</v>
          </cell>
          <cell r="G7921">
            <v>19.79</v>
          </cell>
          <cell r="H7921" t="str">
            <v>I-SINAPI</v>
          </cell>
          <cell r="I7921">
            <v>24.14</v>
          </cell>
        </row>
        <row r="7922">
          <cell r="D7922" t="str">
            <v>00014171</v>
          </cell>
          <cell r="E7922" t="str">
            <v>TELHA AUTO-PORTANTE ACO ZINCADO A-120 C/ PRE-PINTURA E=0,95MM</v>
          </cell>
          <cell r="F7922" t="str">
            <v>M2</v>
          </cell>
          <cell r="G7922">
            <v>116.44</v>
          </cell>
          <cell r="H7922" t="str">
            <v>I-SINAPI</v>
          </cell>
          <cell r="I7922">
            <v>142.05000000000001</v>
          </cell>
        </row>
        <row r="7923">
          <cell r="D7923" t="str">
            <v>00014170</v>
          </cell>
          <cell r="E7923" t="str">
            <v>TELHA AUTO-PORTANTE ACO ZINCADO A-120 SEM PINTURA E=0,95MM</v>
          </cell>
          <cell r="F7923" t="str">
            <v>M2</v>
          </cell>
          <cell r="G7923">
            <v>83.71</v>
          </cell>
          <cell r="H7923" t="str">
            <v>I-SINAPI</v>
          </cell>
          <cell r="I7923">
            <v>102.12</v>
          </cell>
        </row>
        <row r="7924">
          <cell r="D7924" t="str">
            <v>00014173</v>
          </cell>
          <cell r="E7924" t="str">
            <v>TELHA AUTO-PORTANTE ACO ZINCADO A-259 C/ PRE-PINTURA E= 0,95MM</v>
          </cell>
          <cell r="F7924" t="str">
            <v>M2</v>
          </cell>
          <cell r="G7924">
            <v>82.27</v>
          </cell>
          <cell r="H7924" t="str">
            <v>I-SINAPI</v>
          </cell>
          <cell r="I7924">
            <v>100.36</v>
          </cell>
        </row>
        <row r="7925">
          <cell r="D7925" t="str">
            <v>00014172</v>
          </cell>
          <cell r="E7925" t="str">
            <v>TELHA AUTO-PORTANTE ACO ZINCADO A-259 SEM PINTURA E= 0,95MM</v>
          </cell>
          <cell r="F7925" t="str">
            <v>M2</v>
          </cell>
          <cell r="G7925">
            <v>55</v>
          </cell>
          <cell r="H7925" t="str">
            <v>I-SINAPI</v>
          </cell>
          <cell r="I7925">
            <v>67.099999999999994</v>
          </cell>
        </row>
        <row r="7926">
          <cell r="D7926" t="str">
            <v>00014175</v>
          </cell>
          <cell r="E7926" t="str">
            <v>TELHA AUTO-PORTANTE ACO ZINCADO A-440 C/ PRE-PINTURA E= 1,25MM</v>
          </cell>
          <cell r="F7926" t="str">
            <v>M2</v>
          </cell>
          <cell r="G7926">
            <v>116.44</v>
          </cell>
          <cell r="H7926" t="str">
            <v>I-SINAPI</v>
          </cell>
          <cell r="I7926">
            <v>142.05000000000001</v>
          </cell>
        </row>
        <row r="7927">
          <cell r="D7927" t="str">
            <v>00014174</v>
          </cell>
          <cell r="E7927" t="str">
            <v>TELHA AUTO-PORTANTE ACO ZINCADO A-440 SEM PINTURA E=1,25MM</v>
          </cell>
          <cell r="F7927" t="str">
            <v>M2</v>
          </cell>
          <cell r="G7927">
            <v>83.71</v>
          </cell>
          <cell r="H7927" t="str">
            <v>I-SINAPI</v>
          </cell>
          <cell r="I7927">
            <v>102.12</v>
          </cell>
        </row>
        <row r="7928">
          <cell r="D7928" t="str">
            <v>00014177</v>
          </cell>
          <cell r="E7928" t="str">
            <v>TELHA AUTO-PORTANTE ACO ZINCADO A-494 C/ PRE-PINTURA - E=1,55MM</v>
          </cell>
          <cell r="F7928" t="str">
            <v>M2</v>
          </cell>
          <cell r="G7928">
            <v>145.84</v>
          </cell>
          <cell r="H7928" t="str">
            <v>I-SINAPI</v>
          </cell>
          <cell r="I7928">
            <v>177.92</v>
          </cell>
        </row>
        <row r="7929">
          <cell r="D7929" t="str">
            <v>00014179</v>
          </cell>
          <cell r="E7929" t="str">
            <v>TELHA AUTO-PORTANTE ACO ZINCADO A-530 C/ PRE-PINTURA - E= 1,95MM</v>
          </cell>
          <cell r="F7929" t="str">
            <v>M2</v>
          </cell>
          <cell r="G7929">
            <v>204.23</v>
          </cell>
          <cell r="H7929" t="str">
            <v>I-SINAPI</v>
          </cell>
          <cell r="I7929">
            <v>249.16</v>
          </cell>
        </row>
        <row r="7930">
          <cell r="D7930" t="str">
            <v>00014178</v>
          </cell>
          <cell r="E7930" t="str">
            <v>TELHA AUTO-PORTANTE ACO ZINCADO A-530 SEM PINTURA E= 1,95MM</v>
          </cell>
          <cell r="F7930" t="str">
            <v>M2</v>
          </cell>
          <cell r="G7930">
            <v>151.59</v>
          </cell>
          <cell r="H7930" t="str">
            <v>I-SINAPI</v>
          </cell>
          <cell r="I7930">
            <v>184.93</v>
          </cell>
        </row>
        <row r="7931">
          <cell r="D7931" t="str">
            <v>00014176</v>
          </cell>
          <cell r="E7931" t="str">
            <v>TELHA AUTO-PORTANTE ACO ZINCADO SEM PINTURA A-494 E=1,55MM</v>
          </cell>
          <cell r="F7931" t="str">
            <v>M2</v>
          </cell>
          <cell r="G7931">
            <v>110.34</v>
          </cell>
          <cell r="H7931" t="str">
            <v>I-SINAPI</v>
          </cell>
          <cell r="I7931">
            <v>134.61000000000001</v>
          </cell>
        </row>
        <row r="7932">
          <cell r="D7932" t="str">
            <v>00007172</v>
          </cell>
          <cell r="E7932" t="str">
            <v>TELHA CERAMICA TIPO CANAL COMP = 50CM - 26UN/M2</v>
          </cell>
          <cell r="F7932" t="str">
            <v>UN</v>
          </cell>
          <cell r="G7932">
            <v>0.75</v>
          </cell>
          <cell r="H7932" t="str">
            <v>I-SINAPI</v>
          </cell>
          <cell r="I7932">
            <v>0.91</v>
          </cell>
        </row>
        <row r="7933">
          <cell r="D7933" t="str">
            <v>00007177</v>
          </cell>
          <cell r="E7933" t="str">
            <v>TELHA CERAMICA TIPO CAPANAL - 17UN/M2</v>
          </cell>
          <cell r="F7933" t="str">
            <v>UN</v>
          </cell>
          <cell r="G7933">
            <v>0.65</v>
          </cell>
          <cell r="H7933" t="str">
            <v>I-SINAPI</v>
          </cell>
          <cell r="I7933">
            <v>0.79</v>
          </cell>
        </row>
        <row r="7934">
          <cell r="D7934" t="str">
            <v>00007176</v>
          </cell>
          <cell r="E7934" t="str">
            <v>TELHA CERAMICA TIPO COLONIAL COMP = 46,0 A 50,0CM - 25 A 27 UN/M2</v>
          </cell>
          <cell r="F7934" t="str">
            <v>UN</v>
          </cell>
          <cell r="G7934">
            <v>0.88</v>
          </cell>
          <cell r="H7934" t="str">
            <v>I-SINAPI</v>
          </cell>
          <cell r="I7934">
            <v>1.07</v>
          </cell>
        </row>
        <row r="7935">
          <cell r="D7935" t="str">
            <v>00007173</v>
          </cell>
          <cell r="E7935" t="str">
            <v>TELHA CERAMICA TIPO COLONIAL COMP = 46,0 A 50,0CM - 25 A 27 UN/M2</v>
          </cell>
          <cell r="F7935" t="str">
            <v>MIL</v>
          </cell>
          <cell r="G7935">
            <v>875</v>
          </cell>
          <cell r="H7935" t="str">
            <v>I-SINAPI</v>
          </cell>
          <cell r="I7935">
            <v>1067.5</v>
          </cell>
        </row>
        <row r="7936">
          <cell r="D7936" t="str">
            <v>00020194</v>
          </cell>
          <cell r="E7936" t="str">
            <v>TELHA CERAMICA TIPO COLONIAL COMP = 56CM - 16UN/M2</v>
          </cell>
          <cell r="F7936" t="str">
            <v>UN</v>
          </cell>
          <cell r="G7936">
            <v>1.78</v>
          </cell>
          <cell r="H7936" t="str">
            <v>I-SINAPI</v>
          </cell>
          <cell r="I7936">
            <v>2.17</v>
          </cell>
        </row>
        <row r="7937">
          <cell r="D7937" t="str">
            <v>00011087</v>
          </cell>
          <cell r="E7937" t="str">
            <v>TELHA CERAMICA TIPO COLONIAL DE 2A. QUALIDADE COMP = 46 A 50,0CM - 25 A 27UN/M2</v>
          </cell>
          <cell r="F7937" t="str">
            <v>UN</v>
          </cell>
          <cell r="G7937">
            <v>0.44</v>
          </cell>
          <cell r="H7937" t="str">
            <v>I-SINAPI</v>
          </cell>
          <cell r="I7937">
            <v>0.53</v>
          </cell>
        </row>
        <row r="7938">
          <cell r="D7938" t="str">
            <v>00020273</v>
          </cell>
          <cell r="E7938" t="str">
            <v>TELHA CERAMICA TIPO DUPLANA</v>
          </cell>
          <cell r="F7938" t="str">
            <v>UN</v>
          </cell>
          <cell r="G7938">
            <v>1.26</v>
          </cell>
          <cell r="H7938" t="str">
            <v>I-SINAPI</v>
          </cell>
          <cell r="I7938">
            <v>1.53</v>
          </cell>
        </row>
        <row r="7939">
          <cell r="D7939" t="str">
            <v>00007183</v>
          </cell>
          <cell r="E7939" t="str">
            <v>TELHA CERAMICA TIPO FRANCESA - 16UN/M2</v>
          </cell>
          <cell r="F7939" t="str">
            <v>UN</v>
          </cell>
          <cell r="G7939">
            <v>1.04</v>
          </cell>
          <cell r="H7939" t="str">
            <v>I-SINAPI</v>
          </cell>
          <cell r="I7939">
            <v>1.26</v>
          </cell>
        </row>
        <row r="7940">
          <cell r="D7940" t="str">
            <v>00007180</v>
          </cell>
          <cell r="E7940" t="str">
            <v>TELHA CERAMICA TIPO PAULISTA - 26UN/M2</v>
          </cell>
          <cell r="F7940" t="str">
            <v>UN</v>
          </cell>
          <cell r="G7940">
            <v>0.85</v>
          </cell>
          <cell r="H7940" t="str">
            <v>I-SINAPI</v>
          </cell>
          <cell r="I7940">
            <v>1.03</v>
          </cell>
        </row>
        <row r="7941">
          <cell r="D7941" t="str">
            <v>00007178</v>
          </cell>
          <cell r="E7941" t="str">
            <v>TELHA CERAMICA TIPO PAULISTINHA (TRAPEZOIDAL) - 26UN/M2</v>
          </cell>
          <cell r="F7941" t="str">
            <v>UN</v>
          </cell>
          <cell r="G7941">
            <v>0.85</v>
          </cell>
          <cell r="H7941" t="str">
            <v>I-SINAPI</v>
          </cell>
          <cell r="I7941">
            <v>1.03</v>
          </cell>
        </row>
        <row r="7942">
          <cell r="D7942" t="str">
            <v>00011088</v>
          </cell>
          <cell r="E7942" t="str">
            <v>TELHA CERAMICA TIPO PLAN COMP = 46 A 50,0CM - 26 A 33UN/M2</v>
          </cell>
          <cell r="F7942" t="str">
            <v>UN</v>
          </cell>
          <cell r="G7942">
            <v>0.9</v>
          </cell>
          <cell r="H7942" t="str">
            <v>I-SINAPI</v>
          </cell>
          <cell r="I7942">
            <v>1.0900000000000001</v>
          </cell>
        </row>
        <row r="7943">
          <cell r="D7943" t="str">
            <v>00007175</v>
          </cell>
          <cell r="E7943" t="str">
            <v>TELHA CERAMICA TIPO ROMANA COMP = 41CM - 18UN/M2</v>
          </cell>
          <cell r="F7943" t="str">
            <v>UN</v>
          </cell>
          <cell r="G7943">
            <v>0.76</v>
          </cell>
          <cell r="H7943" t="str">
            <v>I-SINAPI</v>
          </cell>
          <cell r="I7943">
            <v>0.92</v>
          </cell>
        </row>
        <row r="7944">
          <cell r="D7944" t="str">
            <v>00025007</v>
          </cell>
          <cell r="E7944" t="str">
            <v>TELHA CHAPA ACO ONDULADA ZINCADA E = 0,5 MM</v>
          </cell>
          <cell r="F7944" t="str">
            <v>M2</v>
          </cell>
          <cell r="G7944">
            <v>20.399999999999999</v>
          </cell>
          <cell r="H7944" t="str">
            <v>I-SINAPI</v>
          </cell>
          <cell r="I7944">
            <v>24.88</v>
          </cell>
        </row>
        <row r="7945">
          <cell r="D7945" t="str">
            <v>00007186</v>
          </cell>
          <cell r="E7945" t="str">
            <v>TELHA DE FIBROCIMENTO ONDULADA E=6MM, DE 1,83 X 1,10M (SEM AMIANTO)</v>
          </cell>
          <cell r="F7945" t="str">
            <v>UN</v>
          </cell>
          <cell r="G7945">
            <v>27.14</v>
          </cell>
          <cell r="H7945" t="str">
            <v>I-SINAPI</v>
          </cell>
          <cell r="I7945">
            <v>33.11</v>
          </cell>
        </row>
        <row r="7946">
          <cell r="D7946" t="str">
            <v>00007212</v>
          </cell>
          <cell r="E7946" t="str">
            <v>TELHA ESTRUTURAL FIBROCIMENTO CANALETE 49 OU KALHETA DELTA C = 7,20M</v>
          </cell>
          <cell r="F7946" t="str">
            <v>UN</v>
          </cell>
          <cell r="G7946">
            <v>144.16</v>
          </cell>
          <cell r="H7946" t="str">
            <v>I-SINAPI</v>
          </cell>
          <cell r="I7946">
            <v>175.87</v>
          </cell>
        </row>
        <row r="7947">
          <cell r="D7947" t="str">
            <v>00007223</v>
          </cell>
          <cell r="E7947" t="str">
            <v>TELHA ESTRUTURAL FIBROCIMENTO CANALETE 49 OU KALHETA, 1 ABA C = 2,50M</v>
          </cell>
          <cell r="F7947" t="str">
            <v>UN</v>
          </cell>
          <cell r="G7947">
            <v>54.89</v>
          </cell>
          <cell r="H7947" t="str">
            <v>I-SINAPI</v>
          </cell>
          <cell r="I7947">
            <v>66.959999999999994</v>
          </cell>
        </row>
        <row r="7948">
          <cell r="D7948" t="str">
            <v>00007235</v>
          </cell>
          <cell r="E7948" t="str">
            <v>TELHA ESTRUTURAL FIBROCIMENTO CANALETE 49 OU KALHETA, 1 ABA C = 3,00M</v>
          </cell>
          <cell r="F7948" t="str">
            <v>UN</v>
          </cell>
          <cell r="G7948">
            <v>63.49</v>
          </cell>
          <cell r="H7948" t="str">
            <v>I-SINAPI</v>
          </cell>
          <cell r="I7948">
            <v>77.45</v>
          </cell>
        </row>
        <row r="7949">
          <cell r="D7949" t="str">
            <v>00007234</v>
          </cell>
          <cell r="E7949" t="str">
            <v>TELHA ESTRUTURAL FIBROCIMENTO CANALETE 49 OU KALHETA, 1 ABA C = 3,60M</v>
          </cell>
          <cell r="F7949" t="str">
            <v>UN</v>
          </cell>
          <cell r="G7949">
            <v>76.42</v>
          </cell>
          <cell r="H7949" t="str">
            <v>I-SINAPI</v>
          </cell>
          <cell r="I7949">
            <v>93.23</v>
          </cell>
        </row>
        <row r="7950">
          <cell r="D7950" t="str">
            <v>00007224</v>
          </cell>
          <cell r="E7950" t="str">
            <v>TELHA ESTRUTURAL FIBROCIMENTO CANALETE 49 OU KALHETA, 1 ABA C = 4,00M</v>
          </cell>
          <cell r="F7950" t="str">
            <v>UN</v>
          </cell>
          <cell r="G7950">
            <v>83.82</v>
          </cell>
          <cell r="H7950" t="str">
            <v>I-SINAPI</v>
          </cell>
          <cell r="I7950">
            <v>102.26</v>
          </cell>
        </row>
        <row r="7951">
          <cell r="D7951" t="str">
            <v>00007221</v>
          </cell>
          <cell r="E7951" t="str">
            <v>TELHA ESTRUTURAL FIBROCIMENTO CANALETE 49 OU KALHETA, 1 ABA C = 4,5CM</v>
          </cell>
          <cell r="F7951" t="str">
            <v>M2</v>
          </cell>
          <cell r="G7951">
            <v>39.5</v>
          </cell>
          <cell r="H7951" t="str">
            <v>I-SINAPI</v>
          </cell>
          <cell r="I7951">
            <v>48.19</v>
          </cell>
        </row>
        <row r="7952">
          <cell r="D7952" t="str">
            <v>00007210</v>
          </cell>
          <cell r="E7952" t="str">
            <v>TELHA ESTRUTURAL FIBROCIMENTO CANALETE 49 OU KALHETA, 1 ABA C = 4,50M</v>
          </cell>
          <cell r="F7952" t="str">
            <v>UN</v>
          </cell>
          <cell r="G7952">
            <v>92.6</v>
          </cell>
          <cell r="H7952" t="str">
            <v>I-SINAPI</v>
          </cell>
          <cell r="I7952">
            <v>112.97</v>
          </cell>
        </row>
        <row r="7953">
          <cell r="D7953" t="str">
            <v>00007225</v>
          </cell>
          <cell r="E7953" t="str">
            <v>TELHA ESTRUTURAL FIBROCIMENTO CANALETE 49 OU KALHETA, 1 ABA C = 5,00M</v>
          </cell>
          <cell r="F7953" t="str">
            <v>UN</v>
          </cell>
          <cell r="G7953">
            <v>102</v>
          </cell>
          <cell r="H7953" t="str">
            <v>I-SINAPI</v>
          </cell>
          <cell r="I7953">
            <v>124.44</v>
          </cell>
        </row>
        <row r="7954">
          <cell r="D7954" t="str">
            <v>00007226</v>
          </cell>
          <cell r="E7954" t="str">
            <v>TELHA ESTRUTURAL FIBROCIMENTO CANALETE 49 OU KALHETA, 1 ABA C = 5,50M</v>
          </cell>
          <cell r="F7954" t="str">
            <v>UN</v>
          </cell>
          <cell r="G7954">
            <v>111.34</v>
          </cell>
          <cell r="H7954" t="str">
            <v>I-SINAPI</v>
          </cell>
          <cell r="I7954">
            <v>135.83000000000001</v>
          </cell>
        </row>
        <row r="7955">
          <cell r="D7955" t="str">
            <v>00007236</v>
          </cell>
          <cell r="E7955" t="str">
            <v>TELHA ESTRUTURAL FIBROCIMENTO CANALETE 49 OU KALHETA, 1 ABA C = 6,00M</v>
          </cell>
          <cell r="F7955" t="str">
            <v>UN</v>
          </cell>
          <cell r="G7955">
            <v>120.93</v>
          </cell>
          <cell r="H7955" t="str">
            <v>I-SINAPI</v>
          </cell>
          <cell r="I7955">
            <v>147.53</v>
          </cell>
        </row>
        <row r="7956">
          <cell r="D7956" t="str">
            <v>00007227</v>
          </cell>
          <cell r="E7956" t="str">
            <v>TELHA ESTRUTURAL FIBROCIMENTO CANALETE 49 OU KALHETA, 1 ABA C = 6,50M</v>
          </cell>
          <cell r="F7956" t="str">
            <v>UN</v>
          </cell>
          <cell r="G7956">
            <v>128</v>
          </cell>
          <cell r="H7956" t="str">
            <v>I-SINAPI</v>
          </cell>
          <cell r="I7956">
            <v>156.16</v>
          </cell>
        </row>
        <row r="7957">
          <cell r="D7957" t="str">
            <v>00007229</v>
          </cell>
          <cell r="E7957" t="str">
            <v>TELHA ESTRUTURAL FIBROCIMENTO CANALETE 90 OU KALHETAO C = 3,00M</v>
          </cell>
          <cell r="F7957" t="str">
            <v>UN</v>
          </cell>
          <cell r="G7957">
            <v>93.01</v>
          </cell>
          <cell r="H7957" t="str">
            <v>I-SINAPI</v>
          </cell>
          <cell r="I7957">
            <v>113.47</v>
          </cell>
        </row>
        <row r="7958">
          <cell r="D7958" t="str">
            <v>00007211</v>
          </cell>
          <cell r="E7958" t="str">
            <v>TELHA ESTRUTURAL FIBROCIMENTO CANALETE 90 OU KALHETAO C = 3,70M</v>
          </cell>
          <cell r="F7958" t="str">
            <v>UN</v>
          </cell>
          <cell r="G7958">
            <v>113.58</v>
          </cell>
          <cell r="H7958" t="str">
            <v>I-SINAPI</v>
          </cell>
          <cell r="I7958">
            <v>138.56</v>
          </cell>
        </row>
        <row r="7959">
          <cell r="D7959" t="str">
            <v>00007230</v>
          </cell>
          <cell r="E7959" t="str">
            <v>TELHA ESTRUTURAL FIBROCIMENTO CANALETE 90 OU KALHETAO C = 4,60M</v>
          </cell>
          <cell r="F7959" t="str">
            <v>UN</v>
          </cell>
          <cell r="G7959">
            <v>141.36000000000001</v>
          </cell>
          <cell r="H7959" t="str">
            <v>I-SINAPI</v>
          </cell>
          <cell r="I7959">
            <v>172.45</v>
          </cell>
        </row>
        <row r="7960">
          <cell r="D7960" t="str">
            <v>00007231</v>
          </cell>
          <cell r="E7960" t="str">
            <v>TELHA ESTRUTURAL FIBROCIMENTO CANALETE 90 OU KALHETAO C = 6,00M</v>
          </cell>
          <cell r="F7960" t="str">
            <v>UN</v>
          </cell>
          <cell r="G7960">
            <v>173.92</v>
          </cell>
          <cell r="H7960" t="str">
            <v>I-SINAPI</v>
          </cell>
          <cell r="I7960">
            <v>212.18</v>
          </cell>
        </row>
        <row r="7961">
          <cell r="D7961" t="str">
            <v>00007232</v>
          </cell>
          <cell r="E7961" t="str">
            <v>TELHA ESTRUTURAL FIBROCIMENTO CANALETE 90 OU KALHETAO C = 6,70M</v>
          </cell>
          <cell r="F7961" t="str">
            <v>UN</v>
          </cell>
          <cell r="G7961">
            <v>202.1</v>
          </cell>
          <cell r="H7961" t="str">
            <v>I-SINAPI</v>
          </cell>
          <cell r="I7961">
            <v>246.56</v>
          </cell>
        </row>
        <row r="7962">
          <cell r="D7962" t="str">
            <v>00007220</v>
          </cell>
          <cell r="E7962" t="str">
            <v>TELHA ESTRUTURAL FIBROCIMENTO CANALETE 90 OU KALHETAO C = 7,40M</v>
          </cell>
          <cell r="F7962" t="str">
            <v>UN</v>
          </cell>
          <cell r="G7962">
            <v>223.36</v>
          </cell>
          <cell r="H7962" t="str">
            <v>I-SINAPI</v>
          </cell>
          <cell r="I7962">
            <v>272.49</v>
          </cell>
        </row>
        <row r="7963">
          <cell r="D7963" t="str">
            <v>00007233</v>
          </cell>
          <cell r="E7963" t="str">
            <v>TELHA ESTRUTURAL FIBROCIMENTO CANALETE 90 OU KALHETAO C = 9,20M</v>
          </cell>
          <cell r="F7963" t="str">
            <v>UN</v>
          </cell>
          <cell r="G7963">
            <v>284.23</v>
          </cell>
          <cell r="H7963" t="str">
            <v>I-SINAPI</v>
          </cell>
          <cell r="I7963">
            <v>346.76</v>
          </cell>
        </row>
        <row r="7964">
          <cell r="D7964" t="str">
            <v>00007228</v>
          </cell>
          <cell r="E7964" t="str">
            <v>TELHA ESTRUTURAL FIBROCIMENTO CANALETE 90 OU KALHETAO, C = 6,70M</v>
          </cell>
          <cell r="F7964" t="str">
            <v>M2</v>
          </cell>
          <cell r="G7964">
            <v>29.91</v>
          </cell>
          <cell r="H7964" t="str">
            <v>I-SINAPI</v>
          </cell>
          <cell r="I7964">
            <v>36.49</v>
          </cell>
        </row>
        <row r="7965">
          <cell r="D7965" t="str">
            <v>00007184</v>
          </cell>
          <cell r="E7965" t="str">
            <v>TELHA FIBRA VIDRO ONDULADA COLORIDA 2,44 X0,50M E = 0,6MM</v>
          </cell>
          <cell r="F7965" t="str">
            <v>M2</v>
          </cell>
          <cell r="G7965">
            <v>14.39</v>
          </cell>
          <cell r="H7965" t="str">
            <v>I-SINAPI</v>
          </cell>
          <cell r="I7965">
            <v>17.55</v>
          </cell>
        </row>
        <row r="7966">
          <cell r="D7966" t="str">
            <v>00007202</v>
          </cell>
          <cell r="E7966" t="str">
            <v>TELHA FIBROCIMENTO MAXIPLAC OU ETERMAX 8MM - 3,70 X 1,06M</v>
          </cell>
          <cell r="F7966" t="str">
            <v>M2</v>
          </cell>
          <cell r="G7966">
            <v>25.45</v>
          </cell>
          <cell r="H7966" t="str">
            <v>I-SINAPI</v>
          </cell>
          <cell r="I7966">
            <v>31.04</v>
          </cell>
        </row>
        <row r="7967">
          <cell r="D7967" t="str">
            <v>00007213</v>
          </cell>
          <cell r="E7967" t="str">
            <v>TELHA FIBROCIMENTO ONDULADA VOGATEX OU FIBROTEX 4MM 2,44 X 0,50M</v>
          </cell>
          <cell r="F7967" t="str">
            <v>M2</v>
          </cell>
          <cell r="G7967">
            <v>8.1</v>
          </cell>
          <cell r="H7967" t="str">
            <v>I-SINAPI</v>
          </cell>
          <cell r="I7967">
            <v>9.8800000000000008</v>
          </cell>
        </row>
        <row r="7968">
          <cell r="D7968" t="str">
            <v>00007190</v>
          </cell>
          <cell r="E7968" t="str">
            <v>TELHA FIBROCIMENTO ONDULADA VOGATEX 4MM 1,22 X 0,50M</v>
          </cell>
          <cell r="F7968" t="str">
            <v>UN</v>
          </cell>
          <cell r="G7968">
            <v>4.24</v>
          </cell>
          <cell r="H7968" t="str">
            <v>I-SINAPI</v>
          </cell>
          <cell r="I7968">
            <v>5.17</v>
          </cell>
        </row>
        <row r="7969">
          <cell r="D7969" t="str">
            <v>00007191</v>
          </cell>
          <cell r="E7969" t="str">
            <v>TELHA FIBROCIMENTO ONDULADA VOGATEX 4MM 2,44 X 0,50M</v>
          </cell>
          <cell r="F7969" t="str">
            <v>UN</v>
          </cell>
          <cell r="G7969">
            <v>8.33</v>
          </cell>
          <cell r="H7969" t="str">
            <v>I-SINAPI</v>
          </cell>
          <cell r="I7969">
            <v>10.16</v>
          </cell>
        </row>
        <row r="7970">
          <cell r="D7970" t="str">
            <v>00007194</v>
          </cell>
          <cell r="E7970" t="str">
            <v>TELHA FIBROCIMENTO ONDULADA 6MM - 2,44 X 1,10M</v>
          </cell>
          <cell r="F7970" t="str">
            <v>M2</v>
          </cell>
          <cell r="G7970">
            <v>13.04</v>
          </cell>
          <cell r="H7970" t="str">
            <v>I-SINAPI</v>
          </cell>
          <cell r="I7970">
            <v>15.9</v>
          </cell>
        </row>
        <row r="7971">
          <cell r="D7971" t="str">
            <v>00007197</v>
          </cell>
          <cell r="E7971" t="str">
            <v>TELHA FIBROCIMENTO ONDULADA 6MM - 3,66 X 1,10M</v>
          </cell>
          <cell r="F7971" t="str">
            <v>UN</v>
          </cell>
          <cell r="G7971">
            <v>49.96</v>
          </cell>
          <cell r="H7971" t="str">
            <v>I-SINAPI</v>
          </cell>
          <cell r="I7971">
            <v>60.95</v>
          </cell>
        </row>
        <row r="7972">
          <cell r="D7972" t="str">
            <v>00007208</v>
          </cell>
          <cell r="E7972" t="str">
            <v>TELHA FIBROCIMENTO ONDULADA 6MM 1,22 X 1,10M</v>
          </cell>
          <cell r="F7972" t="str">
            <v>UN</v>
          </cell>
          <cell r="G7972">
            <v>17.55</v>
          </cell>
          <cell r="H7972" t="str">
            <v>I-SINAPI</v>
          </cell>
          <cell r="I7972">
            <v>21.41</v>
          </cell>
        </row>
        <row r="7973">
          <cell r="D7973" t="str">
            <v>00007195</v>
          </cell>
          <cell r="E7973" t="str">
            <v>TELHA FIBROCIMENTO ONDULADA 6MM 1,53 X 1,10M</v>
          </cell>
          <cell r="F7973" t="str">
            <v>UN</v>
          </cell>
          <cell r="G7973">
            <v>22.32</v>
          </cell>
          <cell r="H7973" t="str">
            <v>I-SINAPI</v>
          </cell>
          <cell r="I7973">
            <v>27.23</v>
          </cell>
        </row>
        <row r="7974">
          <cell r="D7974" t="str">
            <v>00007196</v>
          </cell>
          <cell r="E7974" t="str">
            <v>TELHA FIBROCIMENTO ONDULADA 6MM 2,13 X 1,10M</v>
          </cell>
          <cell r="F7974" t="str">
            <v>UN</v>
          </cell>
          <cell r="G7974">
            <v>30.67</v>
          </cell>
          <cell r="H7974" t="str">
            <v>I-SINAPI</v>
          </cell>
          <cell r="I7974">
            <v>37.409999999999997</v>
          </cell>
        </row>
        <row r="7975">
          <cell r="D7975" t="str">
            <v>00007207</v>
          </cell>
          <cell r="E7975" t="str">
            <v>TELHA FIBROCIMENTO ONDULADA 6MM 2,44 X 1,10M</v>
          </cell>
          <cell r="F7975" t="str">
            <v>UN</v>
          </cell>
          <cell r="G7975">
            <v>34.99</v>
          </cell>
          <cell r="H7975" t="str">
            <v>I-SINAPI</v>
          </cell>
          <cell r="I7975">
            <v>42.68</v>
          </cell>
        </row>
        <row r="7976">
          <cell r="D7976" t="str">
            <v>00007198</v>
          </cell>
          <cell r="E7976" t="str">
            <v>TELHA FIBROCIMENTO ONDULADA 8MM - 3,66 X 1,10M</v>
          </cell>
          <cell r="F7976" t="str">
            <v>M2</v>
          </cell>
          <cell r="G7976">
            <v>17.61</v>
          </cell>
          <cell r="H7976" t="str">
            <v>I-SINAPI</v>
          </cell>
          <cell r="I7976">
            <v>21.48</v>
          </cell>
        </row>
        <row r="7977">
          <cell r="D7977" t="str">
            <v>00007200</v>
          </cell>
          <cell r="E7977" t="str">
            <v>TELHA FIBROCIMENTO ONDULADA 8MM 1,22 X 1,10M</v>
          </cell>
          <cell r="F7977" t="str">
            <v>UN</v>
          </cell>
          <cell r="G7977">
            <v>23.48</v>
          </cell>
          <cell r="H7977" t="str">
            <v>I-SINAPI</v>
          </cell>
          <cell r="I7977">
            <v>28.64</v>
          </cell>
        </row>
        <row r="7978">
          <cell r="D7978" t="str">
            <v>00007192</v>
          </cell>
          <cell r="E7978" t="str">
            <v>TELHA FIBROCIMENTO ONDULADA 8MM 1,53 X 1,10M</v>
          </cell>
          <cell r="F7978" t="str">
            <v>UN</v>
          </cell>
          <cell r="G7978">
            <v>29.49</v>
          </cell>
          <cell r="H7978" t="str">
            <v>I-SINAPI</v>
          </cell>
          <cell r="I7978">
            <v>35.97</v>
          </cell>
        </row>
        <row r="7979">
          <cell r="D7979" t="str">
            <v>00007193</v>
          </cell>
          <cell r="E7979" t="str">
            <v>TELHA FIBROCIMENTO ONDULADA 8MM 1,83 X 1,10M</v>
          </cell>
          <cell r="F7979" t="str">
            <v>UN</v>
          </cell>
          <cell r="G7979">
            <v>31.58</v>
          </cell>
          <cell r="H7979" t="str">
            <v>I-SINAPI</v>
          </cell>
          <cell r="I7979">
            <v>38.520000000000003</v>
          </cell>
        </row>
        <row r="7980">
          <cell r="D7980" t="str">
            <v>00007188</v>
          </cell>
          <cell r="E7980" t="str">
            <v>TELHA FIBROCIMENTO ONDULADA 8MM 2,13 X 1,10M</v>
          </cell>
          <cell r="F7980" t="str">
            <v>UN</v>
          </cell>
          <cell r="G7980">
            <v>38.85</v>
          </cell>
          <cell r="H7980" t="str">
            <v>I-SINAPI</v>
          </cell>
          <cell r="I7980">
            <v>47.39</v>
          </cell>
        </row>
        <row r="7981">
          <cell r="D7981" t="str">
            <v>00007189</v>
          </cell>
          <cell r="E7981" t="str">
            <v>TELHA FIBROCIMENTO ONDULADA 8MM 2,44 X 1,10M</v>
          </cell>
          <cell r="F7981" t="str">
            <v>UN</v>
          </cell>
          <cell r="G7981">
            <v>46.05</v>
          </cell>
          <cell r="H7981" t="str">
            <v>I-SINAPI</v>
          </cell>
          <cell r="I7981">
            <v>56.18</v>
          </cell>
        </row>
        <row r="7982">
          <cell r="D7982" t="str">
            <v>00007246</v>
          </cell>
          <cell r="E7982" t="str">
            <v>TELHA VIDRO TIPO CANAL OU COLONIAL (C = 46 A 50,0CM)</v>
          </cell>
          <cell r="F7982" t="str">
            <v>UN</v>
          </cell>
          <cell r="G7982">
            <v>38.29</v>
          </cell>
          <cell r="H7982" t="str">
            <v>I-SINAPI</v>
          </cell>
          <cell r="I7982">
            <v>46.71</v>
          </cell>
        </row>
        <row r="7983">
          <cell r="D7983" t="str">
            <v>00007245</v>
          </cell>
          <cell r="E7983" t="str">
            <v>TELHA VIDRO TIPO FRANCESA (38 X 24CM)</v>
          </cell>
          <cell r="F7983" t="str">
            <v>UN</v>
          </cell>
          <cell r="G7983">
            <v>29.95</v>
          </cell>
          <cell r="H7983" t="str">
            <v>I-SINAPI</v>
          </cell>
          <cell r="I7983">
            <v>36.53</v>
          </cell>
        </row>
        <row r="7984">
          <cell r="D7984" t="str">
            <v>00012869</v>
          </cell>
          <cell r="E7984" t="str">
            <v>TELHADISTA</v>
          </cell>
          <cell r="F7984" t="str">
            <v>H</v>
          </cell>
          <cell r="G7984">
            <v>9.84</v>
          </cell>
          <cell r="H7984" t="str">
            <v>I-SINAPI</v>
          </cell>
          <cell r="I7984">
            <v>12</v>
          </cell>
        </row>
        <row r="7985">
          <cell r="D7985" t="str">
            <v>00007247</v>
          </cell>
          <cell r="E7985" t="str">
            <v>TEODOLITO C/ PRECISAO +/- 6 SEGUNDOS, INCLUSIVE TRIPE TIPO WILD T-1 OU EQUIV</v>
          </cell>
          <cell r="F7985" t="str">
            <v>H</v>
          </cell>
          <cell r="G7985">
            <v>2.36</v>
          </cell>
          <cell r="H7985" t="str">
            <v>I-SINAPI</v>
          </cell>
          <cell r="I7985">
            <v>2.87</v>
          </cell>
        </row>
        <row r="7986">
          <cell r="D7986" t="str">
            <v>00001574</v>
          </cell>
          <cell r="E7986" t="str">
            <v>TERMINAL A COMPRESSAO EM COBRE ESTANHADO P/ CABO 10MM2</v>
          </cell>
          <cell r="F7986" t="str">
            <v>UN</v>
          </cell>
          <cell r="G7986">
            <v>0.76</v>
          </cell>
          <cell r="H7986" t="str">
            <v>I-SINAPI</v>
          </cell>
          <cell r="I7986">
            <v>0.92</v>
          </cell>
        </row>
        <row r="7987">
          <cell r="D7987" t="str">
            <v>00001575</v>
          </cell>
          <cell r="E7987" t="str">
            <v>TERMINAL A COMPRESSAO EM COBRE ESTANHADO P/ CABO 16MM2</v>
          </cell>
          <cell r="F7987" t="str">
            <v>UN</v>
          </cell>
          <cell r="G7987">
            <v>0.94</v>
          </cell>
          <cell r="H7987" t="str">
            <v>I-SINAPI</v>
          </cell>
          <cell r="I7987">
            <v>1.1399999999999999</v>
          </cell>
        </row>
        <row r="7988">
          <cell r="D7988" t="str">
            <v>00001570</v>
          </cell>
          <cell r="E7988" t="str">
            <v>TERMINAL A COMPRESSAO EM COBRE ESTANHADO P/ CABO 2,5MM2</v>
          </cell>
          <cell r="F7988" t="str">
            <v>UN</v>
          </cell>
          <cell r="G7988">
            <v>0.39</v>
          </cell>
          <cell r="H7988" t="str">
            <v>I-SINAPI</v>
          </cell>
          <cell r="I7988">
            <v>0.47</v>
          </cell>
        </row>
        <row r="7989">
          <cell r="D7989" t="str">
            <v>00001576</v>
          </cell>
          <cell r="E7989" t="str">
            <v>TERMINAL A COMPRESSAO EM COBRE ESTANHADO P/ CABO 25MM2</v>
          </cell>
          <cell r="F7989" t="str">
            <v>UN</v>
          </cell>
          <cell r="G7989">
            <v>0.91</v>
          </cell>
          <cell r="H7989" t="str">
            <v>I-SINAPI</v>
          </cell>
          <cell r="I7989">
            <v>1.1100000000000001</v>
          </cell>
        </row>
        <row r="7990">
          <cell r="D7990">
            <v>1577</v>
          </cell>
          <cell r="E7990" t="str">
            <v>TERMINAL A COMPRESSAO EM COBRE ESTANHADO P/ CABO 35MM2</v>
          </cell>
          <cell r="F7990" t="str">
            <v>UN</v>
          </cell>
          <cell r="G7990">
            <v>1.06</v>
          </cell>
          <cell r="H7990" t="str">
            <v>I-SINAPI</v>
          </cell>
          <cell r="I7990">
            <v>1.29</v>
          </cell>
        </row>
        <row r="7991">
          <cell r="D7991" t="str">
            <v>00001571</v>
          </cell>
          <cell r="E7991" t="str">
            <v>TERMINAL A COMPRESSAO EM COBRE ESTANHADO P/ CABO 4MM2</v>
          </cell>
          <cell r="F7991" t="str">
            <v>UN</v>
          </cell>
          <cell r="G7991">
            <v>0.61</v>
          </cell>
          <cell r="H7991" t="str">
            <v>I-SINAPI</v>
          </cell>
          <cell r="I7991">
            <v>0.74</v>
          </cell>
        </row>
        <row r="7992">
          <cell r="D7992" t="str">
            <v>00001578</v>
          </cell>
          <cell r="E7992" t="str">
            <v>TERMINAL A COMPRESSAO EM COBRE ESTANHADO P/ CABO 50MM2</v>
          </cell>
          <cell r="F7992" t="str">
            <v>UN</v>
          </cell>
          <cell r="G7992">
            <v>1.64</v>
          </cell>
          <cell r="H7992" t="str">
            <v>I-SINAPI</v>
          </cell>
          <cell r="I7992">
            <v>2</v>
          </cell>
        </row>
        <row r="7993">
          <cell r="D7993" t="str">
            <v>00001573</v>
          </cell>
          <cell r="E7993" t="str">
            <v>TERMINAL A COMPRESSAO EM COBRE ESTANHADO P/ CABO 6MM2</v>
          </cell>
          <cell r="F7993" t="str">
            <v>UN</v>
          </cell>
          <cell r="G7993">
            <v>0.88</v>
          </cell>
          <cell r="H7993" t="str">
            <v>I-SINAPI</v>
          </cell>
          <cell r="I7993">
            <v>1.07</v>
          </cell>
        </row>
        <row r="7994">
          <cell r="D7994" t="str">
            <v>00001579</v>
          </cell>
          <cell r="E7994" t="str">
            <v>TERMINAL A COMPRESSAO EM COBRE ESTANHADO P/ CABO 70MM2</v>
          </cell>
          <cell r="F7994" t="str">
            <v>UN</v>
          </cell>
          <cell r="G7994">
            <v>1.7</v>
          </cell>
          <cell r="H7994" t="str">
            <v>I-SINAPI</v>
          </cell>
          <cell r="I7994">
            <v>2.0699999999999998</v>
          </cell>
        </row>
        <row r="7995">
          <cell r="D7995" t="str">
            <v>00001580</v>
          </cell>
          <cell r="E7995" t="str">
            <v>TERMINAL A COMPRESSAO EM COBRE ESTANHADO P/ CABO 95MM2</v>
          </cell>
          <cell r="F7995" t="str">
            <v>UN</v>
          </cell>
          <cell r="G7995">
            <v>2.4300000000000002</v>
          </cell>
          <cell r="H7995" t="str">
            <v>I-SINAPI</v>
          </cell>
          <cell r="I7995">
            <v>2.96</v>
          </cell>
        </row>
        <row r="7996">
          <cell r="D7996" t="str">
            <v>00001581</v>
          </cell>
          <cell r="E7996" t="str">
            <v>TERMINAL A COMPRESSAO EM COBRE ESTANHADO P/ CABO120MM2</v>
          </cell>
          <cell r="F7996" t="str">
            <v>UN</v>
          </cell>
          <cell r="G7996">
            <v>4</v>
          </cell>
          <cell r="H7996" t="str">
            <v>I-SINAPI</v>
          </cell>
          <cell r="I7996">
            <v>4.88</v>
          </cell>
        </row>
        <row r="7997">
          <cell r="D7997" t="str">
            <v>00001535</v>
          </cell>
          <cell r="E7997" t="str">
            <v>TERMINAL A PRESSAO DE BRONZE P/ CABO A BARRA, CABO 1,5 A 10MM2, C/ 1 FURO DE FIXACAO</v>
          </cell>
          <cell r="F7997" t="str">
            <v>UN</v>
          </cell>
          <cell r="G7997">
            <v>1.82</v>
          </cell>
          <cell r="H7997" t="str">
            <v>I-SINAPI</v>
          </cell>
          <cell r="I7997">
            <v>2.2200000000000002</v>
          </cell>
        </row>
        <row r="7998">
          <cell r="D7998" t="str">
            <v>00001536</v>
          </cell>
          <cell r="E7998" t="str">
            <v>TERMINAL A PRESSAO DE BRONZE P/ CABO A BARRA, CABO 10 A 16MM2, C/ 1 FURO DE FIXACAO</v>
          </cell>
          <cell r="F7998" t="str">
            <v>UN</v>
          </cell>
          <cell r="G7998">
            <v>2.27</v>
          </cell>
          <cell r="H7998" t="str">
            <v>I-SINAPI</v>
          </cell>
          <cell r="I7998">
            <v>2.76</v>
          </cell>
        </row>
        <row r="7999">
          <cell r="D7999" t="str">
            <v>00001541</v>
          </cell>
          <cell r="E7999" t="str">
            <v>TERMINAL A PRESSAO DE BRONZE P/ CABO A BARRA, CABO 120 A 185MM2 C/ 1 FURO P/ FIXACAO</v>
          </cell>
          <cell r="F7999" t="str">
            <v>UN</v>
          </cell>
          <cell r="G7999">
            <v>7.28</v>
          </cell>
          <cell r="H7999" t="str">
            <v>I-SINAPI</v>
          </cell>
          <cell r="I7999">
            <v>8.8800000000000008</v>
          </cell>
        </row>
        <row r="8000">
          <cell r="D8000">
            <v>1543</v>
          </cell>
          <cell r="E8000" t="str">
            <v>TERMINAL A PRESSAO DE BRONZE P/ CABO A BARRA, CABO 16 A 25MM2 C/ 2 FUROS P/ FIXACAO</v>
          </cell>
          <cell r="F8000" t="str">
            <v>UN</v>
          </cell>
          <cell r="G8000">
            <v>2.4300000000000002</v>
          </cell>
          <cell r="H8000" t="str">
            <v>I-SINAPI</v>
          </cell>
          <cell r="I8000">
            <v>2.96</v>
          </cell>
        </row>
        <row r="8001">
          <cell r="D8001">
            <v>11838</v>
          </cell>
          <cell r="E8001" t="str">
            <v>TERMINAL A PRESSAO DE BRONZE P/ CABO A BARRA, CABO 240MM2 C/ 1 FURO DE FIXACAO</v>
          </cell>
          <cell r="F8001" t="str">
            <v>UN</v>
          </cell>
          <cell r="G8001">
            <v>12.61</v>
          </cell>
          <cell r="H8001" t="str">
            <v>I-SINAPI</v>
          </cell>
          <cell r="I8001">
            <v>15.38</v>
          </cell>
        </row>
        <row r="8002">
          <cell r="D8002" t="str">
            <v>00001537</v>
          </cell>
          <cell r="E8002" t="str">
            <v>TERMINAL A PRESSAO DE BRONZE P/ CABO A BARRA, CABO 25 A 35MM2 C/ 1 FURO DE FIXACAO</v>
          </cell>
          <cell r="F8002" t="str">
            <v>UN</v>
          </cell>
          <cell r="G8002">
            <v>3.03</v>
          </cell>
          <cell r="H8002" t="str">
            <v>I-SINAPI</v>
          </cell>
          <cell r="I8002">
            <v>3.69</v>
          </cell>
        </row>
        <row r="8003">
          <cell r="D8003" t="str">
            <v>00011839</v>
          </cell>
          <cell r="E8003" t="str">
            <v>TERMINAL A PRESSAO DE BRONZE P/ CABO A BARRA, CABO 300MM2 C/ 1 FURO DE FIXACAO</v>
          </cell>
          <cell r="F8003" t="str">
            <v>UN</v>
          </cell>
          <cell r="G8003">
            <v>9.6999999999999993</v>
          </cell>
          <cell r="H8003" t="str">
            <v>I-SINAPI</v>
          </cell>
          <cell r="I8003">
            <v>11.83</v>
          </cell>
        </row>
        <row r="8004">
          <cell r="D8004" t="str">
            <v>00001538</v>
          </cell>
          <cell r="E8004" t="str">
            <v>TERMINAL A PRESSAO DE BRONZE P/ CABO A BARRA, CABO 50 A 70MM2, C/ 1 FURO DE FIXACAO</v>
          </cell>
          <cell r="F8004" t="str">
            <v>UN</v>
          </cell>
          <cell r="G8004">
            <v>3.94</v>
          </cell>
          <cell r="H8004" t="str">
            <v>I-SINAPI</v>
          </cell>
          <cell r="I8004">
            <v>4.8</v>
          </cell>
        </row>
        <row r="8005">
          <cell r="D8005" t="str">
            <v>00001540</v>
          </cell>
          <cell r="E8005" t="str">
            <v>TERMINAL A PRESSAO DE BRONZE P/ CABO A BARRA, CABO 70 A 95MM2 C/ 1 FUROP/ FIXACAO</v>
          </cell>
          <cell r="F8005" t="str">
            <v>UN</v>
          </cell>
          <cell r="G8005">
            <v>5.46</v>
          </cell>
          <cell r="H8005" t="str">
            <v>I-SINAPI</v>
          </cell>
          <cell r="I8005">
            <v>6.66</v>
          </cell>
        </row>
        <row r="8006">
          <cell r="D8006" t="str">
            <v>00001554</v>
          </cell>
          <cell r="E8006" t="str">
            <v>TERMINAL A PRESSAO DE BRONZE P/ CABO A BARRA, CABO/BARRA P/ 2 CABOS BITOLA 150 A 185MM2 C/ 2 FUROS</v>
          </cell>
          <cell r="F8006" t="str">
            <v>UN</v>
          </cell>
          <cell r="G8006">
            <v>76.44</v>
          </cell>
          <cell r="H8006" t="str">
            <v>I-SINAPI</v>
          </cell>
          <cell r="I8006">
            <v>93.25</v>
          </cell>
        </row>
        <row r="8007">
          <cell r="D8007" t="str">
            <v>00001553</v>
          </cell>
          <cell r="E8007" t="str">
            <v>TERMINAL A PRESSAO DE BRONZE P/ CABO A BARRA, CABO/BARRA P/ 2 CABOS BITOLA 95 A 120MM2 C/ 2 FUROS</v>
          </cell>
          <cell r="F8007" t="str">
            <v>UN</v>
          </cell>
          <cell r="G8007">
            <v>53.91</v>
          </cell>
          <cell r="H8007" t="str">
            <v>I-SINAPI</v>
          </cell>
          <cell r="I8007">
            <v>65.77</v>
          </cell>
        </row>
        <row r="8008">
          <cell r="D8008" t="str">
            <v>00001547</v>
          </cell>
          <cell r="E8008" t="str">
            <v>TERMINAL A PRESSAO DE BRONZE P/ CABO A BARRA, CABOS 150 A 185MM2 C/ 2 FUROS P/ FIXACAO</v>
          </cell>
          <cell r="F8008" t="str">
            <v>UN</v>
          </cell>
          <cell r="G8008">
            <v>43.06</v>
          </cell>
          <cell r="H8008" t="str">
            <v>I-SINAPI</v>
          </cell>
          <cell r="I8008">
            <v>52.53</v>
          </cell>
        </row>
        <row r="8009">
          <cell r="D8009" t="str">
            <v>00001542</v>
          </cell>
          <cell r="E8009" t="str">
            <v>TERMINAL A PRESSAO DE BRONZE P/ CABO A BARRA, CABOS 4 A 10MM2 C/ 2 FUROS P/ FIXACAO</v>
          </cell>
          <cell r="F8009" t="str">
            <v>UN</v>
          </cell>
          <cell r="G8009">
            <v>2.27</v>
          </cell>
          <cell r="H8009" t="str">
            <v>I-SINAPI</v>
          </cell>
          <cell r="I8009">
            <v>2.76</v>
          </cell>
        </row>
        <row r="8010">
          <cell r="D8010" t="str">
            <v>00001545</v>
          </cell>
          <cell r="E8010" t="str">
            <v>TERMINAL A PRESSAO DE BRONZE P/ CABO A BARRA, CABOS 50 A 70MM2 C/ 2 FUROS P/ FIXACAO</v>
          </cell>
          <cell r="F8010" t="str">
            <v>UN</v>
          </cell>
          <cell r="G8010">
            <v>9.19</v>
          </cell>
          <cell r="H8010" t="str">
            <v>I-SINAPI</v>
          </cell>
          <cell r="I8010">
            <v>11.21</v>
          </cell>
        </row>
        <row r="8011">
          <cell r="D8011" t="str">
            <v>00001546</v>
          </cell>
          <cell r="E8011" t="str">
            <v>TERMINAL A PRESSAO DE BRONZE P/ CABO A BARRA, CABOS 95 A 120MM2 C/ 2 FUROS P/ FIXACAO</v>
          </cell>
          <cell r="F8011" t="str">
            <v>UN</v>
          </cell>
          <cell r="G8011">
            <v>20.38</v>
          </cell>
          <cell r="H8011" t="str">
            <v>I-SINAPI</v>
          </cell>
          <cell r="I8011">
            <v>24.86</v>
          </cell>
        </row>
        <row r="8012">
          <cell r="D8012" t="str">
            <v>00011876</v>
          </cell>
          <cell r="E8012" t="str">
            <v>TERMINAL A PRESSAO P/ CABO A BARRA, CABO 150 A 180MM2</v>
          </cell>
          <cell r="F8012" t="str">
            <v>UN</v>
          </cell>
          <cell r="G8012">
            <v>9.4</v>
          </cell>
          <cell r="H8012" t="str">
            <v>I-SINAPI</v>
          </cell>
          <cell r="I8012">
            <v>11.46</v>
          </cell>
        </row>
        <row r="8013">
          <cell r="D8013" t="str">
            <v>00011872</v>
          </cell>
          <cell r="E8013" t="str">
            <v>TERMINAL A PRESSAO P/ CABO A BARRA, CABO 16 A 25MM2</v>
          </cell>
          <cell r="F8013" t="str">
            <v>UN</v>
          </cell>
          <cell r="G8013">
            <v>2.7</v>
          </cell>
          <cell r="H8013" t="str">
            <v>I-SINAPI</v>
          </cell>
          <cell r="I8013">
            <v>3.29</v>
          </cell>
        </row>
        <row r="8014">
          <cell r="D8014" t="str">
            <v>00011877</v>
          </cell>
          <cell r="E8014" t="str">
            <v>TERMINAL A PRESSAO P/ CABO A BARRA, CABO 240 A 300MM2</v>
          </cell>
          <cell r="F8014" t="str">
            <v>UN</v>
          </cell>
          <cell r="G8014">
            <v>12.13</v>
          </cell>
          <cell r="H8014" t="str">
            <v>I-SINAPI</v>
          </cell>
          <cell r="I8014">
            <v>14.79</v>
          </cell>
        </row>
        <row r="8015">
          <cell r="D8015" t="str">
            <v>00001594</v>
          </cell>
          <cell r="E8015" t="str">
            <v>TERMINAL A PRESSAO P/ CABO A BARRA, CABO 25-35MM2 C/ 2 FUROS P/ FIXACAO</v>
          </cell>
          <cell r="F8015" t="str">
            <v>UN</v>
          </cell>
          <cell r="G8015">
            <v>5.22</v>
          </cell>
          <cell r="H8015" t="str">
            <v>I-SINAPI</v>
          </cell>
          <cell r="I8015">
            <v>6.36</v>
          </cell>
        </row>
        <row r="8016">
          <cell r="D8016" t="str">
            <v>00011873</v>
          </cell>
          <cell r="E8016" t="str">
            <v>TERMINAL A PRESSAO P/ CABO A BARRA, CABO 35MM2</v>
          </cell>
          <cell r="F8016" t="str">
            <v>UN</v>
          </cell>
          <cell r="G8016">
            <v>2.82</v>
          </cell>
          <cell r="H8016" t="str">
            <v>I-SINAPI</v>
          </cell>
          <cell r="I8016">
            <v>3.44</v>
          </cell>
        </row>
        <row r="8017">
          <cell r="D8017" t="str">
            <v>00001605</v>
          </cell>
          <cell r="E8017" t="str">
            <v>TERMINAL A PRESSAO P/ CABO A BARRA, CABO 50-70MM2 C/ 2 FUROS P/ FIXACAO</v>
          </cell>
          <cell r="F8017" t="str">
            <v>UN</v>
          </cell>
          <cell r="G8017">
            <v>8.2799999999999994</v>
          </cell>
          <cell r="H8017" t="str">
            <v>I-SINAPI</v>
          </cell>
          <cell r="I8017">
            <v>10.1</v>
          </cell>
        </row>
        <row r="8018">
          <cell r="D8018" t="str">
            <v>00011875</v>
          </cell>
          <cell r="E8018" t="str">
            <v>TERMINAL A PRESSAO P/ CABO A BARRA, CABO 95 A120MM2</v>
          </cell>
          <cell r="F8018" t="str">
            <v>UN</v>
          </cell>
          <cell r="G8018">
            <v>6.97</v>
          </cell>
          <cell r="H8018" t="str">
            <v>I-SINAPI</v>
          </cell>
          <cell r="I8018">
            <v>8.5</v>
          </cell>
        </row>
        <row r="8019">
          <cell r="D8019" t="str">
            <v>00011874</v>
          </cell>
          <cell r="E8019" t="str">
            <v>TERMINAL A PRESSAO P/CABO A BARRA, CABO 50 A 70MM2</v>
          </cell>
          <cell r="F8019" t="str">
            <v>UN</v>
          </cell>
          <cell r="G8019">
            <v>4.28</v>
          </cell>
          <cell r="H8019" t="str">
            <v>I-SINAPI</v>
          </cell>
          <cell r="I8019">
            <v>5.22</v>
          </cell>
        </row>
        <row r="8020">
          <cell r="D8020" t="str">
            <v>00001591</v>
          </cell>
          <cell r="E8020" t="str">
            <v>TERMINAL A PRESSAO 1 CABO 120MM2 C/ 1 FURO DE FIXACAO</v>
          </cell>
          <cell r="F8020" t="str">
            <v>UN</v>
          </cell>
          <cell r="G8020">
            <v>5.37</v>
          </cell>
          <cell r="H8020" t="str">
            <v>I-SINAPI</v>
          </cell>
          <cell r="I8020">
            <v>6.55</v>
          </cell>
        </row>
        <row r="8021">
          <cell r="D8021" t="str">
            <v>00001585</v>
          </cell>
          <cell r="E8021" t="str">
            <v>TERMINAL A PRESSAO 1 CABO 16MM2 C/ 1 FURO DE FIXACAO</v>
          </cell>
          <cell r="F8021" t="str">
            <v>UN</v>
          </cell>
          <cell r="G8021">
            <v>1.64</v>
          </cell>
          <cell r="H8021" t="str">
            <v>I-SINAPI</v>
          </cell>
          <cell r="I8021">
            <v>2</v>
          </cell>
        </row>
        <row r="8022">
          <cell r="D8022" t="str">
            <v>00001593</v>
          </cell>
          <cell r="E8022" t="str">
            <v>TERMINAL A PRESSAO 1 CABO 185MM2 C/ 1 FURO DE FIXACAO</v>
          </cell>
          <cell r="F8022" t="str">
            <v>UN</v>
          </cell>
          <cell r="G8022">
            <v>6.34</v>
          </cell>
          <cell r="H8022" t="str">
            <v>I-SINAPI</v>
          </cell>
          <cell r="I8022">
            <v>7.73</v>
          </cell>
        </row>
        <row r="8023">
          <cell r="D8023" t="str">
            <v>00001586</v>
          </cell>
          <cell r="E8023" t="str">
            <v>TERMINAL A PRESSAO 1 CABO 25MM2 C/ 1 FURO DE FIXACAO</v>
          </cell>
          <cell r="F8023" t="str">
            <v>UN</v>
          </cell>
          <cell r="G8023">
            <v>1.73</v>
          </cell>
          <cell r="H8023" t="str">
            <v>I-SINAPI</v>
          </cell>
          <cell r="I8023">
            <v>2.11</v>
          </cell>
        </row>
        <row r="8024">
          <cell r="D8024" t="str">
            <v>00001587</v>
          </cell>
          <cell r="E8024" t="str">
            <v>TERMINAL A PRESSAO 1 CABO 35MM2 C/ 1 FURO DE FIXACAO</v>
          </cell>
          <cell r="F8024" t="str">
            <v>UN</v>
          </cell>
          <cell r="G8024">
            <v>2.73</v>
          </cell>
          <cell r="H8024" t="str">
            <v>I-SINAPI</v>
          </cell>
          <cell r="I8024">
            <v>3.33</v>
          </cell>
        </row>
        <row r="8025">
          <cell r="D8025" t="str">
            <v>00001588</v>
          </cell>
          <cell r="E8025" t="str">
            <v>TERMINAL A PRESSAO 1 CABO 50MM2 C/ 1 FURO DE FIXACAO</v>
          </cell>
          <cell r="F8025" t="str">
            <v>UN</v>
          </cell>
          <cell r="G8025">
            <v>3.18</v>
          </cell>
          <cell r="H8025" t="str">
            <v>I-SINAPI</v>
          </cell>
          <cell r="I8025">
            <v>3.87</v>
          </cell>
        </row>
        <row r="8026">
          <cell r="D8026" t="str">
            <v>00001589</v>
          </cell>
          <cell r="E8026" t="str">
            <v>TERMINAL A PRESSAO 1 CABO 70MM2 C/ 1 FURO DE FIXACAO</v>
          </cell>
          <cell r="F8026" t="str">
            <v>UN</v>
          </cell>
          <cell r="G8026">
            <v>3.88</v>
          </cell>
          <cell r="H8026" t="str">
            <v>I-SINAPI</v>
          </cell>
          <cell r="I8026">
            <v>4.7300000000000004</v>
          </cell>
        </row>
        <row r="8027">
          <cell r="D8027" t="str">
            <v>00001590</v>
          </cell>
          <cell r="E8027" t="str">
            <v>TERMINAL A PRESSAO 1 CABO 95MM2 C/ 1 FURO DE FIXACAO</v>
          </cell>
          <cell r="F8027" t="str">
            <v>UN</v>
          </cell>
          <cell r="G8027">
            <v>3.88</v>
          </cell>
          <cell r="H8027" t="str">
            <v>I-SINAPI</v>
          </cell>
          <cell r="I8027">
            <v>4.7300000000000004</v>
          </cell>
        </row>
        <row r="8028">
          <cell r="D8028" t="str">
            <v>00007571</v>
          </cell>
          <cell r="E8028" t="str">
            <v>TERMINAL AEREO EM ACO GALV DN 3/8'', COMPRIM= 300MM C/ BASE DE FIXACAO HORIZONTAL</v>
          </cell>
          <cell r="F8028" t="str">
            <v>UN</v>
          </cell>
          <cell r="G8028">
            <v>6.99</v>
          </cell>
          <cell r="H8028" t="str">
            <v>I-SINAPI</v>
          </cell>
          <cell r="I8028">
            <v>8.52</v>
          </cell>
        </row>
        <row r="8029">
          <cell r="D8029" t="str">
            <v>00012356</v>
          </cell>
          <cell r="E8029" t="str">
            <v>TERMINAL AEREO EM ACO GALV, C/ BASE DE FIXACAO HORIZONTAL DN 1/2"</v>
          </cell>
          <cell r="F8029" t="str">
            <v>UN</v>
          </cell>
          <cell r="G8029">
            <v>7.86</v>
          </cell>
          <cell r="H8029" t="str">
            <v>I-SINAPI</v>
          </cell>
          <cell r="I8029">
            <v>9.58</v>
          </cell>
        </row>
        <row r="8030">
          <cell r="D8030" t="str">
            <v>00021122</v>
          </cell>
          <cell r="E8030" t="str">
            <v>TERMINAL CPVC (AQUATHERM) SOLDAVEL REF.15MM X 1/2"</v>
          </cell>
          <cell r="F8030" t="str">
            <v>UN</v>
          </cell>
          <cell r="G8030">
            <v>9.56</v>
          </cell>
          <cell r="H8030" t="str">
            <v>I-SINAPI</v>
          </cell>
          <cell r="I8030">
            <v>11.66</v>
          </cell>
        </row>
        <row r="8031">
          <cell r="D8031" t="str">
            <v>00002669</v>
          </cell>
          <cell r="E8031" t="str">
            <v>TERMINAL P/ ACABAMENTO NA PAREDE CAIXA KANAFLEX 3"</v>
          </cell>
          <cell r="F8031" t="str">
            <v>UN</v>
          </cell>
          <cell r="G8031">
            <v>3.4</v>
          </cell>
          <cell r="H8031" t="str">
            <v>I-SINAPI</v>
          </cell>
          <cell r="I8031">
            <v>4.1399999999999997</v>
          </cell>
        </row>
        <row r="8032">
          <cell r="D8032" t="str">
            <v>00007253</v>
          </cell>
          <cell r="E8032" t="str">
            <v>TERRA VEGETAL</v>
          </cell>
          <cell r="F8032" t="str">
            <v>M3</v>
          </cell>
          <cell r="G8032">
            <v>57</v>
          </cell>
          <cell r="H8032" t="str">
            <v>I-SINAPI</v>
          </cell>
          <cell r="I8032">
            <v>69.540000000000006</v>
          </cell>
        </row>
        <row r="8033">
          <cell r="D8033" t="str">
            <v>00004807</v>
          </cell>
          <cell r="E8033" t="str">
            <v>TESTEIRA BORRACHA LISA TDCI P/ PISO 65X33MM ESP = 8,5MM P/ ARGAMASSA</v>
          </cell>
          <cell r="F8033" t="str">
            <v>M</v>
          </cell>
          <cell r="G8033">
            <v>10.54</v>
          </cell>
          <cell r="H8033" t="str">
            <v>I-SINAPI</v>
          </cell>
          <cell r="I8033">
            <v>12.85</v>
          </cell>
        </row>
        <row r="8034">
          <cell r="D8034" t="str">
            <v>00004805</v>
          </cell>
          <cell r="E8034" t="str">
            <v>TESTEIRA BORRACHA LISA TDI P/ PISO 65 X 33MM ESP = 15MM P/ ARGAMASSA</v>
          </cell>
          <cell r="F8034" t="str">
            <v>M</v>
          </cell>
          <cell r="G8034">
            <v>17.57</v>
          </cell>
          <cell r="H8034" t="str">
            <v>I-SINAPI</v>
          </cell>
          <cell r="I8034">
            <v>21.43</v>
          </cell>
        </row>
        <row r="8035">
          <cell r="D8035" t="str">
            <v>00004806</v>
          </cell>
          <cell r="E8035" t="str">
            <v>TESTEIRA VINILICA   - PECA 5M</v>
          </cell>
          <cell r="F8035" t="str">
            <v>M</v>
          </cell>
          <cell r="G8035">
            <v>8.7799999999999994</v>
          </cell>
          <cell r="H8035" t="str">
            <v>I-SINAPI</v>
          </cell>
          <cell r="I8035">
            <v>10.71</v>
          </cell>
        </row>
        <row r="8036">
          <cell r="D8036" t="str">
            <v>00007266</v>
          </cell>
          <cell r="E8036" t="str">
            <v>TIJOLO CERAMICO FURADO 10 X 20 X 20CM</v>
          </cell>
          <cell r="F8036" t="str">
            <v>MIL</v>
          </cell>
          <cell r="G8036">
            <v>440</v>
          </cell>
          <cell r="H8036" t="str">
            <v>I-SINAPI</v>
          </cell>
          <cell r="I8036">
            <v>536.79999999999995</v>
          </cell>
        </row>
        <row r="8037">
          <cell r="D8037" t="str">
            <v>00010613</v>
          </cell>
          <cell r="E8037" t="str">
            <v>TIJOLO CERAMICO FURADO 3 FUROS 10 X 15 X 30CM</v>
          </cell>
          <cell r="F8037" t="str">
            <v>UN</v>
          </cell>
          <cell r="G8037">
            <v>0.25</v>
          </cell>
          <cell r="H8037" t="str">
            <v>I-SINAPI</v>
          </cell>
          <cell r="I8037">
            <v>0.3</v>
          </cell>
        </row>
        <row r="8038">
          <cell r="D8038" t="str">
            <v>00007270</v>
          </cell>
          <cell r="E8038" t="str">
            <v>TIJOLO CERAMICO FURADO 4 FUROS 10 X 10 X 20CM</v>
          </cell>
          <cell r="F8038" t="str">
            <v>UN</v>
          </cell>
          <cell r="G8038">
            <v>0.27</v>
          </cell>
          <cell r="H8038" t="str">
            <v>I-SINAPI</v>
          </cell>
          <cell r="I8038">
            <v>0.32</v>
          </cell>
        </row>
        <row r="8039">
          <cell r="D8039" t="str">
            <v>00007269</v>
          </cell>
          <cell r="E8039" t="str">
            <v>TIJOLO CERAMICO FURADO 6 FUROS 10 X 10 X 20CM</v>
          </cell>
          <cell r="F8039" t="str">
            <v>UN</v>
          </cell>
          <cell r="G8039">
            <v>0.38</v>
          </cell>
          <cell r="H8039" t="str">
            <v>I-SINAPI</v>
          </cell>
          <cell r="I8039">
            <v>0.46</v>
          </cell>
        </row>
        <row r="8040">
          <cell r="D8040" t="str">
            <v>00007267</v>
          </cell>
          <cell r="E8040" t="str">
            <v>TIJOLO CERAMICO FURADO 6 FUROS 10 X 15 X 20CM</v>
          </cell>
          <cell r="F8040" t="str">
            <v>UN</v>
          </cell>
          <cell r="G8040">
            <v>0.38</v>
          </cell>
          <cell r="H8040" t="str">
            <v>I-SINAPI</v>
          </cell>
          <cell r="I8040">
            <v>0.46</v>
          </cell>
        </row>
        <row r="8041">
          <cell r="D8041" t="str">
            <v>00007265</v>
          </cell>
          <cell r="E8041" t="str">
            <v>TIJOLO CERAMICO FURADO 8 FUROS 10 X 18 X 18CM</v>
          </cell>
          <cell r="F8041" t="str">
            <v>UN</v>
          </cell>
          <cell r="G8041">
            <v>0.41</v>
          </cell>
          <cell r="H8041" t="str">
            <v>I-SINAPI</v>
          </cell>
          <cell r="I8041">
            <v>0.5</v>
          </cell>
        </row>
        <row r="8042">
          <cell r="D8042" t="str">
            <v>00007271</v>
          </cell>
          <cell r="E8042" t="str">
            <v>TIJOLO CERAMICO FURADO 8 FUROS 10 X 20 X 20CM</v>
          </cell>
          <cell r="F8042" t="str">
            <v>UN</v>
          </cell>
          <cell r="G8042">
            <v>0.44</v>
          </cell>
          <cell r="H8042" t="str">
            <v>I-SINAPI</v>
          </cell>
          <cell r="I8042">
            <v>0.53</v>
          </cell>
        </row>
        <row r="8043">
          <cell r="D8043" t="str">
            <v>00007268</v>
          </cell>
          <cell r="E8043" t="str">
            <v>TIJOLO CERAMICO FURADO 8 FUROS 10 X 20 X 30CM</v>
          </cell>
          <cell r="F8043" t="str">
            <v>UN</v>
          </cell>
          <cell r="G8043">
            <v>0.64</v>
          </cell>
          <cell r="H8043" t="str">
            <v>I-SINAPI</v>
          </cell>
          <cell r="I8043">
            <v>0.78</v>
          </cell>
        </row>
        <row r="8044">
          <cell r="D8044" t="str">
            <v>00007256</v>
          </cell>
          <cell r="E8044" t="str">
            <v>TIJOLO CERAMICO MACICO APARENTE 2 FUROS 6,5 X 10 X 20CM</v>
          </cell>
          <cell r="F8044" t="str">
            <v>UN</v>
          </cell>
          <cell r="G8044">
            <v>0.28000000000000003</v>
          </cell>
          <cell r="H8044" t="str">
            <v>I-SINAPI</v>
          </cell>
          <cell r="I8044">
            <v>0.34</v>
          </cell>
        </row>
        <row r="8045">
          <cell r="D8045" t="str">
            <v>00007262</v>
          </cell>
          <cell r="E8045" t="str">
            <v>TIJOLO CERAMICO MACICO APARENTE 5,5 X 11X 23CM</v>
          </cell>
          <cell r="F8045" t="str">
            <v>MIL</v>
          </cell>
          <cell r="G8045">
            <v>320.83</v>
          </cell>
          <cell r="H8045" t="str">
            <v>I-SINAPI</v>
          </cell>
          <cell r="I8045">
            <v>391.41</v>
          </cell>
        </row>
        <row r="8046">
          <cell r="D8046" t="str">
            <v>00007260</v>
          </cell>
          <cell r="E8046" t="str">
            <v>TIJOLO CERAMICO MACICO APARENTE 6 X 12 X 24CM</v>
          </cell>
          <cell r="F8046" t="str">
            <v>UN</v>
          </cell>
          <cell r="G8046">
            <v>0.55000000000000004</v>
          </cell>
          <cell r="H8046" t="str">
            <v>I-SINAPI</v>
          </cell>
          <cell r="I8046">
            <v>0.67</v>
          </cell>
        </row>
        <row r="8047">
          <cell r="D8047" t="str">
            <v>00007258</v>
          </cell>
          <cell r="E8047" t="str">
            <v>TIJOLO CERAMICO MACICO 5 X 10 X 20CM</v>
          </cell>
          <cell r="F8047" t="str">
            <v>UN</v>
          </cell>
          <cell r="G8047">
            <v>0.28000000000000003</v>
          </cell>
          <cell r="H8047" t="str">
            <v>I-SINAPI</v>
          </cell>
          <cell r="I8047">
            <v>0.34</v>
          </cell>
        </row>
        <row r="8048">
          <cell r="D8048" t="str">
            <v>00007255</v>
          </cell>
          <cell r="E8048" t="str">
            <v>TIJOLO CERAMICO MACICO 5 X 10 X 20CM</v>
          </cell>
          <cell r="F8048" t="str">
            <v>MIL</v>
          </cell>
          <cell r="G8048">
            <v>275</v>
          </cell>
          <cell r="H8048" t="str">
            <v>I-SINAPI</v>
          </cell>
          <cell r="I8048">
            <v>335.5</v>
          </cell>
        </row>
        <row r="8049">
          <cell r="D8049" t="str">
            <v>00010617</v>
          </cell>
          <cell r="E8049" t="str">
            <v>TIJOLO CERAMICO REFRATARIO 6,3 X 11,4 X 22,9CM</v>
          </cell>
          <cell r="F8049" t="str">
            <v>UN</v>
          </cell>
          <cell r="G8049">
            <v>2</v>
          </cell>
          <cell r="H8049" t="str">
            <v>I-SINAPI</v>
          </cell>
          <cell r="I8049">
            <v>2.44</v>
          </cell>
        </row>
        <row r="8050">
          <cell r="D8050" t="str">
            <v>00007274</v>
          </cell>
          <cell r="E8050" t="str">
            <v>TIL PVC LIGACAO PREDIAL NBR 10569 P/REDE COLET ESG JE BBB DN 100 X 100MM</v>
          </cell>
          <cell r="F8050" t="str">
            <v>UN</v>
          </cell>
          <cell r="G8050">
            <v>28.01</v>
          </cell>
          <cell r="H8050" t="str">
            <v>I-SINAPI</v>
          </cell>
          <cell r="I8050">
            <v>34.17</v>
          </cell>
        </row>
        <row r="8051">
          <cell r="D8051" t="str">
            <v>00007280</v>
          </cell>
          <cell r="E8051" t="str">
            <v>TIL PVC PASSAGEM NBR 10569 P/REDE COLET ESG JE BBB DN 100X100MM</v>
          </cell>
          <cell r="F8051" t="str">
            <v>UN</v>
          </cell>
          <cell r="G8051">
            <v>102.12</v>
          </cell>
          <cell r="H8051" t="str">
            <v>I-SINAPI</v>
          </cell>
          <cell r="I8051">
            <v>124.58</v>
          </cell>
        </row>
        <row r="8052">
          <cell r="D8052" t="str">
            <v>00007281</v>
          </cell>
          <cell r="E8052" t="str">
            <v>TIL PVC PASSAGEM NBR 10569 P/REDE COLET ESG JE BBB DN 125X125MM</v>
          </cell>
          <cell r="F8052" t="str">
            <v>UN</v>
          </cell>
          <cell r="G8052">
            <v>102.95</v>
          </cell>
          <cell r="H8052" t="str">
            <v>I-SINAPI</v>
          </cell>
          <cell r="I8052">
            <v>125.59</v>
          </cell>
        </row>
        <row r="8053">
          <cell r="D8053" t="str">
            <v>00007282</v>
          </cell>
          <cell r="E8053" t="str">
            <v>TIL PVC PASSAGEM NBR 10569 P/REDE COLET ESG JE BBB DN 150X150MM</v>
          </cell>
          <cell r="F8053" t="str">
            <v>UN</v>
          </cell>
          <cell r="G8053">
            <v>103.82</v>
          </cell>
          <cell r="H8053" t="str">
            <v>I-SINAPI</v>
          </cell>
          <cell r="I8053">
            <v>126.66</v>
          </cell>
        </row>
        <row r="8054">
          <cell r="D8054" t="str">
            <v>00007276</v>
          </cell>
          <cell r="E8054" t="str">
            <v>TIL PVC PASSAGEM NBR 10569 P/REDE COLET ESG JE BBB DN 200X150MM</v>
          </cell>
          <cell r="F8054" t="str">
            <v>UN</v>
          </cell>
          <cell r="G8054">
            <v>147.52000000000001</v>
          </cell>
          <cell r="H8054" t="str">
            <v>I-SINAPI</v>
          </cell>
          <cell r="I8054">
            <v>179.97</v>
          </cell>
        </row>
        <row r="8055">
          <cell r="D8055" t="str">
            <v>00007277</v>
          </cell>
          <cell r="E8055" t="str">
            <v>TIL PVC PASSAGEM NBR 10569 P/REDE COLET ESG JE BBB DN 250X150MM</v>
          </cell>
          <cell r="F8055" t="str">
            <v>UN</v>
          </cell>
          <cell r="G8055">
            <v>175.34</v>
          </cell>
          <cell r="H8055" t="str">
            <v>I-SINAPI</v>
          </cell>
          <cell r="I8055">
            <v>213.91</v>
          </cell>
        </row>
        <row r="8056">
          <cell r="D8056" t="str">
            <v>00007278</v>
          </cell>
          <cell r="E8056" t="str">
            <v>TIL PVC PASSAGEM NBR 10569 P/REDE COLET ESG JE BBB DN 300X150MM</v>
          </cell>
          <cell r="F8056" t="str">
            <v>UN</v>
          </cell>
          <cell r="G8056">
            <v>262.86</v>
          </cell>
          <cell r="H8056" t="str">
            <v>I-SINAPI</v>
          </cell>
          <cell r="I8056">
            <v>320.68</v>
          </cell>
        </row>
        <row r="8057">
          <cell r="D8057" t="str">
            <v>00007286</v>
          </cell>
          <cell r="E8057" t="str">
            <v>TIL PVC RADIAL NBR 10569 P/REDE COLET ESG JE BBB DN 125X200MM</v>
          </cell>
          <cell r="F8057" t="str">
            <v>UN</v>
          </cell>
          <cell r="G8057">
            <v>143.91999999999999</v>
          </cell>
          <cell r="H8057" t="str">
            <v>I-SINAPI</v>
          </cell>
          <cell r="I8057">
            <v>175.58</v>
          </cell>
        </row>
        <row r="8058">
          <cell r="D8058" t="str">
            <v>00007275</v>
          </cell>
          <cell r="E8058" t="str">
            <v>TIL PVC RADIAL NBR 10569 P/REDE COLET ESG JE BBB DN 150X200MM</v>
          </cell>
          <cell r="F8058" t="str">
            <v>UN</v>
          </cell>
          <cell r="G8058">
            <v>266.42</v>
          </cell>
          <cell r="H8058" t="str">
            <v>I-SINAPI</v>
          </cell>
          <cell r="I8058">
            <v>325.02999999999997</v>
          </cell>
        </row>
        <row r="8059">
          <cell r="D8059" t="str">
            <v>00007285</v>
          </cell>
          <cell r="E8059" t="str">
            <v>TIL PVC RADIAL NBR 10569 P/REDE COLET ESG JE BBB DN 200X200MM</v>
          </cell>
          <cell r="F8059" t="str">
            <v>UN</v>
          </cell>
          <cell r="G8059">
            <v>291.33999999999997</v>
          </cell>
          <cell r="H8059" t="str">
            <v>I-SINAPI</v>
          </cell>
          <cell r="I8059">
            <v>355.43</v>
          </cell>
        </row>
        <row r="8060">
          <cell r="D8060" t="str">
            <v>00007283</v>
          </cell>
          <cell r="E8060" t="str">
            <v>TIL PVC RADIAL NBR 10569 P/REDE COLET ESG JE BBB DN 250X200MM</v>
          </cell>
          <cell r="F8060" t="str">
            <v>UN</v>
          </cell>
          <cell r="G8060">
            <v>324.85000000000002</v>
          </cell>
          <cell r="H8060" t="str">
            <v>I-SINAPI</v>
          </cell>
          <cell r="I8060">
            <v>396.31</v>
          </cell>
        </row>
        <row r="8061">
          <cell r="D8061" t="str">
            <v>00007284</v>
          </cell>
          <cell r="E8061" t="str">
            <v>TIL PVC RADIAL NBR 10569 P/REDE COLET ESG JE BBB DN 300X200MM</v>
          </cell>
          <cell r="F8061" t="str">
            <v>UN</v>
          </cell>
          <cell r="G8061">
            <v>367.69</v>
          </cell>
          <cell r="H8061" t="str">
            <v>I-SINAPI</v>
          </cell>
          <cell r="I8061">
            <v>448.58</v>
          </cell>
        </row>
        <row r="8062">
          <cell r="D8062" t="str">
            <v>00011663</v>
          </cell>
          <cell r="E8062" t="str">
            <v>TIL TUBO QUEDA PVC NBR 10569 P/ REDE COLET ESG BBB JE DN 100 X 100MM</v>
          </cell>
          <cell r="F8062" t="str">
            <v>UN</v>
          </cell>
          <cell r="G8062">
            <v>43.13</v>
          </cell>
          <cell r="H8062" t="str">
            <v>I-SINAPI</v>
          </cell>
          <cell r="I8062">
            <v>52.61</v>
          </cell>
        </row>
        <row r="8063">
          <cell r="D8063" t="str">
            <v>00011664</v>
          </cell>
          <cell r="E8063" t="str">
            <v>TIL TUBO QUEDA PVC NBR 10569 P/ REDE COLET ESG BBB JE DN 125 X 125MM</v>
          </cell>
          <cell r="F8063" t="str">
            <v>UN</v>
          </cell>
          <cell r="G8063">
            <v>54.56</v>
          </cell>
          <cell r="H8063" t="str">
            <v>I-SINAPI</v>
          </cell>
          <cell r="I8063">
            <v>66.56</v>
          </cell>
        </row>
        <row r="8064">
          <cell r="D8064" t="str">
            <v>00011665</v>
          </cell>
          <cell r="E8064" t="str">
            <v>TIL TUBO QUEDA PVC NBR 10569 P/ REDE COLET ESG BBB JE DN 150 X 150MM</v>
          </cell>
          <cell r="F8064" t="str">
            <v>UN</v>
          </cell>
          <cell r="G8064">
            <v>78.34</v>
          </cell>
          <cell r="H8064" t="str">
            <v>I-SINAPI</v>
          </cell>
          <cell r="I8064">
            <v>95.57</v>
          </cell>
        </row>
        <row r="8065">
          <cell r="D8065" t="str">
            <v>00011666</v>
          </cell>
          <cell r="E8065" t="str">
            <v>TIL TUBO QUEDA PVC NBR 10569 P/ REDE COLET ESG BBB JE DN 200 X 150MM</v>
          </cell>
          <cell r="F8065" t="str">
            <v>UN</v>
          </cell>
          <cell r="G8065">
            <v>97.76</v>
          </cell>
          <cell r="H8065" t="str">
            <v>I-SINAPI</v>
          </cell>
          <cell r="I8065">
            <v>119.26</v>
          </cell>
        </row>
        <row r="8066">
          <cell r="D8066" t="str">
            <v>00011667</v>
          </cell>
          <cell r="E8066" t="str">
            <v>TIL TUBO QUEDA PVC NBR 10569 P/ REDE COLET ESG BBB JE DN 250 X 150MM</v>
          </cell>
          <cell r="F8066" t="str">
            <v>UN</v>
          </cell>
          <cell r="G8066">
            <v>136.88</v>
          </cell>
          <cell r="H8066" t="str">
            <v>I-SINAPI</v>
          </cell>
          <cell r="I8066">
            <v>166.99</v>
          </cell>
        </row>
        <row r="8067">
          <cell r="D8067" t="str">
            <v>00011668</v>
          </cell>
          <cell r="E8067" t="str">
            <v>TIL TUBO QUEDA PVC NBR 10569 P/ REDE COLET ESG BBB JE DN 300 X 150MM</v>
          </cell>
          <cell r="F8067" t="str">
            <v>UN</v>
          </cell>
          <cell r="G8067">
            <v>172.87</v>
          </cell>
          <cell r="H8067" t="str">
            <v>I-SINAPI</v>
          </cell>
          <cell r="I8067">
            <v>210.9</v>
          </cell>
        </row>
        <row r="8068">
          <cell r="D8068" t="str">
            <v>00007343</v>
          </cell>
          <cell r="E8068" t="str">
            <v>TINTA   PARA SINALIZAÇÃO HORIZONTAL À BASE DE RESINA ACRÍLICA , TIPO COBERIT TRAFEGO - OTTO</v>
          </cell>
          <cell r="F8068" t="str">
            <v>L</v>
          </cell>
          <cell r="G8068">
            <v>22.2</v>
          </cell>
          <cell r="H8068" t="str">
            <v>I-SINAPI</v>
          </cell>
          <cell r="I8068">
            <v>27.08</v>
          </cell>
        </row>
        <row r="8069">
          <cell r="D8069" t="str">
            <v>00000155</v>
          </cell>
          <cell r="E8069" t="str">
            <v>TINTA À BASE DE ALCATRÃO E EPOXI, COMPOUND COAL TAR EPOXI,   OTTO BAUMGART OU EQUIVALENTE</v>
          </cell>
          <cell r="F8069" t="str">
            <v>L</v>
          </cell>
          <cell r="G8069">
            <v>20.260000000000002</v>
          </cell>
          <cell r="H8069" t="str">
            <v>I-SINAPI</v>
          </cell>
          <cell r="I8069">
            <v>24.71</v>
          </cell>
        </row>
        <row r="8070">
          <cell r="D8070" t="str">
            <v>00007314</v>
          </cell>
          <cell r="E8070" t="str">
            <v>TINTA À BASE DE BORRACHA CLORADA - CORES</v>
          </cell>
          <cell r="F8070" t="str">
            <v>L</v>
          </cell>
          <cell r="G8070">
            <v>34.15</v>
          </cell>
          <cell r="H8070" t="str">
            <v>I-SINAPI</v>
          </cell>
          <cell r="I8070">
            <v>41.66</v>
          </cell>
        </row>
        <row r="8071">
          <cell r="D8071" t="str">
            <v>00026031</v>
          </cell>
          <cell r="E8071" t="str">
            <v>TINTA À BASE DE RESINA ACRÍLICA, PARA SINALIZAÇÃO DE PISTAS DE POUSO E PÁTIOS DE AERONAVES (NBR</v>
          </cell>
          <cell r="F8071" t="str">
            <v>L</v>
          </cell>
          <cell r="G8071">
            <v>17.03</v>
          </cell>
          <cell r="H8071" t="str">
            <v>I-SINAPI</v>
          </cell>
          <cell r="I8071">
            <v>20.77</v>
          </cell>
        </row>
        <row r="8072">
          <cell r="D8072" t="str">
            <v>00011630</v>
          </cell>
          <cell r="E8072" t="str">
            <v>TINTA À DE BASE BORRACHA CLORADA - CORES</v>
          </cell>
          <cell r="F8072" t="str">
            <v>GL</v>
          </cell>
          <cell r="G8072">
            <v>122.95</v>
          </cell>
          <cell r="H8072" t="str">
            <v>I-SINAPI</v>
          </cell>
          <cell r="I8072">
            <v>149.99</v>
          </cell>
        </row>
        <row r="8073">
          <cell r="D8073" t="str">
            <v>00000154</v>
          </cell>
          <cell r="E8073" t="str">
            <v>TINTA A BASE DE RESINA EPOXI ALCATRÃO, (PASTA PARA REVESTIMENTO)</v>
          </cell>
          <cell r="F8073" t="str">
            <v>L</v>
          </cell>
          <cell r="G8073">
            <v>26.47</v>
          </cell>
          <cell r="H8073" t="str">
            <v>I-SINAPI</v>
          </cell>
          <cell r="I8073">
            <v>32.29</v>
          </cell>
        </row>
        <row r="8074">
          <cell r="D8074" t="str">
            <v>00007338</v>
          </cell>
          <cell r="E8074" t="str">
            <v>TINTA A BASE EPOXI/ALCATRAO COMPOUND COALTAR - OTTO BAUMGART OU MARCA EQUIVALENTE</v>
          </cell>
          <cell r="F8074" t="str">
            <v>KG</v>
          </cell>
          <cell r="G8074">
            <v>19.28</v>
          </cell>
          <cell r="H8074" t="str">
            <v>I-SINAPI</v>
          </cell>
          <cell r="I8074">
            <v>23.52</v>
          </cell>
        </row>
        <row r="8075">
          <cell r="D8075" t="str">
            <v>00007287</v>
          </cell>
          <cell r="E8075" t="str">
            <v>TINTA A OLEO BRILHANTE</v>
          </cell>
          <cell r="F8075" t="str">
            <v>GL</v>
          </cell>
          <cell r="G8075">
            <v>35.1</v>
          </cell>
          <cell r="H8075" t="str">
            <v>I-SINAPI</v>
          </cell>
          <cell r="I8075">
            <v>42.82</v>
          </cell>
        </row>
        <row r="8076">
          <cell r="D8076" t="str">
            <v>00007350</v>
          </cell>
          <cell r="E8076" t="str">
            <v>TINTA ACRILICA P/CERAMICA</v>
          </cell>
          <cell r="F8076" t="str">
            <v>L</v>
          </cell>
          <cell r="G8076">
            <v>19.66</v>
          </cell>
          <cell r="H8076" t="str">
            <v>I-SINAPI</v>
          </cell>
          <cell r="I8076">
            <v>23.98</v>
          </cell>
        </row>
        <row r="8077">
          <cell r="D8077" t="str">
            <v>00007348</v>
          </cell>
          <cell r="E8077" t="str">
            <v>TINTA ACRILICA PARA PISO</v>
          </cell>
          <cell r="F8077" t="str">
            <v>L</v>
          </cell>
          <cell r="G8077">
            <v>9.1</v>
          </cell>
          <cell r="H8077" t="str">
            <v>I-SINAPI</v>
          </cell>
          <cell r="I8077">
            <v>11.1</v>
          </cell>
        </row>
        <row r="8078">
          <cell r="D8078" t="str">
            <v>00007347</v>
          </cell>
          <cell r="E8078" t="str">
            <v>TINTA ACRILICA PARA PISO</v>
          </cell>
          <cell r="F8078" t="str">
            <v>GL</v>
          </cell>
          <cell r="G8078">
            <v>32.770000000000003</v>
          </cell>
          <cell r="H8078" t="str">
            <v>I-SINAPI</v>
          </cell>
          <cell r="I8078">
            <v>39.97</v>
          </cell>
        </row>
        <row r="8079">
          <cell r="D8079" t="str">
            <v>00007300</v>
          </cell>
          <cell r="E8079" t="str">
            <v>TINTA ALUMINIO ESMALTE PROTETORA SUPERFICIE METALICA</v>
          </cell>
          <cell r="F8079" t="str">
            <v>GL</v>
          </cell>
          <cell r="G8079">
            <v>60.05</v>
          </cell>
          <cell r="H8079" t="str">
            <v>I-SINAPI</v>
          </cell>
          <cell r="I8079">
            <v>73.260000000000005</v>
          </cell>
        </row>
        <row r="8080">
          <cell r="D8080" t="str">
            <v>00007320</v>
          </cell>
          <cell r="E8080" t="str">
            <v>TINTA ASFALTICA P/ CONCRETO E ARGAMASSA - GALAO 3,6L</v>
          </cell>
          <cell r="F8080" t="str">
            <v>L</v>
          </cell>
          <cell r="G8080">
            <v>11.45</v>
          </cell>
          <cell r="H8080" t="str">
            <v>I-SINAPI</v>
          </cell>
          <cell r="I8080">
            <v>13.96</v>
          </cell>
        </row>
        <row r="8081">
          <cell r="D8081" t="str">
            <v>00007319</v>
          </cell>
          <cell r="E8081" t="str">
            <v>TINTA ASFALTICA P/ CONCRETO E ARGAMASSA TIPO NEUTROLIN OTTO BAUMGART OU MARCA EQUIVALENTE</v>
          </cell>
          <cell r="F8081" t="str">
            <v>L</v>
          </cell>
          <cell r="G8081">
            <v>5.41</v>
          </cell>
          <cell r="H8081" t="str">
            <v>I-SINAPI</v>
          </cell>
          <cell r="I8081">
            <v>6.6</v>
          </cell>
        </row>
        <row r="8082">
          <cell r="D8082" t="str">
            <v>00011632</v>
          </cell>
          <cell r="E8082" t="str">
            <v>TINTA BASE BORRACHA CLORADA TIPO PERCLOR 100 OU MARCA EQUIVALENTE</v>
          </cell>
          <cell r="F8082" t="str">
            <v>GL</v>
          </cell>
          <cell r="G8082">
            <v>197.49</v>
          </cell>
          <cell r="H8082" t="str">
            <v>I-SINAPI</v>
          </cell>
          <cell r="I8082">
            <v>240.93</v>
          </cell>
        </row>
        <row r="8083">
          <cell r="D8083" t="str">
            <v>00007337</v>
          </cell>
          <cell r="E8083" t="str">
            <v>TINTA BASE RESINA EPOXI TP COBERIT EPOXY OTTO BAUMGART OU MARCA   EQUIVALENTE</v>
          </cell>
          <cell r="F8083" t="str">
            <v>L</v>
          </cell>
          <cell r="G8083">
            <v>30.3</v>
          </cell>
          <cell r="H8083" t="str">
            <v>I-SINAPI</v>
          </cell>
          <cell r="I8083">
            <v>36.96</v>
          </cell>
        </row>
        <row r="8084">
          <cell r="D8084" t="str">
            <v>00007318</v>
          </cell>
          <cell r="E8084" t="str">
            <v>TINTA BETUMINOSA BASE EMULSAO TP NEGROLIN OTTO BAUMGART OU MARCA EQUIVALENTE</v>
          </cell>
          <cell r="F8084" t="str">
            <v>KG</v>
          </cell>
          <cell r="G8084">
            <v>4.49</v>
          </cell>
          <cell r="H8084" t="str">
            <v>I-SINAPI</v>
          </cell>
          <cell r="I8084">
            <v>5.47</v>
          </cell>
        </row>
        <row r="8085">
          <cell r="D8085" t="str">
            <v>00007313</v>
          </cell>
          <cell r="E8085" t="str">
            <v>TINTA BETUMINOSA P/ CONCRETO E ALVENARIA TP NEUTROL 45 OTTO BAUMGART OU MARCA EQUIVALENTE</v>
          </cell>
          <cell r="F8085" t="str">
            <v>L</v>
          </cell>
          <cell r="G8085">
            <v>7</v>
          </cell>
          <cell r="H8085" t="str">
            <v>I-SINAPI</v>
          </cell>
          <cell r="I8085">
            <v>8.5399999999999991</v>
          </cell>
        </row>
        <row r="8086">
          <cell r="D8086" t="str">
            <v>00007304</v>
          </cell>
          <cell r="E8086" t="str">
            <v>TINTA EPOXI</v>
          </cell>
          <cell r="F8086" t="str">
            <v>L</v>
          </cell>
          <cell r="G8086">
            <v>33.4</v>
          </cell>
          <cell r="H8086" t="str">
            <v>I-SINAPI</v>
          </cell>
          <cell r="I8086">
            <v>40.74</v>
          </cell>
        </row>
        <row r="8087">
          <cell r="D8087" t="str">
            <v>00007303</v>
          </cell>
          <cell r="E8087" t="str">
            <v>TINTA EPOXI</v>
          </cell>
          <cell r="F8087" t="str">
            <v>GL</v>
          </cell>
          <cell r="G8087">
            <v>120.22</v>
          </cell>
          <cell r="H8087" t="str">
            <v>I-SINAPI</v>
          </cell>
          <cell r="I8087">
            <v>146.66</v>
          </cell>
        </row>
        <row r="8088">
          <cell r="D8088" t="str">
            <v>00007290</v>
          </cell>
          <cell r="E8088" t="str">
            <v>TINTA ESMALTE SINTETICO ACETINADO</v>
          </cell>
          <cell r="F8088" t="str">
            <v>GL</v>
          </cell>
          <cell r="G8088">
            <v>53.67</v>
          </cell>
          <cell r="H8088" t="str">
            <v>I-SINAPI</v>
          </cell>
          <cell r="I8088">
            <v>65.47</v>
          </cell>
        </row>
        <row r="8089">
          <cell r="D8089" t="str">
            <v>00007311</v>
          </cell>
          <cell r="E8089" t="str">
            <v>TINTA ESMALTE SINTETICO ACETINADO</v>
          </cell>
          <cell r="F8089" t="str">
            <v>L</v>
          </cell>
          <cell r="G8089">
            <v>14.91</v>
          </cell>
          <cell r="H8089" t="str">
            <v>I-SINAPI</v>
          </cell>
          <cell r="I8089">
            <v>18.190000000000001</v>
          </cell>
        </row>
        <row r="8090">
          <cell r="D8090" t="str">
            <v>00007292</v>
          </cell>
          <cell r="E8090" t="str">
            <v>TINTA ESMALTE SINTETICO ALTO BRILHO</v>
          </cell>
          <cell r="F8090" t="str">
            <v>L</v>
          </cell>
          <cell r="G8090">
            <v>14.06</v>
          </cell>
          <cell r="H8090" t="str">
            <v>I-SINAPI</v>
          </cell>
          <cell r="I8090">
            <v>17.149999999999999</v>
          </cell>
        </row>
        <row r="8091">
          <cell r="D8091" t="str">
            <v>00007294</v>
          </cell>
          <cell r="E8091" t="str">
            <v>TINTA ESMALTE SINTETICO ALTO BRILHO</v>
          </cell>
          <cell r="F8091" t="str">
            <v>GL</v>
          </cell>
          <cell r="G8091">
            <v>50.62</v>
          </cell>
          <cell r="H8091" t="str">
            <v>I-SINAPI</v>
          </cell>
          <cell r="I8091">
            <v>61.75</v>
          </cell>
        </row>
        <row r="8092">
          <cell r="D8092" t="str">
            <v>00007288</v>
          </cell>
          <cell r="E8092" t="str">
            <v>TINTA ESMALTE SINTETICO FOSCO</v>
          </cell>
          <cell r="F8092" t="str">
            <v>L</v>
          </cell>
          <cell r="G8092">
            <v>15.26</v>
          </cell>
          <cell r="H8092" t="str">
            <v>I-SINAPI</v>
          </cell>
          <cell r="I8092">
            <v>18.61</v>
          </cell>
        </row>
        <row r="8093">
          <cell r="D8093" t="str">
            <v>00007312</v>
          </cell>
          <cell r="E8093" t="str">
            <v>TINTA ESMALTE SINTETICO FOSCO</v>
          </cell>
          <cell r="F8093" t="str">
            <v>GL</v>
          </cell>
          <cell r="G8093">
            <v>54.92</v>
          </cell>
          <cell r="H8093" t="str">
            <v>I-SINAPI</v>
          </cell>
          <cell r="I8093">
            <v>67</v>
          </cell>
        </row>
        <row r="8094">
          <cell r="D8094" t="str">
            <v>00007293</v>
          </cell>
          <cell r="E8094" t="str">
            <v>TINTA GRAFITE ESMALTE PROTETORA DE SUPERFICIE METALICA</v>
          </cell>
          <cell r="F8094" t="str">
            <v>L</v>
          </cell>
          <cell r="G8094">
            <v>14.49</v>
          </cell>
          <cell r="H8094" t="str">
            <v>I-SINAPI</v>
          </cell>
          <cell r="I8094">
            <v>17.670000000000002</v>
          </cell>
        </row>
        <row r="8095">
          <cell r="D8095" t="str">
            <v>00007364</v>
          </cell>
          <cell r="E8095" t="str">
            <v>TINTA HIDRACOR</v>
          </cell>
          <cell r="F8095" t="str">
            <v>L</v>
          </cell>
          <cell r="G8095">
            <v>0.77</v>
          </cell>
          <cell r="H8095" t="str">
            <v>I-SINAPI</v>
          </cell>
          <cell r="I8095">
            <v>0.93</v>
          </cell>
        </row>
        <row r="8096">
          <cell r="D8096" t="str">
            <v>00007363</v>
          </cell>
          <cell r="E8096" t="str">
            <v>TINTA HIDRACOR</v>
          </cell>
          <cell r="F8096" t="str">
            <v>KG</v>
          </cell>
          <cell r="G8096">
            <v>3.08</v>
          </cell>
          <cell r="H8096" t="str">
            <v>I-SINAPI</v>
          </cell>
          <cell r="I8096">
            <v>3.75</v>
          </cell>
        </row>
        <row r="8097">
          <cell r="D8097" t="str">
            <v>00007356</v>
          </cell>
          <cell r="E8097" t="str">
            <v>TINTA LATEX ACRILICA</v>
          </cell>
          <cell r="F8097" t="str">
            <v>L</v>
          </cell>
          <cell r="G8097">
            <v>13.04</v>
          </cell>
          <cell r="H8097" t="str">
            <v>I-SINAPI</v>
          </cell>
          <cell r="I8097">
            <v>15.9</v>
          </cell>
        </row>
        <row r="8098">
          <cell r="D8098" t="str">
            <v>00007355</v>
          </cell>
          <cell r="E8098" t="str">
            <v>TINTA LATEX ACRILICA</v>
          </cell>
          <cell r="F8098" t="str">
            <v>GL</v>
          </cell>
          <cell r="G8098">
            <v>48.63</v>
          </cell>
          <cell r="H8098" t="str">
            <v>I-SINAPI</v>
          </cell>
          <cell r="I8098">
            <v>59.32</v>
          </cell>
        </row>
        <row r="8099">
          <cell r="D8099" t="str">
            <v>00007345</v>
          </cell>
          <cell r="E8099" t="str">
            <v>TINTA LATEX PVA</v>
          </cell>
          <cell r="F8099" t="str">
            <v>L</v>
          </cell>
          <cell r="G8099">
            <v>10.51</v>
          </cell>
          <cell r="H8099" t="str">
            <v>I-SINAPI</v>
          </cell>
          <cell r="I8099">
            <v>12.82</v>
          </cell>
        </row>
        <row r="8100">
          <cell r="D8100" t="str">
            <v>00007344</v>
          </cell>
          <cell r="E8100" t="str">
            <v>TINTA LATEX PVA</v>
          </cell>
          <cell r="F8100" t="str">
            <v>GL</v>
          </cell>
          <cell r="G8100">
            <v>39.08</v>
          </cell>
          <cell r="H8100" t="str">
            <v>I-SINAPI</v>
          </cell>
          <cell r="I8100">
            <v>47.67</v>
          </cell>
        </row>
        <row r="8101">
          <cell r="D8101" t="str">
            <v>00007362</v>
          </cell>
          <cell r="E8101" t="str">
            <v>TINTA MINERAL IMPERMEAVEL EM PO - SUPER CONSERVADO "P" SIKA</v>
          </cell>
          <cell r="F8101" t="str">
            <v>KG</v>
          </cell>
          <cell r="G8101">
            <v>6.74</v>
          </cell>
          <cell r="H8101" t="str">
            <v>I-SINAPI</v>
          </cell>
          <cell r="I8101">
            <v>8.2200000000000006</v>
          </cell>
        </row>
        <row r="8102">
          <cell r="D8102" t="str">
            <v>00007342</v>
          </cell>
          <cell r="E8102" t="str">
            <v>TINTA MINERAL IMPERMEAVEL PO - TIPO CIMENTOL OTTO BAUMGART OU MARCA EQUIVALENTE</v>
          </cell>
          <cell r="F8102" t="str">
            <v>KG</v>
          </cell>
          <cell r="G8102">
            <v>2.93</v>
          </cell>
          <cell r="H8102" t="str">
            <v>I-SINAPI</v>
          </cell>
          <cell r="I8102">
            <v>3.57</v>
          </cell>
        </row>
        <row r="8103">
          <cell r="D8103" t="str">
            <v>00011163</v>
          </cell>
          <cell r="E8103" t="str">
            <v>TINTA PARA SINALIZAÇÃO HORIZONTAL, À BASE DE RESINA ACRÍLICA, EMULSIONADA EM ÁGUA, TIPO AQUAPLAS</v>
          </cell>
          <cell r="F8103" t="str">
            <v>GL</v>
          </cell>
          <cell r="G8103">
            <v>101.09</v>
          </cell>
          <cell r="H8103" t="str">
            <v>I-SINAPI</v>
          </cell>
          <cell r="I8103">
            <v>123.32</v>
          </cell>
        </row>
        <row r="8104">
          <cell r="D8104" t="str">
            <v>00000153</v>
          </cell>
          <cell r="E8104" t="str">
            <v>TINTA PROTETORA EMULSAO AQUOSA, BASE EPOXI, TIPO SIKAGUARD 67</v>
          </cell>
          <cell r="F8104" t="str">
            <v>L</v>
          </cell>
          <cell r="G8104">
            <v>67.239999999999995</v>
          </cell>
          <cell r="H8104" t="str">
            <v>I-SINAPI</v>
          </cell>
          <cell r="I8104">
            <v>82.03</v>
          </cell>
        </row>
        <row r="8105">
          <cell r="D8105" t="str">
            <v>00007306</v>
          </cell>
          <cell r="E8105" t="str">
            <v>TINTA PROTETORA SUPERFICIE METALICA ALUMINIO</v>
          </cell>
          <cell r="F8105" t="str">
            <v>L</v>
          </cell>
          <cell r="G8105">
            <v>17.170000000000002</v>
          </cell>
          <cell r="H8105" t="str">
            <v>I-SINAPI</v>
          </cell>
          <cell r="I8105">
            <v>20.94</v>
          </cell>
        </row>
        <row r="8106">
          <cell r="D8106" t="str">
            <v>00007295</v>
          </cell>
          <cell r="E8106" t="str">
            <v>TINTA PROTETORA SUPERFICIE METALICA GRAFITE</v>
          </cell>
          <cell r="F8106" t="str">
            <v>GL</v>
          </cell>
          <cell r="G8106">
            <v>52.17</v>
          </cell>
          <cell r="H8106" t="str">
            <v>I-SINAPI</v>
          </cell>
          <cell r="I8106">
            <v>63.64</v>
          </cell>
        </row>
        <row r="8107">
          <cell r="D8107" t="str">
            <v>00026032</v>
          </cell>
          <cell r="E8107" t="str">
            <v>TINTA RETRORREFLETIVAS A BASE DE RESINA ACRÍLICA COM MICROESFERA DE VIDRO, DB-800 COR BRANCA N</v>
          </cell>
          <cell r="F8107" t="str">
            <v>L</v>
          </cell>
          <cell r="G8107">
            <v>16.940000000000001</v>
          </cell>
          <cell r="H8107" t="str">
            <v>I-SINAPI</v>
          </cell>
          <cell r="I8107">
            <v>20.66</v>
          </cell>
        </row>
        <row r="8108">
          <cell r="D8108" t="str">
            <v>00007360</v>
          </cell>
          <cell r="E8108" t="str">
            <v>TINTA TEXTURIZADA ACRILICA P/ PINTURA INTERNA/EXTERNA</v>
          </cell>
          <cell r="F8108" t="str">
            <v>L</v>
          </cell>
          <cell r="G8108">
            <v>10.1</v>
          </cell>
          <cell r="H8108" t="str">
            <v>I-SINAPI</v>
          </cell>
          <cell r="I8108">
            <v>12.32</v>
          </cell>
        </row>
        <row r="8109">
          <cell r="D8109" t="str">
            <v>00011060</v>
          </cell>
          <cell r="E8109" t="str">
            <v>TIRANTE EM FG P/ CONTRAVENTAMENTO DE TELHA CANALETE 90 - 1/4" X 400MM "</v>
          </cell>
          <cell r="F8109" t="str">
            <v>UN</v>
          </cell>
          <cell r="G8109">
            <v>17.059999999999999</v>
          </cell>
          <cell r="H8109" t="str">
            <v>I-SINAPI</v>
          </cell>
          <cell r="I8109">
            <v>20.81</v>
          </cell>
        </row>
        <row r="8110">
          <cell r="D8110" t="str">
            <v>00020245</v>
          </cell>
          <cell r="E8110" t="str">
            <v>TOMADA COMPLETA P/ RADIO E TV</v>
          </cell>
          <cell r="F8110" t="str">
            <v>UN</v>
          </cell>
          <cell r="G8110">
            <v>4.34</v>
          </cell>
          <cell r="H8110" t="str">
            <v>I-SINAPI</v>
          </cell>
          <cell r="I8110">
            <v>5.29</v>
          </cell>
        </row>
        <row r="8111">
          <cell r="D8111" t="str">
            <v>00012145</v>
          </cell>
          <cell r="E8111" t="str">
            <v>TOMADA DE PISO 2P UNIVERSAL 10A/250V C/ PLACA 4'' X 4'' EM TERMOPLASTICO ALTA RESISTENCIA, TIPO PIAL O</v>
          </cell>
          <cell r="F8111" t="str">
            <v>UN</v>
          </cell>
          <cell r="G8111">
            <v>13.6</v>
          </cell>
          <cell r="H8111" t="str">
            <v>I-SINAPI</v>
          </cell>
          <cell r="I8111">
            <v>16.59</v>
          </cell>
        </row>
        <row r="8112">
          <cell r="D8112" t="str">
            <v>00007535</v>
          </cell>
          <cell r="E8112" t="str">
            <v>TOMADA DUPLA EMBUTIR 2 X 2P UNIVERSAL 10A/250V C/PLACA, TIPO SILENTOQUE PIAL OU EQUIV</v>
          </cell>
          <cell r="F8112" t="str">
            <v>UN</v>
          </cell>
          <cell r="G8112">
            <v>7.35</v>
          </cell>
          <cell r="H8112" t="str">
            <v>I-SINAPI</v>
          </cell>
          <cell r="I8112">
            <v>8.9600000000000009</v>
          </cell>
        </row>
        <row r="8113">
          <cell r="D8113" t="str">
            <v>00007536</v>
          </cell>
          <cell r="E8113" t="str">
            <v>TOMADA DUPLA EMBUTIR 2 X 2P UNIVERSAL 10A/250V S/PLACA, TIPO SILENTOQUE PIAL OU EQUIV</v>
          </cell>
          <cell r="F8113" t="str">
            <v>UN</v>
          </cell>
          <cell r="G8113">
            <v>6.64</v>
          </cell>
          <cell r="H8113" t="str">
            <v>I-SINAPI</v>
          </cell>
          <cell r="I8113">
            <v>8.1</v>
          </cell>
        </row>
        <row r="8114">
          <cell r="D8114" t="str">
            <v>00007526</v>
          </cell>
          <cell r="E8114" t="str">
            <v>TOMADA EMBUTIR P/ TELEFONE PADRAO TELEBRAS C/ PLACA, TIPO SILENTOQUE PIAL OU EQUIV</v>
          </cell>
          <cell r="F8114" t="str">
            <v>UN</v>
          </cell>
          <cell r="G8114">
            <v>8.34</v>
          </cell>
          <cell r="H8114" t="str">
            <v>I-SINAPI</v>
          </cell>
          <cell r="I8114">
            <v>10.17</v>
          </cell>
        </row>
        <row r="8115">
          <cell r="D8115">
            <v>7529</v>
          </cell>
          <cell r="E8115" t="str">
            <v>TOMADA EMBUTIR 2P + T 15A/250V C/PLACA, TIPO SILENTOQUE OU EQUIV</v>
          </cell>
          <cell r="F8115" t="str">
            <v>UN</v>
          </cell>
          <cell r="G8115">
            <v>10.06</v>
          </cell>
          <cell r="H8115" t="str">
            <v>I-SINAPI</v>
          </cell>
          <cell r="I8115">
            <v>12.27</v>
          </cell>
        </row>
        <row r="8116">
          <cell r="D8116">
            <v>7528</v>
          </cell>
          <cell r="E8116" t="str">
            <v>TOMADA EMBUTIR 2P UNIVERSAL REDONDA 10A/250V C/ PLACA, TIPO SILENTOQUE PIAL OU EQUIV</v>
          </cell>
          <cell r="F8116" t="str">
            <v>UN</v>
          </cell>
          <cell r="G8116">
            <v>4.3</v>
          </cell>
          <cell r="H8116" t="str">
            <v>I-SINAPI</v>
          </cell>
          <cell r="I8116">
            <v>5.24</v>
          </cell>
        </row>
        <row r="8117">
          <cell r="D8117" t="str">
            <v>00007533</v>
          </cell>
          <cell r="E8117" t="str">
            <v>TOMADA EMBUTIR 2P UNIVERSAL 10A/250V S/PLACA, TIPO SILENTOQUE PIAL OU EQUIV</v>
          </cell>
          <cell r="F8117" t="str">
            <v>UN</v>
          </cell>
          <cell r="G8117">
            <v>2.95</v>
          </cell>
          <cell r="H8117" t="str">
            <v>I-SINAPI</v>
          </cell>
          <cell r="I8117">
            <v>3.59</v>
          </cell>
        </row>
        <row r="8118">
          <cell r="D8118" t="str">
            <v>00007524</v>
          </cell>
          <cell r="E8118" t="str">
            <v>TOMADA EMBUTIR 3P + T 30A/440V REF 56403 USO INDUSTRIAL SEM PLACA, PIAL OU EQUIV</v>
          </cell>
          <cell r="F8118" t="str">
            <v>UN</v>
          </cell>
          <cell r="G8118">
            <v>12.88</v>
          </cell>
          <cell r="H8118" t="str">
            <v>I-SINAPI</v>
          </cell>
          <cell r="I8118">
            <v>15.71</v>
          </cell>
        </row>
        <row r="8119">
          <cell r="D8119" t="str">
            <v>00007525</v>
          </cell>
          <cell r="E8119" t="str">
            <v>TOMADA EMBUTIR 3P + T 30A/440V REF 56404 USO INDUSTRIAL C/ PLACA, PIAL OU EQUIV</v>
          </cell>
          <cell r="F8119" t="str">
            <v>UN</v>
          </cell>
          <cell r="G8119">
            <v>16.5</v>
          </cell>
          <cell r="H8119" t="str">
            <v>I-SINAPI</v>
          </cell>
          <cell r="I8119">
            <v>20.13</v>
          </cell>
        </row>
        <row r="8120">
          <cell r="D8120" t="str">
            <v>00007531</v>
          </cell>
          <cell r="E8120" t="str">
            <v>TOMADA EMBUTIR 3P 20A/250V C/PLACA, TIPO SILENTOQUE PIAL OU EQUIV</v>
          </cell>
          <cell r="F8120" t="str">
            <v>UN</v>
          </cell>
          <cell r="G8120">
            <v>8.86</v>
          </cell>
          <cell r="H8120" t="str">
            <v>I-SINAPI</v>
          </cell>
          <cell r="I8120">
            <v>10.8</v>
          </cell>
        </row>
        <row r="8121">
          <cell r="D8121" t="str">
            <v>00012143</v>
          </cell>
          <cell r="E8121" t="str">
            <v>TOMADA ESPECIAL C/ PINO 15A, REVESTIMENTO EM BORRACHA, TIPO SAVEL OU EQUIV</v>
          </cell>
          <cell r="F8121" t="str">
            <v>UN</v>
          </cell>
          <cell r="G8121">
            <v>14.86</v>
          </cell>
          <cell r="H8121" t="str">
            <v>I-SINAPI</v>
          </cell>
          <cell r="I8121">
            <v>18.12</v>
          </cell>
        </row>
        <row r="8122">
          <cell r="D8122" t="str">
            <v>00012142</v>
          </cell>
          <cell r="E8122" t="str">
            <v>TOMADA SOBREPOR P/ TELEFONE PADRAO TELEBRAS, TIPO SILENTOQUE PIAL OU EQUIV</v>
          </cell>
          <cell r="F8122" t="str">
            <v>UN</v>
          </cell>
          <cell r="G8122">
            <v>5.44</v>
          </cell>
          <cell r="H8122" t="str">
            <v>I-SINAPI</v>
          </cell>
          <cell r="I8122">
            <v>6.63</v>
          </cell>
        </row>
        <row r="8123">
          <cell r="D8123" t="str">
            <v>00012147</v>
          </cell>
          <cell r="E8123" t="str">
            <v>TOMADA SOBREPOR 2P UNIVERSAL 10A/250V, TIPO SILENTOQUE PIAL OU EQUIV</v>
          </cell>
          <cell r="F8123" t="str">
            <v>UN</v>
          </cell>
          <cell r="G8123">
            <v>6.64</v>
          </cell>
          <cell r="H8123" t="str">
            <v>I-SINAPI</v>
          </cell>
          <cell r="I8123">
            <v>8.1</v>
          </cell>
        </row>
        <row r="8124">
          <cell r="D8124" t="str">
            <v>00007527</v>
          </cell>
          <cell r="E8124" t="str">
            <v>TOMADA TELEFONE 4P TELEBRAS S/PLACA PIAL OU SIMILAR</v>
          </cell>
          <cell r="F8124" t="str">
            <v>UN</v>
          </cell>
          <cell r="G8124">
            <v>6.83</v>
          </cell>
          <cell r="H8124" t="str">
            <v>I-SINAPI</v>
          </cell>
          <cell r="I8124">
            <v>8.33</v>
          </cell>
        </row>
        <row r="8125">
          <cell r="D8125" t="str">
            <v>00007592</v>
          </cell>
          <cell r="E8125" t="str">
            <v>TOPOGRAFO</v>
          </cell>
          <cell r="F8125" t="str">
            <v>H</v>
          </cell>
          <cell r="G8125">
            <v>15.45</v>
          </cell>
          <cell r="H8125" t="str">
            <v>I-SINAPI</v>
          </cell>
          <cell r="I8125">
            <v>18.84</v>
          </cell>
        </row>
        <row r="8126">
          <cell r="D8126" t="str">
            <v>00013984</v>
          </cell>
          <cell r="E8126" t="str">
            <v>TORNEIRA CROMADA CURTA SEM AREJADOR 1/2" OU 3/4" REF 1152 - USO GERAL</v>
          </cell>
          <cell r="F8126" t="str">
            <v>UN</v>
          </cell>
          <cell r="G8126">
            <v>59.67</v>
          </cell>
          <cell r="H8126" t="str">
            <v>I-SINAPI</v>
          </cell>
          <cell r="I8126">
            <v>72.790000000000006</v>
          </cell>
        </row>
        <row r="8127">
          <cell r="D8127" t="str">
            <v>00020252</v>
          </cell>
          <cell r="E8127" t="str">
            <v>TORNEIRA CROMADA LONGA 1/2" OU 3/4" REF 1158 P/ PIA COZ - PADRAO MEDIO</v>
          </cell>
          <cell r="F8127" t="str">
            <v>UN</v>
          </cell>
          <cell r="G8127">
            <v>42.08</v>
          </cell>
          <cell r="H8127" t="str">
            <v>I-SINAPI</v>
          </cell>
          <cell r="I8127">
            <v>51.33</v>
          </cell>
        </row>
        <row r="8128">
          <cell r="D8128" t="str">
            <v>00013416</v>
          </cell>
          <cell r="E8128" t="str">
            <v>TORNEIRA CROMADA LONGA 1/2" OU 3/4" REF 1158 P/ PIA COZ - PADRAO POPULAR</v>
          </cell>
          <cell r="F8128" t="str">
            <v>UN</v>
          </cell>
          <cell r="G8128">
            <v>42.65</v>
          </cell>
          <cell r="H8128" t="str">
            <v>I-SINAPI</v>
          </cell>
          <cell r="I8128">
            <v>52.03</v>
          </cell>
        </row>
        <row r="8129">
          <cell r="D8129" t="str">
            <v>00013417</v>
          </cell>
          <cell r="E8129" t="str">
            <v>TORNEIRA CROMADA MEDIA 1/2" OU 3/4" REF 1143 - PADRAO POPULAR</v>
          </cell>
          <cell r="F8129" t="str">
            <v>UN</v>
          </cell>
          <cell r="G8129">
            <v>27.67</v>
          </cell>
          <cell r="H8129" t="str">
            <v>I-SINAPI</v>
          </cell>
          <cell r="I8129">
            <v>33.75</v>
          </cell>
        </row>
        <row r="8130">
          <cell r="D8130" t="str">
            <v>00020251</v>
          </cell>
          <cell r="E8130" t="str">
            <v>TORNEIRA CROMADA MEDIA 1/2" OU 3/4" REF 1143 P/ TANQUE - PADRAO MEDIO</v>
          </cell>
          <cell r="F8130" t="str">
            <v>UN</v>
          </cell>
          <cell r="G8130">
            <v>31.5</v>
          </cell>
          <cell r="H8130" t="str">
            <v>I-SINAPI</v>
          </cell>
          <cell r="I8130">
            <v>38.43</v>
          </cell>
        </row>
        <row r="8131">
          <cell r="D8131" t="str">
            <v>00011772</v>
          </cell>
          <cell r="E8131" t="str">
            <v>TORNEIRA CROMADA TUBO MOVEL P/ BANCADA 1/2" OU 3/4" REF 1167 P/ PIA COZ - PADRAO ALTO</v>
          </cell>
          <cell r="F8131" t="str">
            <v>UN</v>
          </cell>
          <cell r="G8131">
            <v>246.4</v>
          </cell>
          <cell r="H8131" t="str">
            <v>I-SINAPI</v>
          </cell>
          <cell r="I8131">
            <v>300.60000000000002</v>
          </cell>
        </row>
        <row r="8132">
          <cell r="D8132" t="str">
            <v>00011773</v>
          </cell>
          <cell r="E8132" t="str">
            <v>TORNEIRA CROMADA TUBO MOVEL P/ PAREDE 1/2" OU 3/4" REF 1168 P/ PIA COZ - PADRAO MEDIO</v>
          </cell>
          <cell r="F8132" t="str">
            <v>UN</v>
          </cell>
          <cell r="G8132">
            <v>109.93</v>
          </cell>
          <cell r="H8132" t="str">
            <v>I-SINAPI</v>
          </cell>
          <cell r="I8132">
            <v>134.11000000000001</v>
          </cell>
        </row>
        <row r="8133">
          <cell r="D8133" t="str">
            <v>00013418</v>
          </cell>
          <cell r="E8133" t="str">
            <v>TORNEIRA CROMADA 1/2" OU 3/4" CURTA REF 1140 P/ TANQUE - PADRAO POPULAR</v>
          </cell>
          <cell r="F8133" t="str">
            <v>UN</v>
          </cell>
          <cell r="G8133">
            <v>31.12</v>
          </cell>
          <cell r="H8133" t="str">
            <v>I-SINAPI</v>
          </cell>
          <cell r="I8133">
            <v>37.96</v>
          </cell>
        </row>
        <row r="8134">
          <cell r="D8134" t="str">
            <v>00007604</v>
          </cell>
          <cell r="E8134" t="str">
            <v>TORNEIRA CROMADA 1/2" OU 3/4" REF 1126 P/ TANQUE - PADRAO POPULAR</v>
          </cell>
          <cell r="F8134" t="str">
            <v>UN</v>
          </cell>
          <cell r="G8134">
            <v>18.95</v>
          </cell>
          <cell r="H8134" t="str">
            <v>I-SINAPI</v>
          </cell>
          <cell r="I8134">
            <v>23.11</v>
          </cell>
        </row>
        <row r="8135">
          <cell r="D8135" t="str">
            <v>00011762</v>
          </cell>
          <cell r="E8135" t="str">
            <v>TORNEIRA CROMADA 1/2" OU 3/4" REF 1153 P/ JARDIM/TANQUE - PADRAO ALTO</v>
          </cell>
          <cell r="F8135" t="str">
            <v>UN</v>
          </cell>
          <cell r="G8135">
            <v>30.55</v>
          </cell>
          <cell r="H8135" t="str">
            <v>I-SINAPI</v>
          </cell>
          <cell r="I8135">
            <v>37.270000000000003</v>
          </cell>
        </row>
        <row r="8136">
          <cell r="D8136" t="str">
            <v>00011775</v>
          </cell>
          <cell r="E8136" t="str">
            <v>TORNEIRA CROMADA 1/2" OU 3/4" REF 1157 P/ PIA COZ - C/ AREJADOR - PADRAO MEDIO</v>
          </cell>
          <cell r="F8136" t="str">
            <v>UN</v>
          </cell>
          <cell r="G8136">
            <v>114.86</v>
          </cell>
          <cell r="H8136" t="str">
            <v>I-SINAPI</v>
          </cell>
          <cell r="I8136">
            <v>140.12</v>
          </cell>
        </row>
        <row r="8137">
          <cell r="D8137" t="str">
            <v>00013983</v>
          </cell>
          <cell r="E8137" t="str">
            <v>TORNEIRA CROMADA 1/2" OU 3/4" REF 1159 P/ PIA COZ - PADRAO POPULAR</v>
          </cell>
          <cell r="F8137" t="str">
            <v>UN</v>
          </cell>
          <cell r="G8137">
            <v>106.14</v>
          </cell>
          <cell r="H8137" t="str">
            <v>I-SINAPI</v>
          </cell>
          <cell r="I8137">
            <v>129.49</v>
          </cell>
        </row>
        <row r="8138">
          <cell r="D8138" t="str">
            <v>00013415</v>
          </cell>
          <cell r="E8138" t="str">
            <v>TORNEIRA CROMADA 1/2" OU 3/4" REF 1193 P/ LAVATORIO - PADRAO POPULAR</v>
          </cell>
          <cell r="F8138" t="str">
            <v>UN</v>
          </cell>
          <cell r="G8138">
            <v>39.31</v>
          </cell>
          <cell r="H8138" t="str">
            <v>I-SINAPI</v>
          </cell>
          <cell r="I8138">
            <v>47.95</v>
          </cell>
        </row>
        <row r="8139">
          <cell r="D8139" t="str">
            <v>00011823</v>
          </cell>
          <cell r="E8139" t="str">
            <v>TORNEIRA DE BOIA PVC 1/2" P/ CAIXA DESCARGA EXTERNA</v>
          </cell>
          <cell r="F8139" t="str">
            <v>UN</v>
          </cell>
          <cell r="G8139">
            <v>5.8</v>
          </cell>
          <cell r="H8139" t="str">
            <v>I-SINAPI</v>
          </cell>
          <cell r="I8139">
            <v>7.07</v>
          </cell>
        </row>
        <row r="8140">
          <cell r="D8140" t="str">
            <v>00011763</v>
          </cell>
          <cell r="E8140" t="str">
            <v>TORNEIRA DE BOIA REAL 1.1/2" C/ BALAO PLASTICO</v>
          </cell>
          <cell r="F8140" t="str">
            <v>UN</v>
          </cell>
          <cell r="G8140">
            <v>157.54</v>
          </cell>
          <cell r="H8140" t="str">
            <v>I-SINAPI</v>
          </cell>
          <cell r="I8140">
            <v>192.19</v>
          </cell>
        </row>
        <row r="8141">
          <cell r="D8141" t="str">
            <v>00011764</v>
          </cell>
          <cell r="E8141" t="str">
            <v>TORNEIRA DE BOIA REAL 1.1/4" C/ BALAO PLASTICO</v>
          </cell>
          <cell r="F8141" t="str">
            <v>UN</v>
          </cell>
          <cell r="G8141">
            <v>131.54</v>
          </cell>
          <cell r="H8141" t="str">
            <v>I-SINAPI</v>
          </cell>
          <cell r="I8141">
            <v>160.47</v>
          </cell>
        </row>
        <row r="8142">
          <cell r="D8142" t="str">
            <v>00011826</v>
          </cell>
          <cell r="E8142" t="str">
            <v>TORNEIRA DE BOIA REAL 1/2" C/ BALAO METALICO</v>
          </cell>
          <cell r="F8142" t="str">
            <v>UN</v>
          </cell>
          <cell r="G8142">
            <v>58.49</v>
          </cell>
          <cell r="H8142" t="str">
            <v>I-SINAPI</v>
          </cell>
          <cell r="I8142">
            <v>71.349999999999994</v>
          </cell>
        </row>
        <row r="8143">
          <cell r="D8143" t="str">
            <v>00011829</v>
          </cell>
          <cell r="E8143" t="str">
            <v>TORNEIRA DE BOIA REAL 1/2" C/ BALAO PLASTICO</v>
          </cell>
          <cell r="F8143" t="str">
            <v>UN</v>
          </cell>
          <cell r="G8143">
            <v>9.4600000000000009</v>
          </cell>
          <cell r="H8143" t="str">
            <v>I-SINAPI</v>
          </cell>
          <cell r="I8143">
            <v>11.54</v>
          </cell>
        </row>
        <row r="8144">
          <cell r="D8144" t="str">
            <v>00011825</v>
          </cell>
          <cell r="E8144" t="str">
            <v>TORNEIRA DE BOIA REAL 1" C/ BALAO PLASTICO</v>
          </cell>
          <cell r="F8144" t="str">
            <v>UN</v>
          </cell>
          <cell r="G8144">
            <v>89.04</v>
          </cell>
          <cell r="H8144" t="str">
            <v>I-SINAPI</v>
          </cell>
          <cell r="I8144">
            <v>108.62</v>
          </cell>
        </row>
        <row r="8145">
          <cell r="D8145" t="str">
            <v>00011767</v>
          </cell>
          <cell r="E8145" t="str">
            <v>TORNEIRA DE BOIA REAL 2" C/ BALAO PLASTICO</v>
          </cell>
          <cell r="F8145" t="str">
            <v>UN</v>
          </cell>
          <cell r="G8145">
            <v>183.51</v>
          </cell>
          <cell r="H8145" t="str">
            <v>I-SINAPI</v>
          </cell>
          <cell r="I8145">
            <v>223.88</v>
          </cell>
        </row>
        <row r="8146">
          <cell r="D8146" t="str">
            <v>00007606</v>
          </cell>
          <cell r="E8146" t="str">
            <v>TORNEIRA DE BOIA REAL 3/4" C/ BALAO METALICO</v>
          </cell>
          <cell r="F8146" t="str">
            <v>UN</v>
          </cell>
          <cell r="G8146">
            <v>72.97</v>
          </cell>
          <cell r="H8146" t="str">
            <v>I-SINAPI</v>
          </cell>
          <cell r="I8146">
            <v>89.02</v>
          </cell>
        </row>
        <row r="8147">
          <cell r="D8147" t="str">
            <v>00011830</v>
          </cell>
          <cell r="E8147" t="str">
            <v>TORNEIRA DE BOIA REAL 3/4" C/ BALAO PLASTICO</v>
          </cell>
          <cell r="F8147" t="str">
            <v>UN</v>
          </cell>
          <cell r="G8147">
            <v>9.69</v>
          </cell>
          <cell r="H8147" t="str">
            <v>I-SINAPI</v>
          </cell>
          <cell r="I8147">
            <v>11.82</v>
          </cell>
        </row>
        <row r="8148">
          <cell r="D8148" t="str">
            <v>00011766</v>
          </cell>
          <cell r="E8148" t="str">
            <v>TORNEIRA DE BOIA VAZAO TOTAL 1/2" C/ BALAO PLASTICO OU METALICO</v>
          </cell>
          <cell r="F8148" t="str">
            <v>UN</v>
          </cell>
          <cell r="G8148">
            <v>61.37</v>
          </cell>
          <cell r="H8148" t="str">
            <v>I-SINAPI</v>
          </cell>
          <cell r="I8148">
            <v>74.87</v>
          </cell>
        </row>
        <row r="8149">
          <cell r="D8149" t="str">
            <v>00011765</v>
          </cell>
          <cell r="E8149" t="str">
            <v>TORNEIRA DE BOIA VAZAO TOTAL 1" C/ BALAO PLASTICO OU METALICO</v>
          </cell>
          <cell r="F8149" t="str">
            <v>UN</v>
          </cell>
          <cell r="G8149">
            <v>80.67</v>
          </cell>
          <cell r="H8149" t="str">
            <v>I-SINAPI</v>
          </cell>
          <cell r="I8149">
            <v>98.41</v>
          </cell>
        </row>
        <row r="8150">
          <cell r="D8150" t="str">
            <v>00011824</v>
          </cell>
          <cell r="E8150" t="str">
            <v>TORNEIRA DE BOIA VAZAO TOTAL 3/4" C/ BALAO PLASTICO OU METALICO</v>
          </cell>
          <cell r="F8150" t="str">
            <v>UN</v>
          </cell>
          <cell r="G8150">
            <v>67.78</v>
          </cell>
          <cell r="H8150" t="str">
            <v>I-SINAPI</v>
          </cell>
          <cell r="I8150">
            <v>82.69</v>
          </cell>
        </row>
        <row r="8151">
          <cell r="D8151" t="str">
            <v>00011777</v>
          </cell>
          <cell r="E8151" t="str">
            <v>TORNEIRA ELETRICA P/ COZINHA</v>
          </cell>
          <cell r="F8151" t="str">
            <v>UN</v>
          </cell>
          <cell r="G8151">
            <v>166.03</v>
          </cell>
          <cell r="H8151" t="str">
            <v>I-SINAPI</v>
          </cell>
          <cell r="I8151">
            <v>202.55</v>
          </cell>
        </row>
        <row r="8152">
          <cell r="D8152" t="str">
            <v>00021099</v>
          </cell>
          <cell r="E8152" t="str">
            <v>TORNEIRA LONGA METAL AMARELO 1/2" OU 3/4" REF 1126</v>
          </cell>
          <cell r="F8152" t="str">
            <v>UN</v>
          </cell>
          <cell r="G8152">
            <v>30.33</v>
          </cell>
          <cell r="H8152" t="str">
            <v>I-SINAPI</v>
          </cell>
          <cell r="I8152">
            <v>37</v>
          </cell>
        </row>
        <row r="8153">
          <cell r="D8153" t="str">
            <v>00007603</v>
          </cell>
          <cell r="E8153" t="str">
            <v>TORNEIRA METAL AMARELO 1/2" OU 3/4" CURTA REF 1120 P/ TANQUE</v>
          </cell>
          <cell r="F8153" t="str">
            <v>UN</v>
          </cell>
          <cell r="G8153">
            <v>22.74</v>
          </cell>
          <cell r="H8153" t="str">
            <v>I-SINAPI</v>
          </cell>
          <cell r="I8153">
            <v>27.74</v>
          </cell>
        </row>
        <row r="8154">
          <cell r="D8154" t="str">
            <v>00007602</v>
          </cell>
          <cell r="E8154" t="str">
            <v>TORNEIRA METAL AMARELO 3/4" CURTA REF 1128 P/ JARDIM</v>
          </cell>
          <cell r="F8154" t="str">
            <v>UN</v>
          </cell>
          <cell r="G8154">
            <v>20.89</v>
          </cell>
          <cell r="H8154" t="str">
            <v>I-SINAPI</v>
          </cell>
          <cell r="I8154">
            <v>25.48</v>
          </cell>
        </row>
        <row r="8155">
          <cell r="D8155" t="str">
            <v>00011778</v>
          </cell>
          <cell r="E8155" t="str">
            <v>TORNEIRA OU REGISTRO CROMADO 1/2" OU 3/4" REF 1147 P/ FILTRO - PADRAO POPULAR</v>
          </cell>
          <cell r="F8155" t="str">
            <v>UN</v>
          </cell>
          <cell r="G8155">
            <v>33.47</v>
          </cell>
          <cell r="H8155" t="str">
            <v>I-SINAPI</v>
          </cell>
          <cell r="I8155">
            <v>40.83</v>
          </cell>
        </row>
        <row r="8156">
          <cell r="D8156" t="str">
            <v>00011832</v>
          </cell>
          <cell r="E8156" t="str">
            <v>TORNEIRA PLÁSTICA DE 1/2" PARA LAVATÓRIO</v>
          </cell>
          <cell r="F8156" t="str">
            <v>UN</v>
          </cell>
          <cell r="G8156">
            <v>5.07</v>
          </cell>
          <cell r="H8156" t="str">
            <v>I-SINAPI</v>
          </cell>
          <cell r="I8156">
            <v>6.18</v>
          </cell>
        </row>
        <row r="8157">
          <cell r="D8157" t="str">
            <v>00011831</v>
          </cell>
          <cell r="E8157" t="str">
            <v>TORNEIRA PLASTICA 3/4" P/TANQUE</v>
          </cell>
          <cell r="F8157" t="str">
            <v>UN</v>
          </cell>
          <cell r="G8157">
            <v>4.84</v>
          </cell>
          <cell r="H8157" t="str">
            <v>I-SINAPI</v>
          </cell>
          <cell r="I8157">
            <v>5.9</v>
          </cell>
        </row>
        <row r="8158">
          <cell r="D8158" t="str">
            <v>00011822</v>
          </cell>
          <cell r="E8158" t="str">
            <v>TORNEIRA PLASTICO 1/2" P/ PIA</v>
          </cell>
          <cell r="F8158" t="str">
            <v>UN</v>
          </cell>
          <cell r="G8158">
            <v>5.07</v>
          </cell>
          <cell r="H8158" t="str">
            <v>I-SINAPI</v>
          </cell>
          <cell r="I8158">
            <v>6.18</v>
          </cell>
        </row>
        <row r="8159">
          <cell r="D8159" t="str">
            <v>00007613</v>
          </cell>
          <cell r="E8159" t="str">
            <v>TRANSFORMADOR TRIFASICO 13,8KV/220-127V; 1000KVA IMERSO EM OLEO MINERAL"</v>
          </cell>
          <cell r="F8159" t="str">
            <v>UN</v>
          </cell>
          <cell r="G8159">
            <v>67748.899999999994</v>
          </cell>
          <cell r="H8159" t="str">
            <v>I-SINAPI</v>
          </cell>
          <cell r="I8159">
            <v>82653.649999999994</v>
          </cell>
        </row>
        <row r="8160">
          <cell r="D8160" t="str">
            <v>00007619</v>
          </cell>
          <cell r="E8160" t="str">
            <v>TRANSFORMADOR TRIFASICO 13,8KV/220-127V; 112,5KVA IMERSO EM OLEO MINERAL"</v>
          </cell>
          <cell r="F8160" t="str">
            <v>UN</v>
          </cell>
          <cell r="G8160">
            <v>8417.49</v>
          </cell>
          <cell r="H8160" t="str">
            <v>I-SINAPI</v>
          </cell>
          <cell r="I8160">
            <v>10269.33</v>
          </cell>
        </row>
        <row r="8161">
          <cell r="D8161" t="str">
            <v>00012076</v>
          </cell>
          <cell r="E8161" t="str">
            <v>TRANSFORMADOR TRIFASICO 13,8KV/220-127V; 15 KVA IMERSO EM OLEO MINERAL"</v>
          </cell>
          <cell r="F8161" t="str">
            <v>UN</v>
          </cell>
          <cell r="G8161">
            <v>3611</v>
          </cell>
          <cell r="H8161" t="str">
            <v>I-SINAPI</v>
          </cell>
          <cell r="I8161">
            <v>4405.42</v>
          </cell>
        </row>
        <row r="8162">
          <cell r="D8162" t="str">
            <v>00007614</v>
          </cell>
          <cell r="E8162" t="str">
            <v>TRANSFORMADOR TRIFASICO 13,8KV/220-127V; 150KVA IMERSO EM OLEO MINERAL"</v>
          </cell>
          <cell r="F8162" t="str">
            <v>UN</v>
          </cell>
          <cell r="G8162">
            <v>9768.1200000000008</v>
          </cell>
          <cell r="H8162" t="str">
            <v>I-SINAPI</v>
          </cell>
          <cell r="I8162">
            <v>11917.1</v>
          </cell>
        </row>
        <row r="8163">
          <cell r="D8163" t="str">
            <v>00007618</v>
          </cell>
          <cell r="E8163" t="str">
            <v>TRANSFORMADOR TRIFASICO 13,8KV/220-127V; 1500KVA IMERSO EM OLEO MINERAL"</v>
          </cell>
          <cell r="F8163" t="str">
            <v>UN</v>
          </cell>
          <cell r="G8163">
            <v>104882.43</v>
          </cell>
          <cell r="H8163" t="str">
            <v>I-SINAPI</v>
          </cell>
          <cell r="I8163">
            <v>127956.56</v>
          </cell>
        </row>
        <row r="8164">
          <cell r="D8164" t="str">
            <v>00007620</v>
          </cell>
          <cell r="E8164" t="str">
            <v>TRANSFORMADOR TRIFASICO 13,8KV/220-127V; 225KVA IMERSO EM OLEO MINERAL"</v>
          </cell>
          <cell r="F8164" t="str">
            <v>UN</v>
          </cell>
          <cell r="G8164">
            <v>14054.91</v>
          </cell>
          <cell r="H8164" t="str">
            <v>I-SINAPI</v>
          </cell>
          <cell r="I8164">
            <v>17146.990000000002</v>
          </cell>
        </row>
        <row r="8165">
          <cell r="D8165" t="str">
            <v>00007610</v>
          </cell>
          <cell r="E8165" t="str">
            <v>TRANSFORMADOR TRIFASICO 13,8KV/220-127V; 30 KVA IMERSO EM OLEO MINERAL"</v>
          </cell>
          <cell r="F8165" t="str">
            <v>UN</v>
          </cell>
          <cell r="G8165">
            <v>4365.2700000000004</v>
          </cell>
          <cell r="H8165" t="str">
            <v>I-SINAPI</v>
          </cell>
          <cell r="I8165">
            <v>5325.62</v>
          </cell>
        </row>
        <row r="8166">
          <cell r="D8166" t="str">
            <v>00007615</v>
          </cell>
          <cell r="E8166" t="str">
            <v>TRANSFORMADOR TRIFASICO 13,8KV/220-127V; 300KVA IMERSO EM OLEO MINERAL"</v>
          </cell>
          <cell r="F8166" t="str">
            <v>UN</v>
          </cell>
          <cell r="G8166">
            <v>17302.68</v>
          </cell>
          <cell r="H8166" t="str">
            <v>I-SINAPI</v>
          </cell>
          <cell r="I8166">
            <v>21109.26</v>
          </cell>
        </row>
        <row r="8167">
          <cell r="D8167" t="str">
            <v>00007617</v>
          </cell>
          <cell r="E8167" t="str">
            <v>TRANSFORMADOR TRIFASICO 13,8KV/220-127V; 45 KVA IMERSO EM OLEO MINERAL"</v>
          </cell>
          <cell r="F8167" t="str">
            <v>UN</v>
          </cell>
          <cell r="G8167">
            <v>5086.82</v>
          </cell>
          <cell r="H8167" t="str">
            <v>I-SINAPI</v>
          </cell>
          <cell r="I8167">
            <v>6205.92</v>
          </cell>
        </row>
        <row r="8168">
          <cell r="D8168" t="str">
            <v>00007616</v>
          </cell>
          <cell r="E8168" t="str">
            <v>TRANSFORMADOR TRIFASICO 13,8KV/220-127V; 500KVA IMERSO EM OLEO MINERAL"</v>
          </cell>
          <cell r="F8168" t="str">
            <v>UN</v>
          </cell>
          <cell r="G8168">
            <v>25904.52</v>
          </cell>
          <cell r="H8168" t="str">
            <v>I-SINAPI</v>
          </cell>
          <cell r="I8168">
            <v>31603.51</v>
          </cell>
        </row>
        <row r="8169">
          <cell r="D8169" t="str">
            <v>00007611</v>
          </cell>
          <cell r="E8169" t="str">
            <v>TRANSFORMADOR TRIFASICO 13,8KV/220-127V; 75KVA IMERSO EM OLEO MINERAL"</v>
          </cell>
          <cell r="F8169" t="str">
            <v>UN</v>
          </cell>
          <cell r="G8169">
            <v>6518.22</v>
          </cell>
          <cell r="H8169" t="str">
            <v>I-SINAPI</v>
          </cell>
          <cell r="I8169">
            <v>7952.22</v>
          </cell>
        </row>
        <row r="8170">
          <cell r="D8170" t="str">
            <v>00007612</v>
          </cell>
          <cell r="E8170" t="str">
            <v>TRANSFORMADOR TRIFASICO 13,8KV/220-127V; 750KVA IMERSO EM OLEO MINERAL"</v>
          </cell>
          <cell r="F8170" t="str">
            <v>UN</v>
          </cell>
          <cell r="G8170">
            <v>45843.59</v>
          </cell>
          <cell r="H8170" t="str">
            <v>I-SINAPI</v>
          </cell>
          <cell r="I8170">
            <v>55929.17</v>
          </cell>
        </row>
        <row r="8171">
          <cell r="D8171" t="str">
            <v>00007626</v>
          </cell>
          <cell r="E8171" t="str">
            <v>TRATOR DE ESTEIRAS ATE 90HP C/ LAMINA PESO OPERACIONAL * 9T * (INCL MANUT/OPERACAO)</v>
          </cell>
          <cell r="F8171" t="str">
            <v>H</v>
          </cell>
          <cell r="G8171">
            <v>126</v>
          </cell>
          <cell r="H8171" t="str">
            <v>I-SINAPI</v>
          </cell>
          <cell r="I8171">
            <v>153.72</v>
          </cell>
        </row>
        <row r="8172">
          <cell r="D8172" t="str">
            <v>00007622</v>
          </cell>
          <cell r="E8172" t="str">
            <v>TRATOR DE ESTEIRAS CATERPILLAR D5G -POT.99HP, PESO OPERACIONAL 8,5T **CAIXA**</v>
          </cell>
          <cell r="F8172" t="str">
            <v>UN</v>
          </cell>
          <cell r="G8172">
            <v>405081.88</v>
          </cell>
          <cell r="H8172" t="str">
            <v>I-SINAPI</v>
          </cell>
          <cell r="I8172">
            <v>494199.89</v>
          </cell>
        </row>
        <row r="8173">
          <cell r="D8173" t="str">
            <v>00007624</v>
          </cell>
          <cell r="E8173" t="str">
            <v>TRATOR DE ESTEIRAS CATERPILLAR D6M 153HP PESO OPERACIONAL 15T, C/ RODA MOTRIZ ELEVADA**CAIXA**</v>
          </cell>
          <cell r="F8173" t="str">
            <v>UN</v>
          </cell>
          <cell r="G8173">
            <v>735750</v>
          </cell>
          <cell r="H8173" t="str">
            <v>I-SINAPI</v>
          </cell>
          <cell r="I8173">
            <v>897615</v>
          </cell>
        </row>
        <row r="8174">
          <cell r="D8174" t="str">
            <v>00013627</v>
          </cell>
          <cell r="E8174" t="str">
            <v>TRATOR DE ESTEIRAS CATERPILLAR D6M, 140HP, PESO OPERACIONAL 15,5T, **CAIXA**</v>
          </cell>
          <cell r="F8174" t="str">
            <v>UN</v>
          </cell>
          <cell r="G8174">
            <v>765319.79</v>
          </cell>
          <cell r="H8174" t="str">
            <v>I-SINAPI</v>
          </cell>
          <cell r="I8174">
            <v>933690.14</v>
          </cell>
        </row>
        <row r="8175">
          <cell r="D8175" t="str">
            <v>00013878</v>
          </cell>
          <cell r="E8175" t="str">
            <v>TRATOR DE ESTEIRAS CATERPILLAR D6RDS,POT.185HP, S/HIPER **CAIXA**</v>
          </cell>
          <cell r="F8175" t="str">
            <v>UN</v>
          </cell>
          <cell r="G8175">
            <v>1186463.0900000001</v>
          </cell>
          <cell r="H8175" t="str">
            <v>I-SINAPI</v>
          </cell>
          <cell r="I8175">
            <v>1447484.96</v>
          </cell>
        </row>
        <row r="8176">
          <cell r="D8176" t="str">
            <v>00025021</v>
          </cell>
          <cell r="E8176" t="str">
            <v>TRATOR DE ESTEIRAS CATERPILLAR D8R COM ESCARIFICADOR - POTENCIA 305 HP - PESO OPERACIONAL 37</v>
          </cell>
          <cell r="F8176" t="str">
            <v>UN</v>
          </cell>
          <cell r="G8176">
            <v>2156093.2999999998</v>
          </cell>
          <cell r="H8176" t="str">
            <v>I-SINAPI</v>
          </cell>
          <cell r="I8176">
            <v>2630433.8199999998</v>
          </cell>
        </row>
        <row r="8177">
          <cell r="D8177" t="str">
            <v>00007623</v>
          </cell>
          <cell r="E8177" t="str">
            <v>TRATOR DE ESTEIRAS CATERPILLAR D8R COM LAMINA - POTENCIA 305 HP - PESO OPERACIONAL 37 T**CAIXA**</v>
          </cell>
          <cell r="F8177" t="str">
            <v>UN</v>
          </cell>
          <cell r="G8177">
            <v>1865052.68</v>
          </cell>
          <cell r="H8177" t="str">
            <v>I-SINAPI</v>
          </cell>
          <cell r="I8177">
            <v>2275364.2599999998</v>
          </cell>
        </row>
        <row r="8178">
          <cell r="D8178" t="str">
            <v>00025020</v>
          </cell>
          <cell r="E8178" t="str">
            <v>TRATOR DE ESTEIRAS CATERPILLAR D8R COM LAMINA E ESCARIFICADOR - POTENCIA 305 HP - PESO</v>
          </cell>
          <cell r="F8178" t="str">
            <v>UN</v>
          </cell>
          <cell r="G8178">
            <v>2354672.23</v>
          </cell>
          <cell r="H8178" t="str">
            <v>I-SINAPI</v>
          </cell>
          <cell r="I8178">
            <v>2872700.12</v>
          </cell>
        </row>
        <row r="8179">
          <cell r="D8179" t="str">
            <v>00013338</v>
          </cell>
          <cell r="E8179" t="str">
            <v>TRATOR DE ESTEIRAS FIAT ALLIS FD-130,POT.120HP,PESO OPERACIONAL 12,10T**CAIXA**</v>
          </cell>
          <cell r="F8179" t="str">
            <v>UN</v>
          </cell>
          <cell r="G8179">
            <v>398445.41</v>
          </cell>
          <cell r="H8179" t="str">
            <v>I-SINAPI</v>
          </cell>
          <cell r="I8179">
            <v>486103.4</v>
          </cell>
        </row>
        <row r="8180">
          <cell r="D8180" t="str">
            <v>00013332</v>
          </cell>
          <cell r="E8180" t="str">
            <v>TRATOR DE ESTEIRAS KOMATSU D41 E6, 105HP, NACIONAL PESO OPERACIONAL 10,2T**CAIXA**</v>
          </cell>
          <cell r="F8180" t="str">
            <v>UN</v>
          </cell>
          <cell r="G8180">
            <v>498058.61</v>
          </cell>
          <cell r="H8180" t="str">
            <v>I-SINAPI</v>
          </cell>
          <cell r="I8180">
            <v>607631.5</v>
          </cell>
        </row>
        <row r="8181">
          <cell r="D8181" t="str">
            <v>00007625</v>
          </cell>
          <cell r="E8181" t="str">
            <v>TRATOR DE ESTEIRAS KOMATSU,NACIONAL , MOD D61-EX-12, POT 165 HP, PESO OPERACIONAL 17,1T, CACAMBA</v>
          </cell>
          <cell r="F8181" t="str">
            <v>UN</v>
          </cell>
          <cell r="G8181">
            <v>717201.74</v>
          </cell>
          <cell r="H8181" t="str">
            <v>I-SINAPI</v>
          </cell>
          <cell r="I8181">
            <v>874986.12</v>
          </cell>
        </row>
        <row r="8182">
          <cell r="D8182" t="str">
            <v>00007628</v>
          </cell>
          <cell r="E8182" t="str">
            <v>TRATOR DE ESTEIRAS 110 A 160HP C/ LAMINA PESO OPERACIONAL * 13T * (INCL MANUT/OPERACAO)</v>
          </cell>
          <cell r="F8182" t="str">
            <v>H</v>
          </cell>
          <cell r="G8182">
            <v>150.19999999999999</v>
          </cell>
          <cell r="H8182" t="str">
            <v>I-SINAPI</v>
          </cell>
          <cell r="I8182">
            <v>183.24</v>
          </cell>
        </row>
        <row r="8183">
          <cell r="D8183" t="str">
            <v>00007629</v>
          </cell>
          <cell r="E8183" t="str">
            <v>TRATOR DE ESTEIRAS 160 A 300HP C/ LAMINA PESO OPERACIONAL * 16T * (INCL MANUT/OPERACAO)</v>
          </cell>
          <cell r="F8183" t="str">
            <v>H</v>
          </cell>
          <cell r="G8183">
            <v>190.25</v>
          </cell>
          <cell r="H8183" t="str">
            <v>I-SINAPI</v>
          </cell>
          <cell r="I8183">
            <v>232.1</v>
          </cell>
        </row>
        <row r="8184">
          <cell r="D8184" t="str">
            <v>00007641</v>
          </cell>
          <cell r="E8184" t="str">
            <v>TRATOR DE PNEUS ACIMA DE 75HP (INCL MANUT/OPERACAO)</v>
          </cell>
          <cell r="F8184" t="str">
            <v>H</v>
          </cell>
          <cell r="G8184">
            <v>45.9</v>
          </cell>
          <cell r="H8184" t="str">
            <v>I-SINAPI</v>
          </cell>
          <cell r="I8184">
            <v>55.99</v>
          </cell>
        </row>
        <row r="8185">
          <cell r="D8185" t="str">
            <v>00007642</v>
          </cell>
          <cell r="E8185" t="str">
            <v>TRATOR DE PNEUS ATE 75HP (INCL MANUT/OPERACAO)</v>
          </cell>
          <cell r="F8185" t="str">
            <v>H</v>
          </cell>
          <cell r="G8185">
            <v>27.54</v>
          </cell>
          <cell r="H8185" t="str">
            <v>I-SINAPI</v>
          </cell>
          <cell r="I8185">
            <v>33.590000000000003</v>
          </cell>
        </row>
        <row r="8186">
          <cell r="D8186" t="str">
            <v>00014240</v>
          </cell>
          <cell r="E8186" t="str">
            <v>TRATOR DE PNEUS CASE MOD. 4240, 85 HP**CAIXA**</v>
          </cell>
          <cell r="F8186" t="str">
            <v>UN</v>
          </cell>
          <cell r="G8186">
            <v>676836.31</v>
          </cell>
          <cell r="H8186" t="str">
            <v>I-SINAPI</v>
          </cell>
          <cell r="I8186">
            <v>825740.29</v>
          </cell>
        </row>
        <row r="8187">
          <cell r="D8187" t="str">
            <v>00013603</v>
          </cell>
          <cell r="E8187" t="str">
            <v>TRATOR DE PNEUS CBT MOD. 2105 POT. * 110 A 126 HP ***CAIXA**</v>
          </cell>
          <cell r="F8187" t="str">
            <v>UN</v>
          </cell>
          <cell r="G8187">
            <v>171894.99</v>
          </cell>
          <cell r="H8187" t="str">
            <v>I-SINAPI</v>
          </cell>
          <cell r="I8187">
            <v>209711.88</v>
          </cell>
        </row>
        <row r="8188">
          <cell r="D8188" t="str">
            <v>00010598</v>
          </cell>
          <cell r="E8188" t="str">
            <v>TRATOR DE PNEUS MASSEY FERGUSSON MF-25OX STANDARD 51HP**CAIXA**</v>
          </cell>
          <cell r="F8188" t="str">
            <v>UN</v>
          </cell>
          <cell r="G8188">
            <v>59274.89</v>
          </cell>
          <cell r="H8188" t="str">
            <v>I-SINAPI</v>
          </cell>
          <cell r="I8188">
            <v>72315.360000000001</v>
          </cell>
        </row>
        <row r="8189">
          <cell r="D8189" t="str">
            <v>00007640</v>
          </cell>
          <cell r="E8189" t="str">
            <v>TRATOR DE PNEUS MASSEY FERGUSSON MF-290, 82CV, TRACAO 4 X 2, PESO C/ LASTRO 4,32T**CAIXA**</v>
          </cell>
          <cell r="F8189" t="str">
            <v>UN</v>
          </cell>
          <cell r="G8189">
            <v>91677.33</v>
          </cell>
          <cell r="H8189" t="str">
            <v>I-SINAPI</v>
          </cell>
          <cell r="I8189">
            <v>111846.34</v>
          </cell>
        </row>
        <row r="8190">
          <cell r="D8190" t="str">
            <v>00013238</v>
          </cell>
          <cell r="E8190" t="str">
            <v>TRATOR DE PNEUS MASSEY FERGUSSON MOD. MF-292 TURBO, 105HP, PESO C/ LASTRO 4,32T, TRACAO 4 X</v>
          </cell>
          <cell r="F8190" t="str">
            <v>UN</v>
          </cell>
          <cell r="G8190">
            <v>104998.96</v>
          </cell>
          <cell r="H8190" t="str">
            <v>I-SINAPI</v>
          </cell>
          <cell r="I8190">
            <v>128098.73</v>
          </cell>
        </row>
        <row r="8191">
          <cell r="D8191" t="str">
            <v>00014270</v>
          </cell>
          <cell r="E8191" t="str">
            <v>TRATOR DE PNEUS VALMET 1180 T 108 CV**CAIXA**</v>
          </cell>
          <cell r="F8191" t="str">
            <v>UN</v>
          </cell>
          <cell r="G8191">
            <v>126772.33</v>
          </cell>
          <cell r="H8191" t="str">
            <v>I-SINAPI</v>
          </cell>
          <cell r="I8191">
            <v>154662.24</v>
          </cell>
        </row>
        <row r="8192">
          <cell r="D8192" t="str">
            <v>00004237</v>
          </cell>
          <cell r="E8192" t="str">
            <v>TRATORISTA</v>
          </cell>
          <cell r="F8192" t="str">
            <v>H</v>
          </cell>
          <cell r="G8192">
            <v>13.25</v>
          </cell>
          <cell r="H8192" t="str">
            <v>I-SINAPI</v>
          </cell>
          <cell r="I8192">
            <v>16.16</v>
          </cell>
        </row>
        <row r="8193">
          <cell r="D8193" t="str">
            <v>00007250</v>
          </cell>
          <cell r="E8193" t="str">
            <v>TRENA EM FIBRA DE VIDRO L = 30M</v>
          </cell>
          <cell r="F8193" t="str">
            <v>H</v>
          </cell>
          <cell r="G8193">
            <v>0.22</v>
          </cell>
          <cell r="H8193" t="str">
            <v>I-SINAPI</v>
          </cell>
          <cell r="I8193">
            <v>0.26</v>
          </cell>
        </row>
        <row r="8194">
          <cell r="D8194" t="str">
            <v>00011581</v>
          </cell>
          <cell r="E8194" t="str">
            <v>TRILHO "U" ALUMINIO 40 X 40MM P/ ROLDANA</v>
          </cell>
          <cell r="F8194" t="str">
            <v>M</v>
          </cell>
          <cell r="G8194">
            <v>20.78</v>
          </cell>
          <cell r="H8194" t="str">
            <v>I-SINAPI</v>
          </cell>
          <cell r="I8194">
            <v>25.35</v>
          </cell>
        </row>
        <row r="8195">
          <cell r="D8195" t="str">
            <v>00011580</v>
          </cell>
          <cell r="E8195" t="str">
            <v>TRILHO QUADRADO ALUMINIO 1/4'' P/ RODIZIOS</v>
          </cell>
          <cell r="F8195" t="str">
            <v>M</v>
          </cell>
          <cell r="G8195">
            <v>3.67</v>
          </cell>
          <cell r="H8195" t="str">
            <v>I-SINAPI</v>
          </cell>
          <cell r="I8195">
            <v>4.47</v>
          </cell>
        </row>
        <row r="8196">
          <cell r="D8196" t="str">
            <v>00011421</v>
          </cell>
          <cell r="E8196" t="str">
            <v>TRILHO SEMI-NOVO PARA ESTACAS</v>
          </cell>
          <cell r="F8196" t="str">
            <v>KG</v>
          </cell>
          <cell r="G8196">
            <v>2.5</v>
          </cell>
          <cell r="H8196" t="str">
            <v>I-SINAPI</v>
          </cell>
          <cell r="I8196">
            <v>3.05</v>
          </cell>
        </row>
        <row r="8197">
          <cell r="D8197" t="str">
            <v>00010743</v>
          </cell>
          <cell r="E8197" t="str">
            <v>TROLEY MANUAL CAP. 1T</v>
          </cell>
          <cell r="F8197" t="str">
            <v>UN</v>
          </cell>
          <cell r="G8197">
            <v>488.49</v>
          </cell>
          <cell r="H8197" t="str">
            <v>I-SINAPI</v>
          </cell>
          <cell r="I8197">
            <v>595.95000000000005</v>
          </cell>
        </row>
        <row r="8198">
          <cell r="D8198" t="str">
            <v>00007697</v>
          </cell>
          <cell r="E8198" t="str">
            <v>TUBO ACO GALV C/ COSTURA DIN 2440/NBR 5580 CLASSE MEDIA DN 1.1/2" (40MM) E=3,25MM - 3,61KG/M</v>
          </cell>
          <cell r="F8198" t="str">
            <v>M</v>
          </cell>
          <cell r="G8198">
            <v>25.56</v>
          </cell>
          <cell r="H8198" t="str">
            <v>I-SINAPI</v>
          </cell>
          <cell r="I8198">
            <v>31.18</v>
          </cell>
        </row>
        <row r="8199">
          <cell r="D8199" t="str">
            <v>00007698</v>
          </cell>
          <cell r="E8199" t="str">
            <v>TUBO ACO GALV C/ COSTURA DIN 2440/NBR 5580 CLASSE MEDIA DN 1.1/4" (32MM) E=3,25MM - 3,14KG/M</v>
          </cell>
          <cell r="F8199" t="str">
            <v>M</v>
          </cell>
          <cell r="G8199">
            <v>23.15</v>
          </cell>
          <cell r="H8199" t="str">
            <v>I-SINAPI</v>
          </cell>
          <cell r="I8199">
            <v>28.24</v>
          </cell>
        </row>
        <row r="8200">
          <cell r="D8200" t="str">
            <v>00007691</v>
          </cell>
          <cell r="E8200" t="str">
            <v>TUBO ACO GALV C/ COSTURA DIN 2440/NBR 5580 CLASSE MEDIA DN 1/2" (15MM) E = 2,65MM - 1,22KG/M</v>
          </cell>
          <cell r="F8200" t="str">
            <v>M</v>
          </cell>
          <cell r="G8200">
            <v>8.67</v>
          </cell>
          <cell r="H8200" t="str">
            <v>I-SINAPI</v>
          </cell>
          <cell r="I8200">
            <v>10.57</v>
          </cell>
        </row>
        <row r="8201">
          <cell r="D8201" t="str">
            <v>00007701</v>
          </cell>
          <cell r="E8201" t="str">
            <v>TUBO ACO GALV C/ COSTURA DIN 2440/NBR 5580 CLASSE MEDIA DN 2.1/2" (65MM) E=3,65MM - 6,51KG/M</v>
          </cell>
          <cell r="F8201" t="str">
            <v>M</v>
          </cell>
          <cell r="G8201">
            <v>47.24</v>
          </cell>
          <cell r="H8201" t="str">
            <v>I-SINAPI</v>
          </cell>
          <cell r="I8201">
            <v>57.63</v>
          </cell>
        </row>
        <row r="8202">
          <cell r="D8202" t="str">
            <v>00007696</v>
          </cell>
          <cell r="E8202" t="str">
            <v>TUBO ACO GALV C/ COSTURA DIN 2440/NBR 5580 CLASSE MEDIA DN 2" (50MM) E=3,65MM - 5,10KG/M</v>
          </cell>
          <cell r="F8202" t="str">
            <v>M</v>
          </cell>
          <cell r="G8202">
            <v>35.71</v>
          </cell>
          <cell r="H8202" t="str">
            <v>I-SINAPI</v>
          </cell>
          <cell r="I8202">
            <v>43.56</v>
          </cell>
        </row>
        <row r="8203">
          <cell r="D8203" t="str">
            <v>00007700</v>
          </cell>
          <cell r="E8203" t="str">
            <v>TUBO ACO GALV C/ COSTURA DIN 2440/NBR 5580 CLASSE MEDIA DN 3/4" (20MM) E = 2,65MM - 1,58KG/M</v>
          </cell>
          <cell r="F8203" t="str">
            <v>M</v>
          </cell>
          <cell r="G8203">
            <v>11.82</v>
          </cell>
          <cell r="H8203" t="str">
            <v>I-SINAPI</v>
          </cell>
          <cell r="I8203">
            <v>14.42</v>
          </cell>
        </row>
        <row r="8204">
          <cell r="D8204">
            <v>7694</v>
          </cell>
          <cell r="E8204" t="str">
            <v>TUBO ACO GALV C/ COSTURA DIN 2440/NBR 5580 CLASSE MEDIA DN 3" (80MM) E = 4,05MM - 8,47KG/M</v>
          </cell>
          <cell r="F8204" t="str">
            <v>M</v>
          </cell>
          <cell r="G8204">
            <v>53.54</v>
          </cell>
          <cell r="H8204" t="str">
            <v>I-SINAPI</v>
          </cell>
          <cell r="I8204">
            <v>65.31</v>
          </cell>
        </row>
        <row r="8205">
          <cell r="D8205" t="str">
            <v>00007693</v>
          </cell>
          <cell r="E8205" t="str">
            <v>TUBO ACO GALV C/ COSTURA DIN 2440/NBR 5580 CLASSE MEDIA DN 4" (100MM) E = 4,50MM - 12,10KG/M</v>
          </cell>
          <cell r="F8205" t="str">
            <v>M</v>
          </cell>
          <cell r="G8205">
            <v>86.58</v>
          </cell>
          <cell r="H8205" t="str">
            <v>I-SINAPI</v>
          </cell>
          <cell r="I8205">
            <v>105.62</v>
          </cell>
        </row>
        <row r="8206">
          <cell r="D8206" t="str">
            <v>00007692</v>
          </cell>
          <cell r="E8206" t="str">
            <v>TUBO ACO GALV C/ COSTURA DIN 2440/NBR 5580 CLASSE MEDIA DN 5" (125MM) E=5,40MM - 17,80KG/M</v>
          </cell>
          <cell r="F8206" t="str">
            <v>M</v>
          </cell>
          <cell r="G8206">
            <v>119.34</v>
          </cell>
          <cell r="H8206" t="str">
            <v>I-SINAPI</v>
          </cell>
          <cell r="I8206">
            <v>145.59</v>
          </cell>
        </row>
        <row r="8207">
          <cell r="D8207" t="str">
            <v>00007695</v>
          </cell>
          <cell r="E8207" t="str">
            <v>TUBO ACO GALV C/ COSTURA DIN 2440/NBR 5580 CLASSE MEDIA DN 6" (150MM) E=4,85MM - 19,20KG/M</v>
          </cell>
          <cell r="F8207" t="str">
            <v>M</v>
          </cell>
          <cell r="G8207">
            <v>134.15</v>
          </cell>
          <cell r="H8207" t="str">
            <v>I-SINAPI</v>
          </cell>
          <cell r="I8207">
            <v>163.66</v>
          </cell>
        </row>
        <row r="8208">
          <cell r="D8208" t="str">
            <v>00021016</v>
          </cell>
          <cell r="E8208" t="str">
            <v>TUBO ACO GALV C/ COSTURA NBR 5580 CLASSE LEVE DN   100MM ( 4" ) E = 3,75MM - 10,55KG/M</v>
          </cell>
          <cell r="F8208" t="str">
            <v>M</v>
          </cell>
          <cell r="G8208">
            <v>78.459999999999994</v>
          </cell>
          <cell r="H8208" t="str">
            <v>I-SINAPI</v>
          </cell>
          <cell r="I8208">
            <v>95.72</v>
          </cell>
        </row>
        <row r="8209">
          <cell r="D8209" t="str">
            <v>00021014</v>
          </cell>
          <cell r="E8209" t="str">
            <v>TUBO ACO GALV C/ COSTURA NBR 5580 CLASSE LEVE DN   65MM ( 2.1/2" ) E = 3,35MM - 6,23KG/M</v>
          </cell>
          <cell r="F8209" t="str">
            <v>M</v>
          </cell>
          <cell r="G8209">
            <v>42.26</v>
          </cell>
          <cell r="H8209" t="str">
            <v>I-SINAPI</v>
          </cell>
          <cell r="I8209">
            <v>51.55</v>
          </cell>
        </row>
        <row r="8210">
          <cell r="D8210" t="str">
            <v>00021015</v>
          </cell>
          <cell r="E8210" t="str">
            <v>TUBO ACO GALV C/ COSTURA NBR 5580 CLASSE LEVE DN   80MM ( 3" ) E = 3,35MM - 7,32KG/M</v>
          </cell>
          <cell r="F8210" t="str">
            <v>M</v>
          </cell>
          <cell r="G8210">
            <v>54.41</v>
          </cell>
          <cell r="H8210" t="str">
            <v>I-SINAPI</v>
          </cell>
          <cell r="I8210">
            <v>66.38</v>
          </cell>
        </row>
        <row r="8211">
          <cell r="D8211" t="str">
            <v>00021008</v>
          </cell>
          <cell r="E8211" t="str">
            <v>TUBO ACO GALV C/ COSTURA NBR 5580 CLASSE LEVE DN 15MM ( 1/2" ) E = 2,25MM - 1,12KG/M</v>
          </cell>
          <cell r="F8211" t="str">
            <v>M</v>
          </cell>
          <cell r="G8211">
            <v>9.26</v>
          </cell>
          <cell r="H8211" t="str">
            <v>I-SINAPI</v>
          </cell>
          <cell r="I8211">
            <v>11.29</v>
          </cell>
        </row>
        <row r="8212">
          <cell r="D8212" t="str">
            <v>00021009</v>
          </cell>
          <cell r="E8212" t="str">
            <v>TUBO ACO GALV C/ COSTURA NBR 5580 CLASSE LEVE DN 20MM ( 3/4" ) E = 2,25MM - 1,43KG/M</v>
          </cell>
          <cell r="F8212" t="str">
            <v>M</v>
          </cell>
          <cell r="G8212">
            <v>12.97</v>
          </cell>
          <cell r="H8212" t="str">
            <v>I-SINAPI</v>
          </cell>
          <cell r="I8212">
            <v>15.82</v>
          </cell>
        </row>
        <row r="8213">
          <cell r="D8213" t="str">
            <v>00021010</v>
          </cell>
          <cell r="E8213" t="str">
            <v>TUBO ACO GALV C/ COSTURA NBR 5580 CLASSE LEVE DN 25MM ( 1" ) E = 2,65MM - 2,11KG/M</v>
          </cell>
          <cell r="F8213" t="str">
            <v>M</v>
          </cell>
          <cell r="G8213">
            <v>15.38</v>
          </cell>
          <cell r="H8213" t="str">
            <v>I-SINAPI</v>
          </cell>
          <cell r="I8213">
            <v>18.760000000000002</v>
          </cell>
        </row>
        <row r="8214">
          <cell r="D8214" t="str">
            <v>00021011</v>
          </cell>
          <cell r="E8214" t="str">
            <v>TUBO ACO GALV C/ COSTURA NBR 5580 CLASSE LEVE DN 32MM ( 1.1/4" ) E = 2,65MM - 2,71KG/M</v>
          </cell>
          <cell r="F8214" t="str">
            <v>M</v>
          </cell>
          <cell r="G8214">
            <v>19.690000000000001</v>
          </cell>
          <cell r="H8214" t="str">
            <v>I-SINAPI</v>
          </cell>
          <cell r="I8214">
            <v>24.02</v>
          </cell>
        </row>
        <row r="8215">
          <cell r="D8215" t="str">
            <v>00021012</v>
          </cell>
          <cell r="E8215" t="str">
            <v>TUBO ACO GALV C/ COSTURA NBR 5580 CLASSE LEVE DN 40MM ( 1.1/2" ) E = 3,00MM - 3,48KG/M</v>
          </cell>
          <cell r="F8215" t="str">
            <v>M</v>
          </cell>
          <cell r="G8215">
            <v>26.42</v>
          </cell>
          <cell r="H8215" t="str">
            <v>I-SINAPI</v>
          </cell>
          <cell r="I8215">
            <v>32.229999999999997</v>
          </cell>
        </row>
        <row r="8216">
          <cell r="D8216" t="str">
            <v>00021013</v>
          </cell>
          <cell r="E8216" t="str">
            <v>TUBO ACO GALV C/ COSTURA NBR 5580 CLASSE LEVE DN 50MM ( 2" ) E = 3,00MM - 4,40KG/M</v>
          </cell>
          <cell r="F8216" t="str">
            <v>M</v>
          </cell>
          <cell r="G8216">
            <v>33.130000000000003</v>
          </cell>
          <cell r="H8216" t="str">
            <v>I-SINAPI</v>
          </cell>
          <cell r="I8216">
            <v>40.409999999999997</v>
          </cell>
        </row>
        <row r="8217">
          <cell r="D8217" t="str">
            <v>00013356</v>
          </cell>
          <cell r="E8217" t="str">
            <v>TUBO ACO INDUSTRIAL DN 2" (50,8MM)CH 16 (E=1,50MM) - 1,8237KG/M</v>
          </cell>
          <cell r="F8217" t="str">
            <v>M</v>
          </cell>
          <cell r="G8217">
            <v>3.35</v>
          </cell>
          <cell r="H8217" t="str">
            <v>I-SINAPI</v>
          </cell>
          <cell r="I8217">
            <v>4.08</v>
          </cell>
        </row>
        <row r="8218">
          <cell r="D8218" t="str">
            <v>00021025</v>
          </cell>
          <cell r="E8218" t="str">
            <v>TUBO ACO PRETO C/ COSTURA DIN 2440/NBR 5580 CLASSE MEDIA DN 100MM ( 4" ) E = 4,50MM - 12,19KG/M</v>
          </cell>
          <cell r="F8218" t="str">
            <v>M</v>
          </cell>
          <cell r="G8218">
            <v>49.83</v>
          </cell>
          <cell r="H8218" t="str">
            <v>I-SINAPI</v>
          </cell>
          <cell r="I8218">
            <v>60.79</v>
          </cell>
        </row>
        <row r="8219">
          <cell r="D8219" t="str">
            <v>00021026</v>
          </cell>
          <cell r="E8219" t="str">
            <v>TUBO ACO PRETO C/ COSTURA DIN 2440/NBR 5580 CLASSE MEDIA DN 125MM ( 5" ) E = 4,85MM - 16,20KG/M</v>
          </cell>
          <cell r="F8219" t="str">
            <v>M</v>
          </cell>
          <cell r="G8219">
            <v>77.64</v>
          </cell>
          <cell r="H8219" t="str">
            <v>I-SINAPI</v>
          </cell>
          <cell r="I8219">
            <v>94.72</v>
          </cell>
        </row>
        <row r="8220">
          <cell r="D8220" t="str">
            <v>00021017</v>
          </cell>
          <cell r="E8220" t="str">
            <v>TUBO ACO PRETO C/ COSTURA DIN 2440/NBR 5580 CLASSE MEDIA DN 15MM ( 1/2" ) E = 2,65MM - 1,22KG/M</v>
          </cell>
          <cell r="F8220" t="str">
            <v>M</v>
          </cell>
          <cell r="G8220">
            <v>5.4</v>
          </cell>
          <cell r="H8220" t="str">
            <v>I-SINAPI</v>
          </cell>
          <cell r="I8220">
            <v>6.58</v>
          </cell>
        </row>
        <row r="8221">
          <cell r="D8221" t="str">
            <v>00021018</v>
          </cell>
          <cell r="E8221" t="str">
            <v>TUBO ACO PRETO C/ COSTURA DIN 2440/NBR 5580 CLASSE MEDIA DN 20MM ( 3/4" ) E = 2,65MM - 1,58KG/M</v>
          </cell>
          <cell r="F8221" t="str">
            <v>M</v>
          </cell>
          <cell r="G8221">
            <v>6.83</v>
          </cell>
          <cell r="H8221" t="str">
            <v>I-SINAPI</v>
          </cell>
          <cell r="I8221">
            <v>8.33</v>
          </cell>
        </row>
        <row r="8222">
          <cell r="D8222" t="str">
            <v>00021019</v>
          </cell>
          <cell r="E8222" t="str">
            <v>TUBO ACO PRETO C/ COSTURA DIN 2440/NBR 5580 CLASSE MEDIA DN 25MM ( 1" ) E = 3,35MM - 2,50KG/M</v>
          </cell>
          <cell r="F8222" t="str">
            <v>M</v>
          </cell>
          <cell r="G8222">
            <v>10.51</v>
          </cell>
          <cell r="H8222" t="str">
            <v>I-SINAPI</v>
          </cell>
          <cell r="I8222">
            <v>12.82</v>
          </cell>
        </row>
        <row r="8223">
          <cell r="D8223" t="str">
            <v>00021020</v>
          </cell>
          <cell r="E8223" t="str">
            <v>TUBO ACO PRETO C/ COSTURA DIN 2440/NBR 5580 CLASSE MEDIA DN 32MM ( 1.1/4" ) E = 3,35MM - 3,22KG/M</v>
          </cell>
          <cell r="F8223" t="str">
            <v>M</v>
          </cell>
          <cell r="G8223">
            <v>13.44</v>
          </cell>
          <cell r="H8223" t="str">
            <v>I-SINAPI</v>
          </cell>
          <cell r="I8223">
            <v>16.39</v>
          </cell>
        </row>
        <row r="8224">
          <cell r="D8224" t="str">
            <v>00021021</v>
          </cell>
          <cell r="E8224" t="str">
            <v>TUBO ACO PRETO C/ COSTURA DIN 2440/NBR 5580 CLASSE MEDIA DN 40MM ( 1.1/2" ) E = 3,35MM - 3,71KG/M</v>
          </cell>
          <cell r="F8224" t="str">
            <v>M</v>
          </cell>
          <cell r="G8224">
            <v>15.48</v>
          </cell>
          <cell r="H8224" t="str">
            <v>I-SINAPI</v>
          </cell>
          <cell r="I8224">
            <v>18.88</v>
          </cell>
        </row>
        <row r="8225">
          <cell r="D8225" t="str">
            <v>00021022</v>
          </cell>
          <cell r="E8225" t="str">
            <v>TUBO ACO PRETO C/ COSTURA DIN 2440/NBR 5580 CLASSE MEDIA DN 50MM ( 2" ) E = 3,75MM - 5,22KG/M</v>
          </cell>
          <cell r="F8225" t="str">
            <v>M</v>
          </cell>
          <cell r="G8225">
            <v>21.86</v>
          </cell>
          <cell r="H8225" t="str">
            <v>I-SINAPI</v>
          </cell>
          <cell r="I8225">
            <v>26.66</v>
          </cell>
        </row>
        <row r="8226">
          <cell r="D8226" t="str">
            <v>00021023</v>
          </cell>
          <cell r="E8226" t="str">
            <v>TUBO ACO PRETO C/ COSTURA DIN 2440/NBR 5580 CLASSE MEDIA DN 65MM ( 2.1/2" ) E = 3,75MM - 6,68KG/M</v>
          </cell>
          <cell r="F8226" t="str">
            <v>M</v>
          </cell>
          <cell r="G8226">
            <v>27.6</v>
          </cell>
          <cell r="H8226" t="str">
            <v>I-SINAPI</v>
          </cell>
          <cell r="I8226">
            <v>33.67</v>
          </cell>
        </row>
        <row r="8227">
          <cell r="D8227" t="str">
            <v>00021024</v>
          </cell>
          <cell r="E8227" t="str">
            <v>TUBO ACO PRETO C/ COSTURA DIN 2440/NBR 5580 CLASSE MEDIA DN 80MM ( 3" ) E = 3,75MM - 7,87KG/M</v>
          </cell>
          <cell r="F8227" t="str">
            <v>M</v>
          </cell>
          <cell r="G8227">
            <v>32.520000000000003</v>
          </cell>
          <cell r="H8227" t="str">
            <v>I-SINAPI</v>
          </cell>
          <cell r="I8227">
            <v>39.67</v>
          </cell>
        </row>
        <row r="8228">
          <cell r="D8228" t="str">
            <v>00021027</v>
          </cell>
          <cell r="E8228" t="str">
            <v>TUBO ACO PRETO C/ COSTURA DIN 2440/NBR 5580 CLASSE MEDIA DN 90MM ( 3.1/2" ) E = 4,25MM - 10,20KG/M</v>
          </cell>
          <cell r="F8228" t="str">
            <v>M</v>
          </cell>
          <cell r="G8228">
            <v>88.45</v>
          </cell>
          <cell r="H8228" t="str">
            <v>I-SINAPI</v>
          </cell>
          <cell r="I8228">
            <v>107.9</v>
          </cell>
        </row>
        <row r="8229">
          <cell r="D8229" t="str">
            <v>00021007</v>
          </cell>
          <cell r="E8229" t="str">
            <v>TUBO ACO PRETO C/ COSTURA NBR 5580 CLASSE LEVE DN 100MM ( 4" ) E = 3,75MM - 10,22KG/M</v>
          </cell>
          <cell r="F8229" t="str">
            <v>M</v>
          </cell>
          <cell r="G8229">
            <v>44.58</v>
          </cell>
          <cell r="H8229" t="str">
            <v>I-SINAPI</v>
          </cell>
          <cell r="I8229">
            <v>54.38</v>
          </cell>
        </row>
        <row r="8230">
          <cell r="D8230" t="str">
            <v>00020999</v>
          </cell>
          <cell r="E8230" t="str">
            <v>TUBO ACO PRETO C/ COSTURA NBR 5580 CLASSE LEVE DN 15MM ( 1/2" ) E = 2,25MM - 1,06KG/M</v>
          </cell>
          <cell r="F8230" t="str">
            <v>M</v>
          </cell>
          <cell r="G8230">
            <v>4.8899999999999997</v>
          </cell>
          <cell r="H8230" t="str">
            <v>I-SINAPI</v>
          </cell>
          <cell r="I8230">
            <v>5.96</v>
          </cell>
        </row>
        <row r="8231">
          <cell r="D8231" t="str">
            <v>00021000</v>
          </cell>
          <cell r="E8231" t="str">
            <v>TUBO ACO PRETO C/ COSTURA NBR 5580 CLASSE LEVE DN 20MM ( 3/4" ) E = 2,25MM - 1,36KG/M</v>
          </cell>
          <cell r="F8231" t="str">
            <v>M</v>
          </cell>
          <cell r="G8231">
            <v>6.05</v>
          </cell>
          <cell r="H8231" t="str">
            <v>I-SINAPI</v>
          </cell>
          <cell r="I8231">
            <v>7.38</v>
          </cell>
        </row>
        <row r="8232">
          <cell r="D8232" t="str">
            <v>00021001</v>
          </cell>
          <cell r="E8232" t="str">
            <v>TUBO ACO PRETO C/ COSTURA NBR 5580 CLASSE LEVE DN 25MM ( 1" ) E = 2,65MM - 2,02KG/M</v>
          </cell>
          <cell r="F8232" t="str">
            <v>M</v>
          </cell>
          <cell r="G8232">
            <v>8.7100000000000009</v>
          </cell>
          <cell r="H8232" t="str">
            <v>I-SINAPI</v>
          </cell>
          <cell r="I8232">
            <v>10.62</v>
          </cell>
        </row>
        <row r="8233">
          <cell r="D8233" t="str">
            <v>00021002</v>
          </cell>
          <cell r="E8233" t="str">
            <v>TUBO ACO PRETO C/ COSTURA NBR 5580 CLASSE LEVE DN 32MM ( 1.1/4" ) E= 2,65MM - 2,59 KGM</v>
          </cell>
          <cell r="F8233" t="str">
            <v>M</v>
          </cell>
          <cell r="G8233">
            <v>11.19</v>
          </cell>
          <cell r="H8233" t="str">
            <v>I-SINAPI</v>
          </cell>
          <cell r="I8233">
            <v>13.65</v>
          </cell>
        </row>
        <row r="8234">
          <cell r="D8234" t="str">
            <v>00021003</v>
          </cell>
          <cell r="E8234" t="str">
            <v>TUBO ACO PRETO C/ COSTURA NBR 5580 CLASSE LEVE DN 40MM ( 1.1/2" ) E= 3,00MM - 3,34KG/M</v>
          </cell>
          <cell r="F8234" t="str">
            <v>M</v>
          </cell>
          <cell r="G8234">
            <v>14.43</v>
          </cell>
          <cell r="H8234" t="str">
            <v>I-SINAPI</v>
          </cell>
          <cell r="I8234">
            <v>17.600000000000001</v>
          </cell>
        </row>
        <row r="8235">
          <cell r="D8235" t="str">
            <v>00021004</v>
          </cell>
          <cell r="E8235" t="str">
            <v>TUBO ACO PRETO C/ COSTURA NBR 5580 CLASSE LEVE DN 50MM ( 2" ) E = 3,00MM - 4,23KG/M</v>
          </cell>
          <cell r="F8235" t="str">
            <v>M</v>
          </cell>
          <cell r="G8235">
            <v>18.36</v>
          </cell>
          <cell r="H8235" t="str">
            <v>I-SINAPI</v>
          </cell>
          <cell r="I8235">
            <v>22.39</v>
          </cell>
        </row>
        <row r="8236">
          <cell r="D8236" t="str">
            <v>00021005</v>
          </cell>
          <cell r="E8236" t="str">
            <v>TUBO ACO PRETO C/ COSTURA NBR 5580 CLASSE LEVE DN 65MM ( 2.1/2" ) E = 3,35MM - 6,02KG/M</v>
          </cell>
          <cell r="F8236" t="str">
            <v>M</v>
          </cell>
          <cell r="G8236">
            <v>25.96</v>
          </cell>
          <cell r="H8236" t="str">
            <v>I-SINAPI</v>
          </cell>
          <cell r="I8236">
            <v>31.67</v>
          </cell>
        </row>
        <row r="8237">
          <cell r="D8237" t="str">
            <v>00021006</v>
          </cell>
          <cell r="E8237" t="str">
            <v>TUBO ACO PRETO C/ COSTURA NBR 5580 CLASSE LEVE DN 80MM ( 3" ) E = 3,35MM - 7,07KG/M</v>
          </cell>
          <cell r="F8237" t="str">
            <v>M</v>
          </cell>
          <cell r="G8237">
            <v>30.63</v>
          </cell>
          <cell r="H8237" t="str">
            <v>I-SINAPI</v>
          </cell>
          <cell r="I8237">
            <v>37.36</v>
          </cell>
        </row>
        <row r="8238">
          <cell r="D8238" t="str">
            <v>00013039</v>
          </cell>
          <cell r="E8238" t="str">
            <v>TUBO ACO PRETO SEM COSTURA SCHEDULE 10 DN INT 14" E = 6,35MM - 54,69KG/M</v>
          </cell>
          <cell r="F8238" t="str">
            <v>M</v>
          </cell>
          <cell r="G8238">
            <v>382.66</v>
          </cell>
          <cell r="H8238" t="str">
            <v>I-SINAPI</v>
          </cell>
          <cell r="I8238">
            <v>466.84</v>
          </cell>
        </row>
        <row r="8239">
          <cell r="D8239" t="str">
            <v>00013040</v>
          </cell>
          <cell r="E8239" t="str">
            <v>TUBO ACO PRETO SEM COSTURA SCHEDULE 10 DN INT 16" E = 6,35MM - 62,57KG/M</v>
          </cell>
          <cell r="F8239" t="str">
            <v>M</v>
          </cell>
          <cell r="G8239">
            <v>421.65</v>
          </cell>
          <cell r="H8239" t="str">
            <v>I-SINAPI</v>
          </cell>
          <cell r="I8239">
            <v>514.41</v>
          </cell>
        </row>
        <row r="8240">
          <cell r="D8240" t="str">
            <v>00013041</v>
          </cell>
          <cell r="E8240" t="str">
            <v>TUBO ACO PRETO SEM COSTURA SCHEDULE 10 DN INT 18" E = 6,35MM - 70,52KG/M</v>
          </cell>
          <cell r="F8240" t="str">
            <v>M</v>
          </cell>
          <cell r="G8240">
            <v>475.2</v>
          </cell>
          <cell r="H8240" t="str">
            <v>I-SINAPI</v>
          </cell>
          <cell r="I8240">
            <v>579.74</v>
          </cell>
        </row>
        <row r="8241">
          <cell r="D8241" t="str">
            <v>00013042</v>
          </cell>
          <cell r="E8241" t="str">
            <v>TUBO ACO PRETO SEM COSTURA SCHEDULE 10 DN INT 20" E = 6,35MM - 78,46KG/M</v>
          </cell>
          <cell r="F8241" t="str">
            <v>M</v>
          </cell>
          <cell r="G8241">
            <v>568.49</v>
          </cell>
          <cell r="H8241" t="str">
            <v>I-SINAPI</v>
          </cell>
          <cell r="I8241">
            <v>693.55</v>
          </cell>
        </row>
        <row r="8242">
          <cell r="D8242" t="str">
            <v>00013043</v>
          </cell>
          <cell r="E8242" t="str">
            <v>TUBO ACO PRETO SEM COSTURA SCHEDULE 10 DN INT 22" E = 6,35MM - 86,41KG/M</v>
          </cell>
          <cell r="F8242" t="str">
            <v>M</v>
          </cell>
          <cell r="G8242">
            <v>649.72</v>
          </cell>
          <cell r="H8242" t="str">
            <v>I-SINAPI</v>
          </cell>
          <cell r="I8242">
            <v>792.65</v>
          </cell>
        </row>
        <row r="8243">
          <cell r="D8243" t="str">
            <v>00013044</v>
          </cell>
          <cell r="E8243" t="str">
            <v>TUBO ACO PRETO SEM COSTURA SCHEDULE 10 DN INT 24" E = 6,35MM - 94,35KG/M</v>
          </cell>
          <cell r="F8243" t="str">
            <v>M</v>
          </cell>
          <cell r="G8243">
            <v>749.15</v>
          </cell>
          <cell r="H8243" t="str">
            <v>I-SINAPI</v>
          </cell>
          <cell r="I8243">
            <v>913.96</v>
          </cell>
        </row>
        <row r="8244">
          <cell r="D8244" t="str">
            <v>00007665</v>
          </cell>
          <cell r="E8244" t="str">
            <v>TUBO ACO PRETO SEM COSTURA SCHEDULE 20 DN INT 10" E = 6,35MM - 41,74KG/M</v>
          </cell>
          <cell r="F8244" t="str">
            <v>M</v>
          </cell>
          <cell r="G8244">
            <v>311.12</v>
          </cell>
          <cell r="H8244" t="str">
            <v>I-SINAPI</v>
          </cell>
          <cell r="I8244">
            <v>379.56</v>
          </cell>
        </row>
        <row r="8245">
          <cell r="D8245" t="str">
            <v>00007664</v>
          </cell>
          <cell r="E8245" t="str">
            <v>TUBO ACO PRETO SEM COSTURA SCHEDULE 20 DN INT 12" E = 6,35MM - 49,57KG/M</v>
          </cell>
          <cell r="F8245" t="str">
            <v>M</v>
          </cell>
          <cell r="G8245">
            <v>398.38</v>
          </cell>
          <cell r="H8245" t="str">
            <v>I-SINAPI</v>
          </cell>
          <cell r="I8245">
            <v>486.02</v>
          </cell>
        </row>
        <row r="8246">
          <cell r="D8246" t="str">
            <v>00013048</v>
          </cell>
          <cell r="E8246" t="str">
            <v>TUBO ACO PRETO SEM COSTURA SCHEDULE 20 DN INT 14" E = 7,92MM - 67,89KG/M</v>
          </cell>
          <cell r="F8246" t="str">
            <v>M</v>
          </cell>
          <cell r="G8246">
            <v>564.17999999999995</v>
          </cell>
          <cell r="H8246" t="str">
            <v>I-SINAPI</v>
          </cell>
          <cell r="I8246">
            <v>688.29</v>
          </cell>
        </row>
        <row r="8247">
          <cell r="D8247" t="str">
            <v>00013049</v>
          </cell>
          <cell r="E8247" t="str">
            <v>TUBO ACO PRETO SEM COSTURA SCHEDULE 20 DN INT 16" E = 7,92MM - 77,78KG/M</v>
          </cell>
          <cell r="F8247" t="str">
            <v>M</v>
          </cell>
          <cell r="G8247">
            <v>574.98</v>
          </cell>
          <cell r="H8247" t="str">
            <v>I-SINAPI</v>
          </cell>
          <cell r="I8247">
            <v>701.47</v>
          </cell>
        </row>
        <row r="8248">
          <cell r="D8248" t="str">
            <v>00020978</v>
          </cell>
          <cell r="E8248" t="str">
            <v>TUBO ACO PRETO SEM COSTURA SCHEDULE 20 DN INT 22" E = 9,52MM - 128,88KG/M</v>
          </cell>
          <cell r="F8248" t="str">
            <v>M</v>
          </cell>
          <cell r="G8248">
            <v>1389.36</v>
          </cell>
          <cell r="H8248" t="str">
            <v>I-SINAPI</v>
          </cell>
          <cell r="I8248">
            <v>1695.01</v>
          </cell>
        </row>
        <row r="8249">
          <cell r="D8249" t="str">
            <v>00020979</v>
          </cell>
          <cell r="E8249" t="str">
            <v>TUBO ACO PRETO SEM COSTURA SCHEDULE 20 DN INT 24" E = 9,52MM - 140,80KG/M</v>
          </cell>
          <cell r="F8249" t="str">
            <v>M</v>
          </cell>
          <cell r="G8249">
            <v>1667.47</v>
          </cell>
          <cell r="H8249" t="str">
            <v>I-SINAPI</v>
          </cell>
          <cell r="I8249">
            <v>2034.31</v>
          </cell>
        </row>
        <row r="8250">
          <cell r="D8250" t="str">
            <v>00007690</v>
          </cell>
          <cell r="E8250" t="str">
            <v>TUBO ACO PRETO SEM COSTURA SCHEDULE 20 DN INT 8" E = 6,35MM - 33,27KG/M</v>
          </cell>
          <cell r="F8250" t="str">
            <v>M</v>
          </cell>
          <cell r="G8250">
            <v>227.76</v>
          </cell>
          <cell r="H8250" t="str">
            <v>I-SINAPI</v>
          </cell>
          <cell r="I8250">
            <v>277.86</v>
          </cell>
        </row>
        <row r="8251">
          <cell r="D8251" t="str">
            <v>00013052</v>
          </cell>
          <cell r="E8251" t="str">
            <v>TUBO ACO PRETO SEM COSTURA SCHEDULE 30 DN INT 10" E = 7,80MM - 50,95KG/M</v>
          </cell>
          <cell r="F8251" t="str">
            <v>M</v>
          </cell>
          <cell r="G8251">
            <v>408.17</v>
          </cell>
          <cell r="H8251" t="str">
            <v>I-SINAPI</v>
          </cell>
          <cell r="I8251">
            <v>497.96</v>
          </cell>
        </row>
        <row r="8252">
          <cell r="D8252" t="str">
            <v>00013053</v>
          </cell>
          <cell r="E8252" t="str">
            <v>TUBO ACO PRETO SEM COSTURA SCHEDULE 30 DN INT 12" E = 8,38MM - 65,13KG/M</v>
          </cell>
          <cell r="F8252" t="str">
            <v>M</v>
          </cell>
          <cell r="G8252">
            <v>600.99</v>
          </cell>
          <cell r="H8252" t="str">
            <v>I-SINAPI</v>
          </cell>
          <cell r="I8252">
            <v>733.2</v>
          </cell>
        </row>
        <row r="8253">
          <cell r="D8253" t="str">
            <v>00020981</v>
          </cell>
          <cell r="E8253" t="str">
            <v>TUBO ACO PRETO SEM COSTURA SCHEDULE 30 DN INT 14 E = 9,52MM - 81,20KG/M</v>
          </cell>
          <cell r="F8253" t="str">
            <v>M</v>
          </cell>
          <cell r="G8253">
            <v>749.47</v>
          </cell>
          <cell r="H8253" t="str">
            <v>I-SINAPI</v>
          </cell>
          <cell r="I8253">
            <v>914.35</v>
          </cell>
        </row>
        <row r="8254">
          <cell r="D8254" t="str">
            <v>00020982</v>
          </cell>
          <cell r="E8254" t="str">
            <v>TUBO ACO PRETO SEM COSTURA SCHEDULE 30 DN INT 16" E = 9,52MM - 93,19KG/M</v>
          </cell>
          <cell r="F8254" t="str">
            <v>M</v>
          </cell>
          <cell r="G8254">
            <v>1914.05</v>
          </cell>
          <cell r="H8254" t="str">
            <v>I-SINAPI</v>
          </cell>
          <cell r="I8254">
            <v>2335.14</v>
          </cell>
        </row>
        <row r="8255">
          <cell r="D8255" t="str">
            <v>00020983</v>
          </cell>
          <cell r="E8255" t="str">
            <v>TUBO ACO PRETO SEM COSTURA SCHEDULE 30 DN INT 18" E = 11,13MM - 122,24KG/M</v>
          </cell>
          <cell r="F8255" t="str">
            <v>M</v>
          </cell>
          <cell r="G8255">
            <v>2510.6999999999998</v>
          </cell>
          <cell r="H8255" t="str">
            <v>I-SINAPI</v>
          </cell>
          <cell r="I8255">
            <v>3063.05</v>
          </cell>
        </row>
        <row r="8256">
          <cell r="D8256" t="str">
            <v>00020984</v>
          </cell>
          <cell r="E8256" t="str">
            <v>TUBO ACO PRETO SEM COSTURA SCHEDULE 30 DN INT 20" E = 12,70MM - 164,95KG/M</v>
          </cell>
          <cell r="F8256" t="str">
            <v>M</v>
          </cell>
          <cell r="G8256">
            <v>3387.94</v>
          </cell>
          <cell r="H8256" t="str">
            <v>I-SINAPI</v>
          </cell>
          <cell r="I8256">
            <v>4133.28</v>
          </cell>
        </row>
        <row r="8257">
          <cell r="D8257" t="str">
            <v>00013054</v>
          </cell>
          <cell r="E8257" t="str">
            <v>TUBO ACO PRETO SEM COSTURA SCHEDULE 30 DN INT 22" E = 12,70MM - 182,32KG/M</v>
          </cell>
          <cell r="F8257" t="str">
            <v>M</v>
          </cell>
          <cell r="G8257">
            <v>3743.97</v>
          </cell>
          <cell r="H8257" t="str">
            <v>I-SINAPI</v>
          </cell>
          <cell r="I8257">
            <v>4567.6400000000003</v>
          </cell>
        </row>
        <row r="8258">
          <cell r="D8258" t="str">
            <v>00020985</v>
          </cell>
          <cell r="E8258" t="str">
            <v>TUBO ACO PRETO SEM COSTURA SCHEDULE 30 DN INT 24" E = 14,27MM - 209,33KG/M</v>
          </cell>
          <cell r="F8258" t="str">
            <v>M</v>
          </cell>
          <cell r="G8258">
            <v>4586.09</v>
          </cell>
          <cell r="H8258" t="str">
            <v>I-SINAPI</v>
          </cell>
          <cell r="I8258">
            <v>5595.02</v>
          </cell>
        </row>
        <row r="8259">
          <cell r="D8259" t="str">
            <v>00020980</v>
          </cell>
          <cell r="E8259" t="str">
            <v>TUBO ACO PRETO SEM COSTURA SCHEDULE 30 DN INT 8" E = 7,04MM - 36,75KG/M</v>
          </cell>
          <cell r="F8259" t="str">
            <v>M</v>
          </cell>
          <cell r="G8259">
            <v>299.14</v>
          </cell>
          <cell r="H8259" t="str">
            <v>I-SINAPI</v>
          </cell>
          <cell r="I8259">
            <v>364.95</v>
          </cell>
        </row>
        <row r="8260">
          <cell r="D8260" t="str">
            <v>00013124</v>
          </cell>
          <cell r="E8260" t="str">
            <v>TUBO ACO PRETO SEM COSTURA SCHEDULE 40/NBR 5590 DN INT 1 1/2" E = 3,68MM - 4,05KG/M</v>
          </cell>
          <cell r="F8260" t="str">
            <v>M</v>
          </cell>
          <cell r="G8260">
            <v>34.909999999999997</v>
          </cell>
          <cell r="H8260" t="str">
            <v>I-SINAPI</v>
          </cell>
          <cell r="I8260">
            <v>42.59</v>
          </cell>
        </row>
        <row r="8261">
          <cell r="D8261" t="str">
            <v>00013125</v>
          </cell>
          <cell r="E8261" t="str">
            <v>TUBO ACO PRETO SEM COSTURA SCHEDULE 40/NBR 5590 DN INT 1 1/4" E = 3,56MM - 3,38KG/M</v>
          </cell>
          <cell r="F8261" t="str">
            <v>M</v>
          </cell>
          <cell r="G8261">
            <v>30.68</v>
          </cell>
          <cell r="H8261" t="str">
            <v>I-SINAPI</v>
          </cell>
          <cell r="I8261">
            <v>37.42</v>
          </cell>
        </row>
        <row r="8262">
          <cell r="D8262" t="str">
            <v>00013127</v>
          </cell>
          <cell r="E8262" t="str">
            <v>TUBO ACO PRETO SEM COSTURA SCHEDULE40/NBR 5590 DN INT 1/2" E = 2,77MM - 1,27KG/M</v>
          </cell>
          <cell r="F8262" t="str">
            <v>M</v>
          </cell>
          <cell r="G8262">
            <v>16.940000000000001</v>
          </cell>
          <cell r="H8262" t="str">
            <v>I-SINAPI</v>
          </cell>
          <cell r="I8262">
            <v>20.66</v>
          </cell>
        </row>
        <row r="8263">
          <cell r="D8263" t="str">
            <v>00020987</v>
          </cell>
          <cell r="E8263" t="str">
            <v>TUBO ACO PRETO SEM COSTURA SCHEDULE40/NBR 5590 DN INT 1/4" E = 2,24MM - 0,63KG/M</v>
          </cell>
          <cell r="F8263" t="str">
            <v>M</v>
          </cell>
          <cell r="G8263">
            <v>11.22</v>
          </cell>
          <cell r="H8263" t="str">
            <v>I-SINAPI</v>
          </cell>
          <cell r="I8263">
            <v>13.68</v>
          </cell>
        </row>
        <row r="8264">
          <cell r="D8264" t="str">
            <v>00021146</v>
          </cell>
          <cell r="E8264" t="str">
            <v>TUBO ACO PRETO SEM COSTURA SCHEDULE40/NBR 5590 DN INT 1" E = 3,38MM - 2,50KG/M</v>
          </cell>
          <cell r="F8264" t="str">
            <v>M</v>
          </cell>
          <cell r="G8264">
            <v>21.68</v>
          </cell>
          <cell r="H8264" t="str">
            <v>I-SINAPI</v>
          </cell>
          <cell r="I8264">
            <v>26.44</v>
          </cell>
        </row>
        <row r="8265">
          <cell r="D8265" t="str">
            <v>00007689</v>
          </cell>
          <cell r="E8265" t="str">
            <v>TUBO ACO PRETO SEM COSTURA SCHEDULE40/NBR 5590 DN INT 10" E = 9,27MM - 60,31KG/M</v>
          </cell>
          <cell r="F8265" t="str">
            <v>M</v>
          </cell>
          <cell r="G8265">
            <v>489.34</v>
          </cell>
          <cell r="H8265" t="str">
            <v>I-SINAPI</v>
          </cell>
          <cell r="I8265">
            <v>596.99</v>
          </cell>
        </row>
        <row r="8266">
          <cell r="D8266" t="str">
            <v>00013055</v>
          </cell>
          <cell r="E8266" t="str">
            <v>TUBO ACO PRETO SEM COSTURA SCHEDULE40/NBR 5590 DN INT 12" E = 10,31MM - 79,70KG/M</v>
          </cell>
          <cell r="F8266" t="str">
            <v>M</v>
          </cell>
          <cell r="G8266">
            <v>727.8</v>
          </cell>
          <cell r="H8266" t="str">
            <v>I-SINAPI</v>
          </cell>
          <cell r="I8266">
            <v>887.91</v>
          </cell>
        </row>
        <row r="8267">
          <cell r="D8267" t="str">
            <v>00020989</v>
          </cell>
          <cell r="E8267" t="str">
            <v>TUBO ACO PRETO SEM COSTURA SCHEDULE40/NBR 5590 DN INT 14" E = 11,13MM - 94,55KG/M</v>
          </cell>
          <cell r="F8267" t="str">
            <v>M</v>
          </cell>
          <cell r="G8267">
            <v>863.58</v>
          </cell>
          <cell r="H8267" t="str">
            <v>I-SINAPI</v>
          </cell>
          <cell r="I8267">
            <v>1053.56</v>
          </cell>
        </row>
        <row r="8268">
          <cell r="D8268" t="str">
            <v>00021147</v>
          </cell>
          <cell r="E8268" t="str">
            <v>TUBO ACO PRETO SEM COSTURA SCHEDULE40/NBR 5590 DN INT 2 1/2" E = 5,16MM - 8,62KG/M</v>
          </cell>
          <cell r="F8268" t="str">
            <v>M</v>
          </cell>
          <cell r="G8268">
            <v>59</v>
          </cell>
          <cell r="H8268" t="str">
            <v>I-SINAPI</v>
          </cell>
          <cell r="I8268">
            <v>71.98</v>
          </cell>
        </row>
        <row r="8269">
          <cell r="D8269" t="str">
            <v>00021148</v>
          </cell>
          <cell r="E8269" t="str">
            <v>TUBO ACO PRETO SEM COSTURA SCHEDULE40/NBR 5590 DN INT 2" E = 3,91MM - 5,43KG/M</v>
          </cell>
          <cell r="F8269" t="str">
            <v>M</v>
          </cell>
          <cell r="G8269">
            <v>47.08</v>
          </cell>
          <cell r="H8269" t="str">
            <v>I-SINAPI</v>
          </cell>
          <cell r="I8269">
            <v>57.43</v>
          </cell>
        </row>
        <row r="8270">
          <cell r="D8270" t="str">
            <v>00021150</v>
          </cell>
          <cell r="E8270" t="str">
            <v>TUBO ACO PRETO SEM COSTURA SCHEDULE40/NBR 5590 DN INT 3/4" E = 2,87MM - 1,69KG/M</v>
          </cell>
          <cell r="F8270" t="str">
            <v>M</v>
          </cell>
          <cell r="G8270">
            <v>19.37</v>
          </cell>
          <cell r="H8270" t="str">
            <v>I-SINAPI</v>
          </cell>
          <cell r="I8270">
            <v>23.63</v>
          </cell>
        </row>
        <row r="8271">
          <cell r="D8271" t="str">
            <v>00020988</v>
          </cell>
          <cell r="E8271" t="str">
            <v>TUBO ACO PRETO SEM COSTURA SCHEDULE40/NBR 5590 DN INT 3/8" E = 2,31MM - 0,85KG/M</v>
          </cell>
          <cell r="F8271" t="str">
            <v>M</v>
          </cell>
          <cell r="G8271">
            <v>14.7</v>
          </cell>
          <cell r="H8271" t="str">
            <v>I-SINAPI</v>
          </cell>
          <cell r="I8271">
            <v>17.93</v>
          </cell>
        </row>
        <row r="8272">
          <cell r="D8272" t="str">
            <v>00021149</v>
          </cell>
          <cell r="E8272" t="str">
            <v>TUBO ACO PRETO SEM COSTURA SCHEDULE40/NBR 5590 DN INT 3" E = 5,49MM - 11,28KG/M</v>
          </cell>
          <cell r="F8272" t="str">
            <v>M</v>
          </cell>
          <cell r="G8272">
            <v>71.489999999999995</v>
          </cell>
          <cell r="H8272" t="str">
            <v>I-SINAPI</v>
          </cell>
          <cell r="I8272">
            <v>87.21</v>
          </cell>
        </row>
        <row r="8273">
          <cell r="D8273" t="str">
            <v>00021151</v>
          </cell>
          <cell r="E8273" t="str">
            <v>TUBO ACO PRETO SEM COSTURA SCHEDULE40/NBR 5590 DN INT 4" E = 6,02MM - 16,06KG/M</v>
          </cell>
          <cell r="F8273" t="str">
            <v>M</v>
          </cell>
          <cell r="G8273">
            <v>113.19</v>
          </cell>
          <cell r="H8273" t="str">
            <v>I-SINAPI</v>
          </cell>
          <cell r="I8273">
            <v>138.09</v>
          </cell>
        </row>
        <row r="8274">
          <cell r="D8274" t="str">
            <v>00013133</v>
          </cell>
          <cell r="E8274" t="str">
            <v>TUBO ACO PRETO SEM COSTURA SCHEDULE40/NBR 5590 DN INT 5" E = 6,55MM - 21,76KG/M</v>
          </cell>
          <cell r="F8274" t="str">
            <v>M</v>
          </cell>
          <cell r="G8274">
            <v>154.46</v>
          </cell>
          <cell r="H8274" t="str">
            <v>I-SINAPI</v>
          </cell>
          <cell r="I8274">
            <v>188.44</v>
          </cell>
        </row>
        <row r="8275">
          <cell r="D8275" t="str">
            <v>00007672</v>
          </cell>
          <cell r="E8275" t="str">
            <v>TUBO ACO PRETO SEM COSTURA SCHEDULE40/NBR 5590 DN INT 6" E = 7,11MM - 28,26KG/M</v>
          </cell>
          <cell r="F8275" t="str">
            <v>M</v>
          </cell>
          <cell r="G8275">
            <v>186.29</v>
          </cell>
          <cell r="H8275" t="str">
            <v>I-SINAPI</v>
          </cell>
          <cell r="I8275">
            <v>227.27</v>
          </cell>
        </row>
        <row r="8276">
          <cell r="D8276" t="str">
            <v>00007661</v>
          </cell>
          <cell r="E8276" t="str">
            <v>TUBO ACO PRETO SEM COSTURA SCHEDULE40/NBR 5590 DN INT 8" E = 8,18MM - 42,55KG/M</v>
          </cell>
          <cell r="F8276" t="str">
            <v>M</v>
          </cell>
          <cell r="G8276">
            <v>343.01</v>
          </cell>
          <cell r="H8276" t="str">
            <v>I-SINAPI</v>
          </cell>
          <cell r="I8276">
            <v>418.47</v>
          </cell>
        </row>
        <row r="8277">
          <cell r="D8277" t="str">
            <v>00013134</v>
          </cell>
          <cell r="E8277" t="str">
            <v>TUBO ACO PRETO SEM COSTURA SCHEDULE80 DN INT 1 1/2" E = 5,08MM - 5,41KG/M</v>
          </cell>
          <cell r="F8277" t="str">
            <v>M</v>
          </cell>
          <cell r="G8277">
            <v>49.38</v>
          </cell>
          <cell r="H8277" t="str">
            <v>I-SINAPI</v>
          </cell>
          <cell r="I8277">
            <v>60.24</v>
          </cell>
        </row>
        <row r="8278">
          <cell r="D8278" t="str">
            <v>00013135</v>
          </cell>
          <cell r="E8278" t="str">
            <v>TUBO ACO PRETO SEM COSTURA SCHEDULE80 DN INT 1 1/4" E = 4,85MM - 4,47KG/M</v>
          </cell>
          <cell r="F8278" t="str">
            <v>M</v>
          </cell>
          <cell r="G8278">
            <v>40.799999999999997</v>
          </cell>
          <cell r="H8278" t="str">
            <v>I-SINAPI</v>
          </cell>
          <cell r="I8278">
            <v>49.77</v>
          </cell>
        </row>
        <row r="8279">
          <cell r="D8279" t="str">
            <v>00013137</v>
          </cell>
          <cell r="E8279" t="str">
            <v>TUBO ACO PRETO SEM COSTURA SCHEDULE80 DN INT 1/2" E = 3,73MM - 1,62KG/M</v>
          </cell>
          <cell r="F8279" t="str">
            <v>M</v>
          </cell>
          <cell r="G8279">
            <v>23</v>
          </cell>
          <cell r="H8279" t="str">
            <v>I-SINAPI</v>
          </cell>
          <cell r="I8279">
            <v>28.06</v>
          </cell>
        </row>
        <row r="8280">
          <cell r="D8280" t="str">
            <v>00020990</v>
          </cell>
          <cell r="E8280" t="str">
            <v>TUBO ACO PRETO SEM COSTURA SCHEDULE80 DN INT 1/4" E = 3,02MM - 0,80KG/M</v>
          </cell>
          <cell r="F8280" t="str">
            <v>M</v>
          </cell>
          <cell r="G8280">
            <v>15.33</v>
          </cell>
          <cell r="H8280" t="str">
            <v>I-SINAPI</v>
          </cell>
          <cell r="I8280">
            <v>18.7</v>
          </cell>
        </row>
        <row r="8281">
          <cell r="D8281" t="str">
            <v>00013136</v>
          </cell>
          <cell r="E8281" t="str">
            <v>TUBO ACO PRETO SEM COSTURA SCHEDULE80 DN INT 1" E = 4,55MM - 3,23KG/M</v>
          </cell>
          <cell r="F8281" t="str">
            <v>M</v>
          </cell>
          <cell r="G8281">
            <v>32.43</v>
          </cell>
          <cell r="H8281" t="str">
            <v>I-SINAPI</v>
          </cell>
          <cell r="I8281">
            <v>39.56</v>
          </cell>
        </row>
        <row r="8282">
          <cell r="D8282" t="str">
            <v>00020996</v>
          </cell>
          <cell r="E8282" t="str">
            <v>TUBO ACO PRETO SEM COSTURA SCHEDULE80 DN INT 10" E = 15,09MM - 96,01KG/M</v>
          </cell>
          <cell r="F8282" t="str">
            <v>M</v>
          </cell>
          <cell r="G8282">
            <v>788.87</v>
          </cell>
          <cell r="H8282" t="str">
            <v>I-SINAPI</v>
          </cell>
          <cell r="I8282">
            <v>962.42</v>
          </cell>
        </row>
        <row r="8283">
          <cell r="D8283" t="str">
            <v>00020997</v>
          </cell>
          <cell r="E8283" t="str">
            <v>TUBO ACO PRETO SEM COSTURA SCHEDULE80 DN INT 12" E = 17,48MM - 132,04KG/M</v>
          </cell>
          <cell r="F8283" t="str">
            <v>M</v>
          </cell>
          <cell r="G8283">
            <v>1218.72</v>
          </cell>
          <cell r="H8283" t="str">
            <v>I-SINAPI</v>
          </cell>
          <cell r="I8283">
            <v>1486.83</v>
          </cell>
        </row>
        <row r="8284">
          <cell r="D8284" t="str">
            <v>00020998</v>
          </cell>
          <cell r="E8284" t="str">
            <v>TUBO ACO PRETO SEM COSTURA SCHEDULE80 DN INT 14" E = 19,05MM - 158,10KG/M</v>
          </cell>
          <cell r="F8284" t="str">
            <v>M</v>
          </cell>
          <cell r="G8284">
            <v>1465.67</v>
          </cell>
          <cell r="H8284" t="str">
            <v>I-SINAPI</v>
          </cell>
          <cell r="I8284">
            <v>1788.11</v>
          </cell>
        </row>
        <row r="8285">
          <cell r="D8285" t="str">
            <v>00013138</v>
          </cell>
          <cell r="E8285" t="str">
            <v>TUBO ACO PRETO SEM COSTURA SCHEDULE80 DN INT 2 1/2" E = 7,01MM - 11,41KG/M</v>
          </cell>
          <cell r="F8285" t="str">
            <v>M</v>
          </cell>
          <cell r="G8285">
            <v>85.62</v>
          </cell>
          <cell r="H8285" t="str">
            <v>I-SINAPI</v>
          </cell>
          <cell r="I8285">
            <v>104.45</v>
          </cell>
        </row>
        <row r="8286">
          <cell r="D8286" t="str">
            <v>00013139</v>
          </cell>
          <cell r="E8286" t="str">
            <v>TUBO ACO PRETO SEM COSTURA SCHEDULE80 DN INT 2" E = 5,54MM - 7,48KG/M</v>
          </cell>
          <cell r="F8286" t="str">
            <v>M</v>
          </cell>
          <cell r="G8286">
            <v>64.849999999999994</v>
          </cell>
          <cell r="H8286" t="str">
            <v>I-SINAPI</v>
          </cell>
          <cell r="I8286">
            <v>79.11</v>
          </cell>
        </row>
        <row r="8287">
          <cell r="D8287" t="str">
            <v>00020992</v>
          </cell>
          <cell r="E8287" t="str">
            <v>TUBO ACO PRETO SEM COSTURA SCHEDULE80 DN INT 3 1/2" E = 8,08MM - 18,63KG/M</v>
          </cell>
          <cell r="F8287" t="str">
            <v>M</v>
          </cell>
          <cell r="G8287">
            <v>141.25</v>
          </cell>
          <cell r="H8287" t="str">
            <v>I-SINAPI</v>
          </cell>
          <cell r="I8287">
            <v>172.32</v>
          </cell>
        </row>
        <row r="8288">
          <cell r="D8288" t="str">
            <v>00013141</v>
          </cell>
          <cell r="E8288" t="str">
            <v>TUBO ACO PRETO SEM COSTURA SCHEDULE80 DN INT 3/4" E = 3,91MM - 2,19KG/M</v>
          </cell>
          <cell r="F8288" t="str">
            <v>M</v>
          </cell>
          <cell r="G8288">
            <v>28.32</v>
          </cell>
          <cell r="H8288" t="str">
            <v>I-SINAPI</v>
          </cell>
          <cell r="I8288">
            <v>34.549999999999997</v>
          </cell>
        </row>
        <row r="8289">
          <cell r="D8289" t="str">
            <v>00020991</v>
          </cell>
          <cell r="E8289" t="str">
            <v>TUBO ACO PRETO SEM COSTURA SCHEDULE80 DN INT 3/8" E = 3,20MM - 1,11KG/M</v>
          </cell>
          <cell r="F8289" t="str">
            <v>M</v>
          </cell>
          <cell r="G8289">
            <v>21.27</v>
          </cell>
          <cell r="H8289" t="str">
            <v>I-SINAPI</v>
          </cell>
          <cell r="I8289">
            <v>25.94</v>
          </cell>
        </row>
        <row r="8290">
          <cell r="D8290" t="str">
            <v>00013140</v>
          </cell>
          <cell r="E8290" t="str">
            <v>TUBO ACO PRETO SEM COSTURA SCHEDULE80 DN INT 3" E = 7,62MM - 15,27KG/M</v>
          </cell>
          <cell r="F8290" t="str">
            <v>M</v>
          </cell>
          <cell r="G8290">
            <v>109.17</v>
          </cell>
          <cell r="H8290" t="str">
            <v>I-SINAPI</v>
          </cell>
          <cell r="I8290">
            <v>133.18</v>
          </cell>
        </row>
        <row r="8291">
          <cell r="D8291" t="str">
            <v>00013142</v>
          </cell>
          <cell r="E8291" t="str">
            <v>TUBO ACO PRETO SEM COSTURA SCHEDULE80 DN INT 4" E = 8,56MM - 22,31KG/M</v>
          </cell>
          <cell r="F8291" t="str">
            <v>M</v>
          </cell>
          <cell r="G8291">
            <v>159.5</v>
          </cell>
          <cell r="H8291" t="str">
            <v>I-SINAPI</v>
          </cell>
          <cell r="I8291">
            <v>194.59</v>
          </cell>
        </row>
        <row r="8292">
          <cell r="D8292" t="str">
            <v>00020993</v>
          </cell>
          <cell r="E8292" t="str">
            <v>TUBO ACO PRETO SEM COSTURA SCHEDULE80 DN INT 5" E = 9,52MM - 30,92KG/M</v>
          </cell>
          <cell r="F8292" t="str">
            <v>M</v>
          </cell>
          <cell r="G8292">
            <v>251.68</v>
          </cell>
          <cell r="H8292" t="str">
            <v>I-SINAPI</v>
          </cell>
          <cell r="I8292">
            <v>307.04000000000002</v>
          </cell>
        </row>
        <row r="8293">
          <cell r="D8293" t="str">
            <v>00020994</v>
          </cell>
          <cell r="E8293" t="str">
            <v>TUBO ACO PRETO SEM COSTURA SCHEDULE80 DN INT 6" E = 10,97MM - 42,56KG/M</v>
          </cell>
          <cell r="F8293" t="str">
            <v>M</v>
          </cell>
          <cell r="G8293">
            <v>346.42</v>
          </cell>
          <cell r="H8293" t="str">
            <v>I-SINAPI</v>
          </cell>
          <cell r="I8293">
            <v>422.63</v>
          </cell>
        </row>
        <row r="8294">
          <cell r="D8294" t="str">
            <v>00020995</v>
          </cell>
          <cell r="E8294" t="str">
            <v>TUBO ACO PRETO SEM COSTURA SCHEDULE80 DN INT 8" E = 12,70MM - 64,64KG/M</v>
          </cell>
          <cell r="F8294" t="str">
            <v>M</v>
          </cell>
          <cell r="G8294">
            <v>526.14</v>
          </cell>
          <cell r="H8294" t="str">
            <v>I-SINAPI</v>
          </cell>
          <cell r="I8294">
            <v>641.89</v>
          </cell>
        </row>
        <row r="8295">
          <cell r="D8295" t="str">
            <v>00012613</v>
          </cell>
          <cell r="E8295" t="str">
            <v>TUBO BENGALA PVC   P/ LIGACAO CX DESCARGA EMBUTIR - 40MM X 73CM</v>
          </cell>
          <cell r="F8295" t="str">
            <v>UN</v>
          </cell>
          <cell r="G8295">
            <v>4.62</v>
          </cell>
          <cell r="H8295" t="str">
            <v>I-SINAPI</v>
          </cell>
          <cell r="I8295">
            <v>5.63</v>
          </cell>
        </row>
        <row r="8296">
          <cell r="D8296" t="str">
            <v>00007706</v>
          </cell>
          <cell r="E8296" t="str">
            <v>TUBO CERAMICA ESG EB-5 PB DN 100</v>
          </cell>
          <cell r="F8296" t="str">
            <v>M</v>
          </cell>
          <cell r="G8296">
            <v>9.5</v>
          </cell>
          <cell r="H8296" t="str">
            <v>I-SINAPI</v>
          </cell>
          <cell r="I8296">
            <v>11.59</v>
          </cell>
        </row>
        <row r="8297">
          <cell r="D8297" t="str">
            <v>00007703</v>
          </cell>
          <cell r="E8297" t="str">
            <v>TUBO CERAMICA ESG EB-5 PB DN 150</v>
          </cell>
          <cell r="F8297" t="str">
            <v>M</v>
          </cell>
          <cell r="G8297">
            <v>13.18</v>
          </cell>
          <cell r="H8297" t="str">
            <v>I-SINAPI</v>
          </cell>
          <cell r="I8297">
            <v>16.07</v>
          </cell>
        </row>
        <row r="8298">
          <cell r="D8298" t="str">
            <v>00007708</v>
          </cell>
          <cell r="E8298" t="str">
            <v>TUBO CERAMICA ESG EB-5 PB DN 200</v>
          </cell>
          <cell r="F8298" t="str">
            <v>M</v>
          </cell>
          <cell r="G8298">
            <v>22.06</v>
          </cell>
          <cell r="H8298" t="str">
            <v>I-SINAPI</v>
          </cell>
          <cell r="I8298">
            <v>26.91</v>
          </cell>
        </row>
        <row r="8299">
          <cell r="D8299" t="str">
            <v>00007704</v>
          </cell>
          <cell r="E8299" t="str">
            <v>TUBO CERAMICA ESG EB-5 PB DN 250</v>
          </cell>
          <cell r="F8299" t="str">
            <v>M</v>
          </cell>
          <cell r="G8299">
            <v>37.94</v>
          </cell>
          <cell r="H8299" t="str">
            <v>I-SINAPI</v>
          </cell>
          <cell r="I8299">
            <v>46.28</v>
          </cell>
        </row>
        <row r="8300">
          <cell r="D8300" t="str">
            <v>00007705</v>
          </cell>
          <cell r="E8300" t="str">
            <v>TUBO CERAMICA ESG EB-5 PB DN 300</v>
          </cell>
          <cell r="F8300" t="str">
            <v>M</v>
          </cell>
          <cell r="G8300">
            <v>57.37</v>
          </cell>
          <cell r="H8300" t="str">
            <v>I-SINAPI</v>
          </cell>
          <cell r="I8300">
            <v>69.989999999999995</v>
          </cell>
        </row>
        <row r="8301">
          <cell r="D8301" t="str">
            <v>00007707</v>
          </cell>
          <cell r="E8301" t="str">
            <v>TUBO CERAMICA ESG EB-5 PB DN 350</v>
          </cell>
          <cell r="F8301" t="str">
            <v>M</v>
          </cell>
          <cell r="G8301">
            <v>78.150000000000006</v>
          </cell>
          <cell r="H8301" t="str">
            <v>I-SINAPI</v>
          </cell>
          <cell r="I8301">
            <v>95.34</v>
          </cell>
        </row>
        <row r="8302">
          <cell r="D8302" t="str">
            <v>00007712</v>
          </cell>
          <cell r="E8302" t="str">
            <v>TUBO CERAMICA ESG EB-5 PB DN 375</v>
          </cell>
          <cell r="F8302" t="str">
            <v>M</v>
          </cell>
          <cell r="G8302">
            <v>86.05</v>
          </cell>
          <cell r="H8302" t="str">
            <v>I-SINAPI</v>
          </cell>
          <cell r="I8302">
            <v>104.98</v>
          </cell>
        </row>
        <row r="8303">
          <cell r="D8303" t="str">
            <v>00007711</v>
          </cell>
          <cell r="E8303" t="str">
            <v>TUBO CERAMICA ESG EB-5 PB DN 400</v>
          </cell>
          <cell r="F8303" t="str">
            <v>M</v>
          </cell>
          <cell r="G8303">
            <v>101.99</v>
          </cell>
          <cell r="H8303" t="str">
            <v>I-SINAPI</v>
          </cell>
          <cell r="I8303">
            <v>124.42</v>
          </cell>
        </row>
        <row r="8304">
          <cell r="D8304" t="str">
            <v>00007709</v>
          </cell>
          <cell r="E8304" t="str">
            <v>TUBO CERAMICA ESG EB-5 PB DN 450</v>
          </cell>
          <cell r="F8304" t="str">
            <v>M</v>
          </cell>
          <cell r="G8304">
            <v>143.79</v>
          </cell>
          <cell r="H8304" t="str">
            <v>I-SINAPI</v>
          </cell>
          <cell r="I8304">
            <v>175.42</v>
          </cell>
        </row>
        <row r="8305">
          <cell r="D8305" t="str">
            <v>00007702</v>
          </cell>
          <cell r="E8305" t="str">
            <v>TUBO CERAMICA ESG EB-5 PB DN 75</v>
          </cell>
          <cell r="F8305" t="str">
            <v>M</v>
          </cell>
          <cell r="G8305">
            <v>9.2200000000000006</v>
          </cell>
          <cell r="H8305" t="str">
            <v>I-SINAPI</v>
          </cell>
          <cell r="I8305">
            <v>11.24</v>
          </cell>
        </row>
        <row r="8306">
          <cell r="D8306" t="str">
            <v>00012334</v>
          </cell>
          <cell r="E8306" t="str">
            <v>TUBO CERAMICO PERFURADO DN 100 MM - P/ DRENAGEM</v>
          </cell>
          <cell r="F8306" t="str">
            <v>M</v>
          </cell>
          <cell r="G8306">
            <v>10.02</v>
          </cell>
          <cell r="H8306" t="str">
            <v>I-SINAPI</v>
          </cell>
          <cell r="I8306">
            <v>12.22</v>
          </cell>
        </row>
        <row r="8307">
          <cell r="D8307" t="str">
            <v>00012335</v>
          </cell>
          <cell r="E8307" t="str">
            <v>TUBO CERAMICO PERFURADO DN 150 MM - P/ DRENAGEM</v>
          </cell>
          <cell r="F8307" t="str">
            <v>M</v>
          </cell>
          <cell r="G8307">
            <v>13.79</v>
          </cell>
          <cell r="H8307" t="str">
            <v>I-SINAPI</v>
          </cell>
          <cell r="I8307">
            <v>16.82</v>
          </cell>
        </row>
        <row r="8308">
          <cell r="D8308" t="str">
            <v>00012336</v>
          </cell>
          <cell r="E8308" t="str">
            <v>TUBO CERAMICO PERFURADO DN 200 MM - P/ DRENAGEM</v>
          </cell>
          <cell r="F8308" t="str">
            <v>M</v>
          </cell>
          <cell r="G8308">
            <v>23.9</v>
          </cell>
          <cell r="H8308" t="str">
            <v>I-SINAPI</v>
          </cell>
          <cell r="I8308">
            <v>29.15</v>
          </cell>
        </row>
        <row r="8309">
          <cell r="D8309" t="str">
            <v>00007660</v>
          </cell>
          <cell r="E8309" t="str">
            <v>TUBO CHAPA PRETA E = 1/4" - 30" - 175KG</v>
          </cell>
          <cell r="F8309" t="str">
            <v>M</v>
          </cell>
          <cell r="G8309">
            <v>1064.78</v>
          </cell>
          <cell r="H8309" t="str">
            <v>I-SINAPI</v>
          </cell>
          <cell r="I8309">
            <v>1299.03</v>
          </cell>
        </row>
        <row r="8310">
          <cell r="D8310" t="str">
            <v>00007681</v>
          </cell>
          <cell r="E8310" t="str">
            <v>TUBO CHAPA PRETA E = 3/16" - 12" - 36KG</v>
          </cell>
          <cell r="F8310" t="str">
            <v>M</v>
          </cell>
          <cell r="G8310">
            <v>219.04</v>
          </cell>
          <cell r="H8310" t="str">
            <v>I-SINAPI</v>
          </cell>
          <cell r="I8310">
            <v>267.22000000000003</v>
          </cell>
        </row>
        <row r="8311">
          <cell r="D8311" t="str">
            <v>00007682</v>
          </cell>
          <cell r="E8311" t="str">
            <v>TUBO CHAPA PRETA E = 3/16" - 14" - 42KG</v>
          </cell>
          <cell r="F8311" t="str">
            <v>M</v>
          </cell>
          <cell r="G8311">
            <v>255.55</v>
          </cell>
          <cell r="H8311" t="str">
            <v>I-SINAPI</v>
          </cell>
          <cell r="I8311">
            <v>311.77</v>
          </cell>
        </row>
        <row r="8312">
          <cell r="D8312" t="str">
            <v>00007671</v>
          </cell>
          <cell r="E8312" t="str">
            <v>TUBO CHAPA PRETA E = 3/16" - 16" - 47KG</v>
          </cell>
          <cell r="F8312" t="str">
            <v>M</v>
          </cell>
          <cell r="G8312">
            <v>285.97000000000003</v>
          </cell>
          <cell r="H8312" t="str">
            <v>I-SINAPI</v>
          </cell>
          <cell r="I8312">
            <v>348.88</v>
          </cell>
        </row>
        <row r="8313">
          <cell r="D8313" t="str">
            <v>00007670</v>
          </cell>
          <cell r="E8313" t="str">
            <v>TUBO CHAPA PRETA E = 3/16" - 18" - 53KG</v>
          </cell>
          <cell r="F8313" t="str">
            <v>M</v>
          </cell>
          <cell r="G8313">
            <v>322.48</v>
          </cell>
          <cell r="H8313" t="str">
            <v>I-SINAPI</v>
          </cell>
          <cell r="I8313">
            <v>393.42</v>
          </cell>
        </row>
        <row r="8314">
          <cell r="D8314" t="str">
            <v>00007668</v>
          </cell>
          <cell r="E8314" t="str">
            <v>TUBO CHAPA PRETA E = 3/16" - 20" - 71KG</v>
          </cell>
          <cell r="F8314" t="str">
            <v>M</v>
          </cell>
          <cell r="G8314">
            <v>432</v>
          </cell>
          <cell r="H8314" t="str">
            <v>I-SINAPI</v>
          </cell>
          <cell r="I8314">
            <v>527.04</v>
          </cell>
        </row>
        <row r="8315">
          <cell r="D8315" t="str">
            <v>00007666</v>
          </cell>
          <cell r="E8315" t="str">
            <v>TUBO CHAPA PRETA E = 3/16" - 22" - 88KG</v>
          </cell>
          <cell r="F8315" t="str">
            <v>M</v>
          </cell>
          <cell r="G8315">
            <v>535.42999999999995</v>
          </cell>
          <cell r="H8315" t="str">
            <v>I-SINAPI</v>
          </cell>
          <cell r="I8315">
            <v>653.22</v>
          </cell>
        </row>
        <row r="8316">
          <cell r="D8316" t="str">
            <v>00007667</v>
          </cell>
          <cell r="E8316" t="str">
            <v>TUBO CHAPA PRETA E = 3/16" - 26" - 147KG</v>
          </cell>
          <cell r="F8316" t="str">
            <v>M</v>
          </cell>
          <cell r="G8316">
            <v>894.42</v>
          </cell>
          <cell r="H8316" t="str">
            <v>I-SINAPI</v>
          </cell>
          <cell r="I8316">
            <v>1091.19</v>
          </cell>
        </row>
        <row r="8317">
          <cell r="D8317" t="str">
            <v>00007685</v>
          </cell>
          <cell r="E8317" t="str">
            <v>TUBO CHAPA PRETA E = 3/8" - 20" -117 KG</v>
          </cell>
          <cell r="F8317" t="str">
            <v>M</v>
          </cell>
          <cell r="G8317">
            <v>711.88</v>
          </cell>
          <cell r="H8317" t="str">
            <v>I-SINAPI</v>
          </cell>
          <cell r="I8317">
            <v>868.49</v>
          </cell>
        </row>
        <row r="8318">
          <cell r="D8318" t="str">
            <v>00007686</v>
          </cell>
          <cell r="E8318" t="str">
            <v>TUBO CHAPA PRETA E = 3/8" - 26" -153 KG</v>
          </cell>
          <cell r="F8318" t="str">
            <v>M</v>
          </cell>
          <cell r="G8318">
            <v>930.92</v>
          </cell>
          <cell r="H8318" t="str">
            <v>I-SINAPI</v>
          </cell>
          <cell r="I8318">
            <v>1135.72</v>
          </cell>
        </row>
        <row r="8319">
          <cell r="D8319" t="str">
            <v>00007676</v>
          </cell>
          <cell r="E8319" t="str">
            <v>TUBO CHAPA PRETA E = 3/8" - 30" -177KG</v>
          </cell>
          <cell r="F8319" t="str">
            <v>M</v>
          </cell>
          <cell r="G8319">
            <v>1076.95</v>
          </cell>
          <cell r="H8319" t="str">
            <v>I-SINAPI</v>
          </cell>
          <cell r="I8319">
            <v>1313.87</v>
          </cell>
        </row>
        <row r="8320">
          <cell r="D8320" t="str">
            <v>00012742</v>
          </cell>
          <cell r="E8320" t="str">
            <v>TUBO COBRE CLASSE "E" DN 104 MM</v>
          </cell>
          <cell r="F8320" t="str">
            <v>M</v>
          </cell>
          <cell r="G8320">
            <v>153.74</v>
          </cell>
          <cell r="H8320" t="str">
            <v>I-SINAPI</v>
          </cell>
          <cell r="I8320">
            <v>187.56</v>
          </cell>
        </row>
        <row r="8321">
          <cell r="D8321" t="str">
            <v>00012713</v>
          </cell>
          <cell r="E8321" t="str">
            <v>TUBO COBRE CLASSE "E" DN 15 MM</v>
          </cell>
          <cell r="F8321" t="str">
            <v>M</v>
          </cell>
          <cell r="G8321">
            <v>10.56</v>
          </cell>
          <cell r="H8321" t="str">
            <v>I-SINAPI</v>
          </cell>
          <cell r="I8321">
            <v>12.88</v>
          </cell>
        </row>
        <row r="8322">
          <cell r="D8322" t="str">
            <v>00012743</v>
          </cell>
          <cell r="E8322" t="str">
            <v>TUBO COBRE CLASSE "E" DN 22 MM</v>
          </cell>
          <cell r="F8322" t="str">
            <v>M</v>
          </cell>
          <cell r="G8322">
            <v>14.71</v>
          </cell>
          <cell r="H8322" t="str">
            <v>I-SINAPI</v>
          </cell>
          <cell r="I8322">
            <v>17.940000000000001</v>
          </cell>
        </row>
        <row r="8323">
          <cell r="D8323" t="str">
            <v>00012744</v>
          </cell>
          <cell r="E8323" t="str">
            <v>TUBO COBRE CLASSE "E" DN 28 MM</v>
          </cell>
          <cell r="F8323" t="str">
            <v>M</v>
          </cell>
          <cell r="G8323">
            <v>17.829999999999998</v>
          </cell>
          <cell r="H8323" t="str">
            <v>I-SINAPI</v>
          </cell>
          <cell r="I8323">
            <v>21.75</v>
          </cell>
        </row>
        <row r="8324">
          <cell r="D8324" t="str">
            <v>00012745</v>
          </cell>
          <cell r="E8324" t="str">
            <v>TUBO COBRE CLASSE "E" DN 35 MM</v>
          </cell>
          <cell r="F8324" t="str">
            <v>M</v>
          </cell>
          <cell r="G8324">
            <v>26.72</v>
          </cell>
          <cell r="H8324" t="str">
            <v>I-SINAPI</v>
          </cell>
          <cell r="I8324">
            <v>32.590000000000003</v>
          </cell>
        </row>
        <row r="8325">
          <cell r="D8325" t="str">
            <v>00012746</v>
          </cell>
          <cell r="E8325" t="str">
            <v>TUBO COBRE CLASSE "E" DN 42 MM</v>
          </cell>
          <cell r="F8325" t="str">
            <v>M</v>
          </cell>
          <cell r="G8325">
            <v>43.44</v>
          </cell>
          <cell r="H8325" t="str">
            <v>I-SINAPI</v>
          </cell>
          <cell r="I8325">
            <v>52.99</v>
          </cell>
        </row>
        <row r="8326">
          <cell r="D8326" t="str">
            <v>00012747</v>
          </cell>
          <cell r="E8326" t="str">
            <v>TUBO COBRE CLASSE "E" DN 54 MM</v>
          </cell>
          <cell r="F8326" t="str">
            <v>M</v>
          </cell>
          <cell r="G8326">
            <v>53.53</v>
          </cell>
          <cell r="H8326" t="str">
            <v>I-SINAPI</v>
          </cell>
          <cell r="I8326">
            <v>65.3</v>
          </cell>
        </row>
        <row r="8327">
          <cell r="D8327" t="str">
            <v>00012748</v>
          </cell>
          <cell r="E8327" t="str">
            <v>TUBO COBRE CLASSE "E" DN 66 MM</v>
          </cell>
          <cell r="F8327" t="str">
            <v>M</v>
          </cell>
          <cell r="G8327">
            <v>75.16</v>
          </cell>
          <cell r="H8327" t="str">
            <v>I-SINAPI</v>
          </cell>
          <cell r="I8327">
            <v>91.69</v>
          </cell>
        </row>
        <row r="8328">
          <cell r="D8328" t="str">
            <v>00012749</v>
          </cell>
          <cell r="E8328" t="str">
            <v>TUBO COBRE CLASSE "E" DN 79 MM</v>
          </cell>
          <cell r="F8328" t="str">
            <v>M</v>
          </cell>
          <cell r="G8328">
            <v>107.4</v>
          </cell>
          <cell r="H8328" t="str">
            <v>I-SINAPI</v>
          </cell>
          <cell r="I8328">
            <v>131.02000000000001</v>
          </cell>
        </row>
        <row r="8329">
          <cell r="D8329" t="str">
            <v>00007720</v>
          </cell>
          <cell r="E8329" t="str">
            <v>TUBO CONCRETO ARMADO CLASSE EA-2 PB JE NBR-8890/2007 DN 1000MM P/ ESG SANITARIO</v>
          </cell>
          <cell r="F8329" t="str">
            <v>M</v>
          </cell>
          <cell r="G8329">
            <v>349.5</v>
          </cell>
          <cell r="H8329" t="str">
            <v>I-SINAPI</v>
          </cell>
          <cell r="I8329">
            <v>426.39</v>
          </cell>
        </row>
        <row r="8330">
          <cell r="D8330" t="str">
            <v>00007749</v>
          </cell>
          <cell r="E8330" t="str">
            <v>TUBO CONCRETO ARMADO CLASSE EA-2 PB JE NBR-8890/2007 DN 1200MM P/ ESG SANITARIO</v>
          </cell>
          <cell r="F8330" t="str">
            <v>M</v>
          </cell>
          <cell r="G8330">
            <v>540.75</v>
          </cell>
          <cell r="H8330" t="str">
            <v>I-SINAPI</v>
          </cell>
          <cell r="I8330">
            <v>659.71</v>
          </cell>
        </row>
        <row r="8331">
          <cell r="D8331" t="str">
            <v>00007723</v>
          </cell>
          <cell r="E8331" t="str">
            <v>TUBO CONCRETO ARMADO CLASSE EA-2 PB JE NBR-8890/2007 DN 1500MM P/ ESG SANITARIO</v>
          </cell>
          <cell r="F8331" t="str">
            <v>M</v>
          </cell>
          <cell r="G8331">
            <v>856.59</v>
          </cell>
          <cell r="H8331" t="str">
            <v>I-SINAPI</v>
          </cell>
          <cell r="I8331">
            <v>1045.03</v>
          </cell>
        </row>
        <row r="8332">
          <cell r="D8332" t="str">
            <v>00007718</v>
          </cell>
          <cell r="E8332" t="str">
            <v>TUBO CONCRETO ARMADO CLASSE EA-2 PB JE NBR-8890/2007 DN 2000MM P/ ESG SANITARIO</v>
          </cell>
          <cell r="F8332" t="str">
            <v>M</v>
          </cell>
          <cell r="G8332">
            <v>1535.89</v>
          </cell>
          <cell r="H8332" t="str">
            <v>I-SINAPI</v>
          </cell>
          <cell r="I8332">
            <v>1873.78</v>
          </cell>
        </row>
        <row r="8333">
          <cell r="D8333" t="str">
            <v>00007740</v>
          </cell>
          <cell r="E8333" t="str">
            <v>TUBO CONCRETO ARMADO CLASSE EA-2 PB JE NBR-8890/2007 DN 400MM P/ ESG SANITARIO</v>
          </cell>
          <cell r="F8333" t="str">
            <v>M</v>
          </cell>
          <cell r="G8333">
            <v>93.43</v>
          </cell>
          <cell r="H8333" t="str">
            <v>I-SINAPI</v>
          </cell>
          <cell r="I8333">
            <v>113.98</v>
          </cell>
        </row>
        <row r="8334">
          <cell r="D8334" t="str">
            <v>00007741</v>
          </cell>
          <cell r="E8334" t="str">
            <v>TUBO CONCRETO ARMADO CLASSE EA-2 PB JE NBR-8890/2007 DN 500MM P/ ESG SANITARIO</v>
          </cell>
          <cell r="F8334" t="str">
            <v>M</v>
          </cell>
          <cell r="G8334">
            <v>128.46</v>
          </cell>
          <cell r="H8334" t="str">
            <v>I-SINAPI</v>
          </cell>
          <cell r="I8334">
            <v>156.72</v>
          </cell>
        </row>
        <row r="8335">
          <cell r="D8335" t="str">
            <v>00007774</v>
          </cell>
          <cell r="E8335" t="str">
            <v>TUBO CONCRETO ARMADO CLASSE EA-2 PB JE NBR-8890/2007 DN 600MM P/ ESG SANITARIO</v>
          </cell>
          <cell r="F8335" t="str">
            <v>M</v>
          </cell>
          <cell r="G8335">
            <v>147.07</v>
          </cell>
          <cell r="H8335" t="str">
            <v>I-SINAPI</v>
          </cell>
          <cell r="I8335">
            <v>179.42</v>
          </cell>
        </row>
        <row r="8336">
          <cell r="D8336" t="str">
            <v>00007744</v>
          </cell>
          <cell r="E8336" t="str">
            <v>TUBO CONCRETO ARMADO CLASSE EA-2 PB JE NBR-8890/2007 DN 700MM P/ ESG SANITARIO</v>
          </cell>
          <cell r="F8336" t="str">
            <v>M</v>
          </cell>
          <cell r="G8336">
            <v>206.22</v>
          </cell>
          <cell r="H8336" t="str">
            <v>I-SINAPI</v>
          </cell>
          <cell r="I8336">
            <v>251.58</v>
          </cell>
        </row>
        <row r="8337">
          <cell r="D8337" t="str">
            <v>00007773</v>
          </cell>
          <cell r="E8337" t="str">
            <v>TUBO CONCRETO ARMADO CLASSE EA-2 PB JE NBR-8890/2007 DN 800MM P/ ESG SANITARIO</v>
          </cell>
          <cell r="F8337" t="str">
            <v>M</v>
          </cell>
          <cell r="G8337">
            <v>238.3</v>
          </cell>
          <cell r="H8337" t="str">
            <v>I-SINAPI</v>
          </cell>
          <cell r="I8337">
            <v>290.72000000000003</v>
          </cell>
        </row>
        <row r="8338">
          <cell r="D8338" t="str">
            <v>00007754</v>
          </cell>
          <cell r="E8338" t="str">
            <v>TUBO CONCRETO ARMADO CLASSE EA-2 PB JE NBR-8890/2007 DN 900MM P/ ESG SANITARIO</v>
          </cell>
          <cell r="F8338" t="str">
            <v>M</v>
          </cell>
          <cell r="G8338">
            <v>326.51</v>
          </cell>
          <cell r="H8338" t="str">
            <v>I-SINAPI</v>
          </cell>
          <cell r="I8338">
            <v>398.34</v>
          </cell>
        </row>
        <row r="8339">
          <cell r="D8339">
            <v>7735</v>
          </cell>
          <cell r="E8339" t="str">
            <v>TUBO CONCRETO ARMADO CLASSE EA-3 PB JE NBR-8890/2007 DN 1000MM P/ ESG SANITARIO</v>
          </cell>
          <cell r="F8339" t="str">
            <v>M</v>
          </cell>
          <cell r="G8339">
            <v>448.81</v>
          </cell>
          <cell r="H8339" t="str">
            <v>I-SINAPI</v>
          </cell>
          <cell r="I8339">
            <v>547.54</v>
          </cell>
        </row>
        <row r="8340">
          <cell r="D8340">
            <v>7729</v>
          </cell>
          <cell r="E8340" t="str">
            <v>TUBO CONCRETO ARMADO CLASSE EA-3 PB JE NBR-8890/2007 DN 1200MM P/ ESG SANITARIO</v>
          </cell>
          <cell r="F8340" t="str">
            <v>M</v>
          </cell>
          <cell r="G8340">
            <v>640.13</v>
          </cell>
          <cell r="H8340" t="str">
            <v>I-SINAPI</v>
          </cell>
          <cell r="I8340">
            <v>780.95</v>
          </cell>
        </row>
        <row r="8341">
          <cell r="D8341" t="str">
            <v>00007730</v>
          </cell>
          <cell r="E8341" t="str">
            <v>TUBO CONCRETO ARMADO CLASSE EA-3 PB JE NBR-8890/2007 DN 1500MM P/ ESG SANITARIO</v>
          </cell>
          <cell r="F8341" t="str">
            <v>M</v>
          </cell>
          <cell r="G8341">
            <v>1009.75</v>
          </cell>
          <cell r="H8341" t="str">
            <v>I-SINAPI</v>
          </cell>
          <cell r="I8341">
            <v>1231.8900000000001</v>
          </cell>
        </row>
        <row r="8342">
          <cell r="D8342" t="str">
            <v>00007731</v>
          </cell>
          <cell r="E8342" t="str">
            <v>TUBO CONCRETO ARMADO CLASSE EA-3 PB JE NBR-8890/2007 DN 2000MM P/ ESG SANITARIO</v>
          </cell>
          <cell r="F8342" t="str">
            <v>M</v>
          </cell>
          <cell r="G8342">
            <v>1847.37</v>
          </cell>
          <cell r="H8342" t="str">
            <v>I-SINAPI</v>
          </cell>
          <cell r="I8342">
            <v>2253.79</v>
          </cell>
        </row>
        <row r="8343">
          <cell r="D8343" t="str">
            <v>00007755</v>
          </cell>
          <cell r="E8343" t="str">
            <v>TUBO CONCRETO ARMADO CLASSE EA-3 PB JE NBR-8890/2007 DN 400MM P/ ESG SANITARIO</v>
          </cell>
          <cell r="F8343" t="str">
            <v>M</v>
          </cell>
          <cell r="G8343">
            <v>124.95</v>
          </cell>
          <cell r="H8343" t="str">
            <v>I-SINAPI</v>
          </cell>
          <cell r="I8343">
            <v>152.43</v>
          </cell>
        </row>
        <row r="8344">
          <cell r="D8344" t="str">
            <v>00007776</v>
          </cell>
          <cell r="E8344" t="str">
            <v>TUBO CONCRETO ARMADO CLASSE EA-3 PB JE NBR-8890/2007 DN 500MM P/ ESG SANITARIO</v>
          </cell>
          <cell r="F8344" t="str">
            <v>M</v>
          </cell>
          <cell r="G8344">
            <v>163.46</v>
          </cell>
          <cell r="H8344" t="str">
            <v>I-SINAPI</v>
          </cell>
          <cell r="I8344">
            <v>199.42</v>
          </cell>
        </row>
        <row r="8345">
          <cell r="D8345" t="str">
            <v>00007743</v>
          </cell>
          <cell r="E8345" t="str">
            <v>TUBO CONCRETO ARMADO CLASSE EA-3 PB JE NBR-8890/2007 DN 600MM P/ ESG SANITARIO</v>
          </cell>
          <cell r="F8345" t="str">
            <v>M</v>
          </cell>
          <cell r="G8345">
            <v>219.19</v>
          </cell>
          <cell r="H8345" t="str">
            <v>I-SINAPI</v>
          </cell>
          <cell r="I8345">
            <v>267.41000000000003</v>
          </cell>
        </row>
        <row r="8346">
          <cell r="D8346" t="str">
            <v>00007733</v>
          </cell>
          <cell r="E8346" t="str">
            <v>TUBO CONCRETO ARMADO CLASSE EA-3 PB JE NBR-8890/2007 DN 700MM P/ ESG SANITARIO</v>
          </cell>
          <cell r="F8346" t="str">
            <v>M</v>
          </cell>
          <cell r="G8346">
            <v>264.43</v>
          </cell>
          <cell r="H8346" t="str">
            <v>I-SINAPI</v>
          </cell>
          <cell r="I8346">
            <v>322.60000000000002</v>
          </cell>
        </row>
        <row r="8347">
          <cell r="D8347" t="str">
            <v>00007775</v>
          </cell>
          <cell r="E8347" t="str">
            <v>TUBO CONCRETO ARMADO CLASSE EA-3 PB JE NBR-8890/2007 DN 800MM P/ ESG SANITARIO</v>
          </cell>
          <cell r="F8347" t="str">
            <v>M</v>
          </cell>
          <cell r="G8347">
            <v>304.77999999999997</v>
          </cell>
          <cell r="H8347" t="str">
            <v>I-SINAPI</v>
          </cell>
          <cell r="I8347">
            <v>371.83</v>
          </cell>
        </row>
        <row r="8348">
          <cell r="D8348" t="str">
            <v>00007734</v>
          </cell>
          <cell r="E8348" t="str">
            <v>TUBO CONCRETO ARMADO CLASSE EA-3 PB JE NBR-8890/2007 DN 900MM P/ ESG SANITARIO</v>
          </cell>
          <cell r="F8348" t="str">
            <v>M</v>
          </cell>
          <cell r="G8348">
            <v>389.24</v>
          </cell>
          <cell r="H8348" t="str">
            <v>I-SINAPI</v>
          </cell>
          <cell r="I8348">
            <v>474.87</v>
          </cell>
        </row>
        <row r="8349">
          <cell r="D8349" t="str">
            <v>00007753</v>
          </cell>
          <cell r="E8349" t="str">
            <v>TUBO CONCRETO ARMADO CLASSE PA-1 PB NBR-8890/2007 DN 1000MM P/AGUAS PLUVIAIS</v>
          </cell>
          <cell r="F8349" t="str">
            <v>M</v>
          </cell>
          <cell r="G8349">
            <v>208.21</v>
          </cell>
          <cell r="H8349" t="str">
            <v>I-SINAPI</v>
          </cell>
          <cell r="I8349">
            <v>254.01</v>
          </cell>
        </row>
        <row r="8350">
          <cell r="D8350" t="str">
            <v>00007757</v>
          </cell>
          <cell r="E8350" t="str">
            <v>TUBO CONCRETO ARMADO CLASSE PA-1 PB NBR-8890/2007 DN 1200MM P/AGUAS PLUVIAIS</v>
          </cell>
          <cell r="F8350" t="str">
            <v>M</v>
          </cell>
          <cell r="G8350">
            <v>244.63</v>
          </cell>
          <cell r="H8350" t="str">
            <v>I-SINAPI</v>
          </cell>
          <cell r="I8350">
            <v>298.44</v>
          </cell>
        </row>
        <row r="8351">
          <cell r="D8351" t="str">
            <v>00007758</v>
          </cell>
          <cell r="E8351" t="str">
            <v>TUBO CONCRETO ARMADO CLASSE PA-1 PB NBR-8890/2007 DN 1500MM P/AGUAS PLUVIAIS</v>
          </cell>
          <cell r="F8351" t="str">
            <v>M</v>
          </cell>
          <cell r="G8351">
            <v>438.21</v>
          </cell>
          <cell r="H8351" t="str">
            <v>I-SINAPI</v>
          </cell>
          <cell r="I8351">
            <v>534.61</v>
          </cell>
        </row>
        <row r="8352">
          <cell r="D8352" t="str">
            <v>00007759</v>
          </cell>
          <cell r="E8352" t="str">
            <v>TUBO CONCRETO ARMADO CLASSE PA-1 PB NBR-8890/2007 DN 2000MM P/AGUAS PLUVIAIS</v>
          </cell>
          <cell r="F8352" t="str">
            <v>M</v>
          </cell>
          <cell r="G8352">
            <v>1085.51</v>
          </cell>
          <cell r="H8352" t="str">
            <v>I-SINAPI</v>
          </cell>
          <cell r="I8352">
            <v>1324.32</v>
          </cell>
        </row>
        <row r="8353">
          <cell r="D8353" t="str">
            <v>00007745</v>
          </cell>
          <cell r="E8353" t="str">
            <v>TUBO CONCRETO ARMADO CLASSE PA-1 PB NBR-8890/2007 DN 400MM P/AGUAS PLUVIAIS</v>
          </cell>
          <cell r="F8353" t="str">
            <v>M</v>
          </cell>
          <cell r="G8353">
            <v>53.99</v>
          </cell>
          <cell r="H8353" t="str">
            <v>I-SINAPI</v>
          </cell>
          <cell r="I8353">
            <v>65.86</v>
          </cell>
        </row>
        <row r="8354">
          <cell r="D8354" t="str">
            <v>00007714</v>
          </cell>
          <cell r="E8354" t="str">
            <v>TUBO CONCRETO ARMADO CLASSE PA-1 PB NBR-8890/2007 DN 500MM P/AGUAS PLUVIAIS</v>
          </cell>
          <cell r="F8354" t="str">
            <v>M</v>
          </cell>
          <cell r="G8354">
            <v>66.91</v>
          </cell>
          <cell r="H8354" t="str">
            <v>I-SINAPI</v>
          </cell>
          <cell r="I8354">
            <v>81.63</v>
          </cell>
        </row>
        <row r="8355">
          <cell r="D8355" t="str">
            <v>00007725</v>
          </cell>
          <cell r="E8355" t="str">
            <v>TUBO CONCRETO ARMADO CLASSE PA-1 PB NBR-8890/2007 DN 600MM P/AGUAS PLUVIAIS</v>
          </cell>
          <cell r="F8355" t="str">
            <v>M</v>
          </cell>
          <cell r="G8355">
            <v>79</v>
          </cell>
          <cell r="H8355" t="str">
            <v>I-SINAPI</v>
          </cell>
          <cell r="I8355">
            <v>96.38</v>
          </cell>
        </row>
        <row r="8356">
          <cell r="D8356" t="str">
            <v>00007742</v>
          </cell>
          <cell r="E8356" t="str">
            <v>TUBO CONCRETO ARMADO CLASSE PA-1 PB NBR-8890/2007 DN 700MM P/AGUAS PLUVIAIS</v>
          </cell>
          <cell r="F8356" t="str">
            <v>M</v>
          </cell>
          <cell r="G8356">
            <v>128.88999999999999</v>
          </cell>
          <cell r="H8356" t="str">
            <v>I-SINAPI</v>
          </cell>
          <cell r="I8356">
            <v>157.24</v>
          </cell>
        </row>
        <row r="8357">
          <cell r="D8357" t="str">
            <v>00007750</v>
          </cell>
          <cell r="E8357" t="str">
            <v>TUBO CONCRETO ARMADO CLASSE PA-1 PB NBR-8890/2007 DN 800MM P/AGUAS PLUVIAIS</v>
          </cell>
          <cell r="F8357" t="str">
            <v>M</v>
          </cell>
          <cell r="G8357">
            <v>136.05000000000001</v>
          </cell>
          <cell r="H8357" t="str">
            <v>I-SINAPI</v>
          </cell>
          <cell r="I8357">
            <v>165.98</v>
          </cell>
        </row>
        <row r="8358">
          <cell r="D8358" t="str">
            <v>00007756</v>
          </cell>
          <cell r="E8358" t="str">
            <v>TUBO CONCRETO ARMADO CLASSE PA-1 PB NBR-8890/2007 DN 900MM P/AGUAS PLUVIAIS</v>
          </cell>
          <cell r="F8358" t="str">
            <v>M</v>
          </cell>
          <cell r="G8358">
            <v>204.79</v>
          </cell>
          <cell r="H8358" t="str">
            <v>I-SINAPI</v>
          </cell>
          <cell r="I8358">
            <v>249.84</v>
          </cell>
        </row>
        <row r="8359">
          <cell r="D8359" t="str">
            <v>00013256</v>
          </cell>
          <cell r="E8359" t="str">
            <v>TUBO CONCRETO ARMADO CLASSE PA-1 PB NBR-8890/23007 DN 1100MM P/ DRENAGEM</v>
          </cell>
          <cell r="F8359" t="str">
            <v>M</v>
          </cell>
          <cell r="G8359">
            <v>260.44</v>
          </cell>
          <cell r="H8359" t="str">
            <v>I-SINAPI</v>
          </cell>
          <cell r="I8359">
            <v>317.73</v>
          </cell>
        </row>
        <row r="8360">
          <cell r="D8360" t="str">
            <v>00007765</v>
          </cell>
          <cell r="E8360" t="str">
            <v>TUBO CONCRETO ARMADO CLASSE PA-2 PB NBR-8890/2007 DN 1000MM P/AGUAS PLUVIAIS</v>
          </cell>
          <cell r="F8360" t="str">
            <v>M</v>
          </cell>
          <cell r="G8360">
            <v>240.01</v>
          </cell>
          <cell r="H8360" t="str">
            <v>I-SINAPI</v>
          </cell>
          <cell r="I8360">
            <v>292.81</v>
          </cell>
        </row>
        <row r="8361">
          <cell r="D8361" t="str">
            <v>00012569</v>
          </cell>
          <cell r="E8361" t="str">
            <v>TUBO CONCRETO ARMADO CLASSE PA-2 PB NBR-8890/2007 DN 1100MM P/AGUAS PLUVIAIS</v>
          </cell>
          <cell r="F8361" t="str">
            <v>M</v>
          </cell>
          <cell r="G8361">
            <v>273.95</v>
          </cell>
          <cell r="H8361" t="str">
            <v>I-SINAPI</v>
          </cell>
          <cell r="I8361">
            <v>334.21</v>
          </cell>
        </row>
        <row r="8362">
          <cell r="D8362" t="str">
            <v>00007766</v>
          </cell>
          <cell r="E8362" t="str">
            <v>TUBO CONCRETO ARMADO CLASSE PA-2 PB NBR-8890/2007 DN 1200MM P/AGUAS PLUVIAIS</v>
          </cell>
          <cell r="F8362" t="str">
            <v>M</v>
          </cell>
          <cell r="G8362">
            <v>346.45</v>
          </cell>
          <cell r="H8362" t="str">
            <v>I-SINAPI</v>
          </cell>
          <cell r="I8362">
            <v>422.66</v>
          </cell>
        </row>
        <row r="8363">
          <cell r="D8363" t="str">
            <v>00007767</v>
          </cell>
          <cell r="E8363" t="str">
            <v>TUBO CONCRETO ARMADO CLASSE PA-2 PB NBR-8890/2007 DN 1500MM P/AGUAS PLUVIAIS</v>
          </cell>
          <cell r="F8363" t="str">
            <v>M</v>
          </cell>
          <cell r="G8363">
            <v>469.07</v>
          </cell>
          <cell r="H8363" t="str">
            <v>I-SINAPI</v>
          </cell>
          <cell r="I8363">
            <v>572.26</v>
          </cell>
        </row>
        <row r="8364">
          <cell r="D8364" t="str">
            <v>00007727</v>
          </cell>
          <cell r="E8364" t="str">
            <v>TUBO CONCRETO ARMADO CLASSE PA-2 PB NBR-8890/2007 DN 2000MM P/AGUAS PLUVIAIS</v>
          </cell>
          <cell r="F8364" t="str">
            <v>M</v>
          </cell>
          <cell r="G8364">
            <v>1182.17</v>
          </cell>
          <cell r="H8364" t="str">
            <v>I-SINAPI</v>
          </cell>
          <cell r="I8364">
            <v>1442.24</v>
          </cell>
        </row>
        <row r="8365">
          <cell r="D8365">
            <v>7760</v>
          </cell>
          <cell r="E8365" t="str">
            <v>TUBO CONCRETO ARMADO CLASSE PA-2 PB NBR-8890/2007 DN 300MM P/AGUAS PLUVIAIS</v>
          </cell>
          <cell r="F8365" t="str">
            <v>M</v>
          </cell>
          <cell r="G8365">
            <v>47.26</v>
          </cell>
          <cell r="H8365" t="str">
            <v>I-SINAPI</v>
          </cell>
          <cell r="I8365">
            <v>57.65</v>
          </cell>
        </row>
        <row r="8366">
          <cell r="D8366" t="str">
            <v>00007761</v>
          </cell>
          <cell r="E8366" t="str">
            <v>TUBO CONCRETO ARMADO CLASSE PA-2 PB NBR-8890/2007 DN 400MM P/AGUAS PLUVIAIS</v>
          </cell>
          <cell r="F8366" t="str">
            <v>M</v>
          </cell>
          <cell r="G8366">
            <v>54.42</v>
          </cell>
          <cell r="H8366" t="str">
            <v>I-SINAPI</v>
          </cell>
          <cell r="I8366">
            <v>66.39</v>
          </cell>
        </row>
        <row r="8367">
          <cell r="D8367" t="str">
            <v>00007752</v>
          </cell>
          <cell r="E8367" t="str">
            <v>TUBO CONCRETO ARMADO CLASSE PA-2 PB NBR-8890/2007 DN 500MM P/AGUAS PLUVIAIS</v>
          </cell>
          <cell r="F8367" t="str">
            <v>M</v>
          </cell>
          <cell r="G8367">
            <v>75.900000000000006</v>
          </cell>
          <cell r="H8367" t="str">
            <v>I-SINAPI</v>
          </cell>
          <cell r="I8367">
            <v>92.59</v>
          </cell>
        </row>
        <row r="8368">
          <cell r="D8368" t="str">
            <v>00007762</v>
          </cell>
          <cell r="E8368" t="str">
            <v>TUBO CONCRETO ARMADO CLASSE PA-2 PB NBR-8890/2007 DN 600MM P/AGUAS PLUVIAIS</v>
          </cell>
          <cell r="F8368" t="str">
            <v>M</v>
          </cell>
          <cell r="G8368">
            <v>94.09</v>
          </cell>
          <cell r="H8368" t="str">
            <v>I-SINAPI</v>
          </cell>
          <cell r="I8368">
            <v>114.78</v>
          </cell>
        </row>
        <row r="8369">
          <cell r="D8369" t="str">
            <v>00007722</v>
          </cell>
          <cell r="E8369" t="str">
            <v>TUBO CONCRETO ARMADO CLASSE PA-2 PB NBR-8890/2007 DN 700MM P/AGUAS PLUVIAIS</v>
          </cell>
          <cell r="F8369" t="str">
            <v>M</v>
          </cell>
          <cell r="G8369">
            <v>136.05000000000001</v>
          </cell>
          <cell r="H8369" t="str">
            <v>I-SINAPI</v>
          </cell>
          <cell r="I8369">
            <v>165.98</v>
          </cell>
        </row>
        <row r="8370">
          <cell r="D8370" t="str">
            <v>00007763</v>
          </cell>
          <cell r="E8370" t="str">
            <v>TUBO CONCRETO ARMADO CLASSE PA-2 PB NBR-8890/2007 DN 800MM P/AGUAS PLUVIAIS</v>
          </cell>
          <cell r="F8370" t="str">
            <v>M</v>
          </cell>
          <cell r="G8370">
            <v>143.21</v>
          </cell>
          <cell r="H8370" t="str">
            <v>I-SINAPI</v>
          </cell>
          <cell r="I8370">
            <v>174.71</v>
          </cell>
        </row>
        <row r="8371">
          <cell r="D8371" t="str">
            <v>00007764</v>
          </cell>
          <cell r="E8371" t="str">
            <v>TUBO CONCRETO ARMADO CLASSE PA-2 PB NBR-8890/2007 DN 900MM P/AGUAS PLUVIAIS</v>
          </cell>
          <cell r="F8371" t="str">
            <v>M</v>
          </cell>
          <cell r="G8371">
            <v>222.69</v>
          </cell>
          <cell r="H8371" t="str">
            <v>I-SINAPI</v>
          </cell>
          <cell r="I8371">
            <v>271.68</v>
          </cell>
        </row>
        <row r="8372">
          <cell r="D8372" t="str">
            <v>00012572</v>
          </cell>
          <cell r="E8372" t="str">
            <v>TUBO CONCRETO ARMADO CLASSE PA-3 PB NBR-8890/2007 DN 1000MM P/AGUAS PLUVIAIS</v>
          </cell>
          <cell r="F8372" t="str">
            <v>M</v>
          </cell>
          <cell r="G8372">
            <v>303.60000000000002</v>
          </cell>
          <cell r="H8372" t="str">
            <v>I-SINAPI</v>
          </cell>
          <cell r="I8372">
            <v>370.39</v>
          </cell>
        </row>
        <row r="8373">
          <cell r="D8373" t="str">
            <v>00012573</v>
          </cell>
          <cell r="E8373" t="str">
            <v>TUBO CONCRETO ARMADO CLASSE PA-3 PB NBR-8890/2007 DN 1100MM P/AGUAS PLUVIAIS</v>
          </cell>
          <cell r="F8373" t="str">
            <v>M</v>
          </cell>
          <cell r="G8373">
            <v>368.04</v>
          </cell>
          <cell r="H8373" t="str">
            <v>I-SINAPI</v>
          </cell>
          <cell r="I8373">
            <v>449</v>
          </cell>
        </row>
        <row r="8374">
          <cell r="D8374" t="str">
            <v>00012574</v>
          </cell>
          <cell r="E8374" t="str">
            <v>TUBO CONCRETO ARMADO CLASSE PA-3 PB NBR-8890/2007 DN 1200MM P/AGUAS PLUVIAIS</v>
          </cell>
          <cell r="F8374" t="str">
            <v>M</v>
          </cell>
          <cell r="G8374">
            <v>422.17</v>
          </cell>
          <cell r="H8374" t="str">
            <v>I-SINAPI</v>
          </cell>
          <cell r="I8374">
            <v>515.04</v>
          </cell>
        </row>
        <row r="8375">
          <cell r="D8375" t="str">
            <v>00012575</v>
          </cell>
          <cell r="E8375" t="str">
            <v>TUBO CONCRETO ARMADO CLASSE PA-3 PB NBR-8890/2007 DN 1500MM P/AGUAS PLUVIAIS</v>
          </cell>
          <cell r="F8375" t="str">
            <v>M</v>
          </cell>
          <cell r="G8375">
            <v>608.27</v>
          </cell>
          <cell r="H8375" t="str">
            <v>I-SINAPI</v>
          </cell>
          <cell r="I8375">
            <v>742.08</v>
          </cell>
        </row>
        <row r="8376">
          <cell r="D8376" t="str">
            <v>00012576</v>
          </cell>
          <cell r="E8376" t="str">
            <v>TUBO CONCRETO ARMADO CLASSE PA-3 PB NBR-8890/2007 DN 400MM P/AGUAS PLUVIAIS</v>
          </cell>
          <cell r="F8376" t="str">
            <v>M</v>
          </cell>
          <cell r="G8376">
            <v>71.599999999999994</v>
          </cell>
          <cell r="H8376" t="str">
            <v>I-SINAPI</v>
          </cell>
          <cell r="I8376">
            <v>87.35</v>
          </cell>
        </row>
        <row r="8377">
          <cell r="D8377" t="str">
            <v>00012577</v>
          </cell>
          <cell r="E8377" t="str">
            <v>TUBO CONCRETO ARMADO CLASSE PA-3 PB NBR-8890/2007 DN 500MM P/AGUAS PLUVIAIS</v>
          </cell>
          <cell r="F8377" t="str">
            <v>M</v>
          </cell>
          <cell r="G8377">
            <v>93.08</v>
          </cell>
          <cell r="H8377" t="str">
            <v>I-SINAPI</v>
          </cell>
          <cell r="I8377">
            <v>113.55</v>
          </cell>
        </row>
        <row r="8378">
          <cell r="D8378" t="str">
            <v>00012578</v>
          </cell>
          <cell r="E8378" t="str">
            <v>TUBO CONCRETO ARMADO CLASSE PA-3 PB NBR-8890/2007 DN 600MM P/AGUAS PLUVIAIS</v>
          </cell>
          <cell r="F8378" t="str">
            <v>M</v>
          </cell>
          <cell r="G8378">
            <v>109.55</v>
          </cell>
          <cell r="H8378" t="str">
            <v>I-SINAPI</v>
          </cell>
          <cell r="I8378">
            <v>133.65</v>
          </cell>
        </row>
        <row r="8379">
          <cell r="D8379" t="str">
            <v>00012579</v>
          </cell>
          <cell r="E8379" t="str">
            <v>TUBO CONCRETO ARMADO CLASSE PA-3 PB NBR-8890/2007 DN 700MM P/AGUAS PLUVIAIS</v>
          </cell>
          <cell r="F8379" t="str">
            <v>M</v>
          </cell>
          <cell r="G8379">
            <v>171.85</v>
          </cell>
          <cell r="H8379" t="str">
            <v>I-SINAPI</v>
          </cell>
          <cell r="I8379">
            <v>209.65</v>
          </cell>
        </row>
        <row r="8380">
          <cell r="D8380" t="str">
            <v>00012580</v>
          </cell>
          <cell r="E8380" t="str">
            <v>TUBO CONCRETO ARMADO CLASSE PA-3 PB NBR-8890/2007 DN 800MM P/AGUAS PLUVIAIS</v>
          </cell>
          <cell r="F8380" t="str">
            <v>M</v>
          </cell>
          <cell r="G8380">
            <v>181.87</v>
          </cell>
          <cell r="H8380" t="str">
            <v>I-SINAPI</v>
          </cell>
          <cell r="I8380">
            <v>221.88</v>
          </cell>
        </row>
        <row r="8381">
          <cell r="D8381" t="str">
            <v>00012581</v>
          </cell>
          <cell r="E8381" t="str">
            <v>TUBO CONCRETO ARMADO CLASSE PA-3 PB NBR-8890/2007 DN 900MM P/AGUAS PLUVIAIS</v>
          </cell>
          <cell r="F8381" t="str">
            <v>M</v>
          </cell>
          <cell r="G8381">
            <v>298.58999999999997</v>
          </cell>
          <cell r="H8381" t="str">
            <v>I-SINAPI</v>
          </cell>
          <cell r="I8381">
            <v>364.27</v>
          </cell>
        </row>
        <row r="8382">
          <cell r="D8382" t="str">
            <v>00007791</v>
          </cell>
          <cell r="E8382" t="str">
            <v>TUBO CONCRETO SIMPLES CLASSE - PS1 PB NBR-8890 DN 600MM P/AGUAS PLUVIAIS</v>
          </cell>
          <cell r="F8382" t="str">
            <v>M</v>
          </cell>
          <cell r="G8382">
            <v>40</v>
          </cell>
          <cell r="H8382" t="str">
            <v>I-SINAPI</v>
          </cell>
          <cell r="I8382">
            <v>48.8</v>
          </cell>
        </row>
        <row r="8383">
          <cell r="D8383" t="str">
            <v>00007795</v>
          </cell>
          <cell r="E8383" t="str">
            <v>TUBO CONCRETO SIMPLES CLASSE - PS1, PB NBR-8890 DN 500MM P/AGUAS PLUVIAIS</v>
          </cell>
          <cell r="F8383" t="str">
            <v>M</v>
          </cell>
          <cell r="G8383">
            <v>35</v>
          </cell>
          <cell r="H8383" t="str">
            <v>I-SINAPI</v>
          </cell>
          <cell r="I8383">
            <v>42.7</v>
          </cell>
        </row>
        <row r="8384">
          <cell r="D8384" t="str">
            <v>00007790</v>
          </cell>
          <cell r="E8384" t="str">
            <v>TUBO CONCRETO SIMPLES CLASSE - PS2 PB NBR-8890 DN 300MM P/AGUAS PLUVIAIS</v>
          </cell>
          <cell r="F8384" t="str">
            <v>M</v>
          </cell>
          <cell r="G8384">
            <v>19</v>
          </cell>
          <cell r="H8384" t="str">
            <v>I-SINAPI</v>
          </cell>
          <cell r="I8384">
            <v>23.18</v>
          </cell>
        </row>
        <row r="8385">
          <cell r="D8385" t="str">
            <v>00007785</v>
          </cell>
          <cell r="E8385" t="str">
            <v>TUBO CONCRETO SIMPLES CLASSE - PS2 PB NBR-8890 DN 400MM P/AGUAS PLUVIAIS</v>
          </cell>
          <cell r="F8385" t="str">
            <v>M</v>
          </cell>
          <cell r="G8385">
            <v>25</v>
          </cell>
          <cell r="H8385" t="str">
            <v>I-SINAPI</v>
          </cell>
          <cell r="I8385">
            <v>30.5</v>
          </cell>
        </row>
        <row r="8386">
          <cell r="D8386" t="str">
            <v>00007792</v>
          </cell>
          <cell r="E8386" t="str">
            <v>TUBO CONCRETO SIMPLES CLASSE - PS2 PB NBR-8890 DN 500MM P/AGUAS PLUVIAIS</v>
          </cell>
          <cell r="F8386" t="str">
            <v>M</v>
          </cell>
          <cell r="G8386">
            <v>37</v>
          </cell>
          <cell r="H8386" t="str">
            <v>I-SINAPI</v>
          </cell>
          <cell r="I8386">
            <v>45.14</v>
          </cell>
        </row>
        <row r="8387">
          <cell r="D8387" t="str">
            <v>00007793</v>
          </cell>
          <cell r="E8387" t="str">
            <v>TUBO CONCRETO SIMPLES CLASSE - PS2 PB NBR-8890 DN 600MM P/AGUAS PLUVIAIS</v>
          </cell>
          <cell r="F8387" t="str">
            <v>M</v>
          </cell>
          <cell r="G8387">
            <v>48</v>
          </cell>
          <cell r="H8387" t="str">
            <v>I-SINAPI</v>
          </cell>
          <cell r="I8387">
            <v>58.56</v>
          </cell>
        </row>
        <row r="8388">
          <cell r="D8388" t="str">
            <v>00007781</v>
          </cell>
          <cell r="E8388" t="str">
            <v>TUBO CONCRETO SIMPLES CLASSE -PS1 PB NBR-8890 DN 400 MM P/AGUAS PLUVIAIS</v>
          </cell>
          <cell r="F8388" t="str">
            <v>M</v>
          </cell>
          <cell r="G8388">
            <v>22.97</v>
          </cell>
          <cell r="H8388" t="str">
            <v>I-SINAPI</v>
          </cell>
          <cell r="I8388">
            <v>28.02</v>
          </cell>
        </row>
        <row r="8389">
          <cell r="D8389" t="str">
            <v>00007783</v>
          </cell>
          <cell r="E8389" t="str">
            <v>TUBO CONCRETO SIMPLES CLASSE -PS2 PB NBR-8890 DN 200MM P/AGUAS PLUVIAIS</v>
          </cell>
          <cell r="F8389" t="str">
            <v>M</v>
          </cell>
          <cell r="G8389">
            <v>14.5</v>
          </cell>
          <cell r="H8389" t="str">
            <v>I-SINAPI</v>
          </cell>
          <cell r="I8389">
            <v>17.690000000000001</v>
          </cell>
        </row>
        <row r="8390">
          <cell r="D8390" t="str">
            <v>00013159</v>
          </cell>
          <cell r="E8390" t="str">
            <v>TUBO CONCRETO SIMPLES CLASSE ES, PB JE NBR-8890 DN 400MM P/ ESG SANITARIO</v>
          </cell>
          <cell r="F8390" t="str">
            <v>M</v>
          </cell>
          <cell r="G8390">
            <v>31.6</v>
          </cell>
          <cell r="H8390" t="str">
            <v>I-SINAPI</v>
          </cell>
          <cell r="I8390">
            <v>38.549999999999997</v>
          </cell>
        </row>
        <row r="8391">
          <cell r="D8391" t="str">
            <v>00013168</v>
          </cell>
          <cell r="E8391" t="str">
            <v>TUBO CONCRETO SIMPLES CLASSE ES, PB JE NBR-8890 DN 500MM P/ ESG SANITARIO</v>
          </cell>
          <cell r="F8391" t="str">
            <v>M</v>
          </cell>
          <cell r="G8391">
            <v>40</v>
          </cell>
          <cell r="H8391" t="str">
            <v>I-SINAPI</v>
          </cell>
          <cell r="I8391">
            <v>48.8</v>
          </cell>
        </row>
        <row r="8392">
          <cell r="D8392" t="str">
            <v>00013173</v>
          </cell>
          <cell r="E8392" t="str">
            <v>TUBO CONCRETO SIMPLES CLASSE ES, PB JE NBR-8890 DN 600MM P/ ESG SANITARIO</v>
          </cell>
          <cell r="F8392" t="str">
            <v>M</v>
          </cell>
          <cell r="G8392">
            <v>56.5</v>
          </cell>
          <cell r="H8392" t="str">
            <v>I-SINAPI</v>
          </cell>
          <cell r="I8392">
            <v>68.930000000000007</v>
          </cell>
        </row>
        <row r="8393">
          <cell r="D8393" t="str">
            <v>00007796</v>
          </cell>
          <cell r="E8393" t="str">
            <v>TUBO CONCRETO SIMPLES CLASSE PS1, PB NBR-8890 DN 300MM P/AGUAS PLUVIAIS</v>
          </cell>
          <cell r="F8393" t="str">
            <v>M</v>
          </cell>
          <cell r="G8393">
            <v>18</v>
          </cell>
          <cell r="H8393" t="str">
            <v>I-SINAPI</v>
          </cell>
          <cell r="I8393">
            <v>21.96</v>
          </cell>
        </row>
        <row r="8394">
          <cell r="D8394" t="str">
            <v>00007778</v>
          </cell>
          <cell r="E8394" t="str">
            <v>TUBO CONCRETO SIMPLES CLASSE- PS1, PB NBR-8890 DN 200MM P/AGUAS PLUVIAIS</v>
          </cell>
          <cell r="F8394" t="str">
            <v>M</v>
          </cell>
          <cell r="G8394">
            <v>13</v>
          </cell>
          <cell r="H8394" t="str">
            <v>I-SINAPI</v>
          </cell>
          <cell r="I8394">
            <v>15.86</v>
          </cell>
        </row>
        <row r="8395">
          <cell r="D8395" t="str">
            <v>00012583</v>
          </cell>
          <cell r="E8395" t="str">
            <v>TUBO CONCRETO SIMPLES POROSO DN 200 MM</v>
          </cell>
          <cell r="F8395" t="str">
            <v>M</v>
          </cell>
          <cell r="G8395">
            <v>13</v>
          </cell>
          <cell r="H8395" t="str">
            <v>I-SINAPI</v>
          </cell>
          <cell r="I8395">
            <v>15.86</v>
          </cell>
        </row>
        <row r="8396">
          <cell r="D8396" t="str">
            <v>00012584</v>
          </cell>
          <cell r="E8396" t="str">
            <v>TUBO CONCRETO SIMPLES POROSO DN 300 MM</v>
          </cell>
          <cell r="F8396" t="str">
            <v>M</v>
          </cell>
          <cell r="G8396">
            <v>18</v>
          </cell>
          <cell r="H8396" t="str">
            <v>I-SINAPI</v>
          </cell>
          <cell r="I8396">
            <v>21.96</v>
          </cell>
        </row>
        <row r="8397">
          <cell r="D8397" t="str">
            <v>00021123</v>
          </cell>
          <cell r="E8397" t="str">
            <v>TUBO CPVC(AQUATHERM) SOLDAVEL 15 MM</v>
          </cell>
          <cell r="F8397" t="str">
            <v>M</v>
          </cell>
          <cell r="G8397">
            <v>5.65</v>
          </cell>
          <cell r="H8397" t="str">
            <v>I-SINAPI</v>
          </cell>
          <cell r="I8397">
            <v>6.89</v>
          </cell>
        </row>
        <row r="8398">
          <cell r="D8398" t="str">
            <v>00021124</v>
          </cell>
          <cell r="E8398" t="str">
            <v>TUBO CPVC(AQUATHERM) SOLDAVEL 22 MM</v>
          </cell>
          <cell r="F8398" t="str">
            <v>M</v>
          </cell>
          <cell r="G8398">
            <v>10.029999999999999</v>
          </cell>
          <cell r="H8398" t="str">
            <v>I-SINAPI</v>
          </cell>
          <cell r="I8398">
            <v>12.23</v>
          </cell>
        </row>
        <row r="8399">
          <cell r="D8399" t="str">
            <v>00021125</v>
          </cell>
          <cell r="E8399" t="str">
            <v>TUBO CPVC(AQUATHERM) SOLDAVEL 28 MM</v>
          </cell>
          <cell r="F8399" t="str">
            <v>M</v>
          </cell>
          <cell r="G8399">
            <v>16.09</v>
          </cell>
          <cell r="H8399" t="str">
            <v>I-SINAPI</v>
          </cell>
          <cell r="I8399">
            <v>19.62</v>
          </cell>
        </row>
        <row r="8400">
          <cell r="D8400" t="str">
            <v>00001031</v>
          </cell>
          <cell r="E8400" t="str">
            <v>TUBO DE DESCIDA (DESCARGA) EXTERNO    PVC   P/ CX DESCARGA EXTERNA - 40MM X 1,60M</v>
          </cell>
          <cell r="F8400" t="str">
            <v>UN</v>
          </cell>
          <cell r="G8400">
            <v>2.99</v>
          </cell>
          <cell r="H8400" t="str">
            <v>I-SINAPI</v>
          </cell>
          <cell r="I8400">
            <v>3.64</v>
          </cell>
        </row>
        <row r="8401">
          <cell r="D8401" t="str">
            <v>00025876</v>
          </cell>
          <cell r="E8401" t="str">
            <v>TUBO DE POLIETILENO DE ALTA DENSIDADE, PEAD, PE-80, DE 1000 MM X 38,5 MM PAREDE, ( SDR 26 - PN 05 )</v>
          </cell>
          <cell r="F8401" t="str">
            <v>M</v>
          </cell>
          <cell r="G8401">
            <v>2235.84</v>
          </cell>
          <cell r="H8401" t="str">
            <v>I-SINAPI</v>
          </cell>
          <cell r="I8401">
            <v>2727.72</v>
          </cell>
        </row>
        <row r="8402">
          <cell r="D8402" t="str">
            <v>00025874</v>
          </cell>
          <cell r="E8402" t="str">
            <v>TUBO DE POLIETILENO DE ALTA DENSIDADE, PEAD, PE-80, DE 1200 MM X 37,2 MM PAREDE, ( SDR 32,25 - PN 04 )</v>
          </cell>
          <cell r="F8402" t="str">
            <v>M</v>
          </cell>
          <cell r="G8402">
            <v>2619.4699999999998</v>
          </cell>
          <cell r="H8402" t="str">
            <v>I-SINAPI</v>
          </cell>
          <cell r="I8402">
            <v>3195.75</v>
          </cell>
        </row>
        <row r="8403">
          <cell r="D8403" t="str">
            <v>00025877</v>
          </cell>
          <cell r="E8403" t="str">
            <v>TUBO DE POLIETILENO DE ALTA DENSIDADE, PEAD, PE-80, DE 1400 MM X 42,9 MM PAREDE, (SDR 32,25 - PN 04 )</v>
          </cell>
          <cell r="F8403" t="str">
            <v>M</v>
          </cell>
          <cell r="G8403">
            <v>3526.76</v>
          </cell>
          <cell r="H8403" t="str">
            <v>I-SINAPI</v>
          </cell>
          <cell r="I8403">
            <v>4302.6400000000003</v>
          </cell>
        </row>
        <row r="8404">
          <cell r="D8404" t="str">
            <v>00025878</v>
          </cell>
          <cell r="E8404" t="str">
            <v>TUBO DE POLIETILENO DE ALTA DENSIDADE, PEAD, PE-80, DE 160 MM X 14,6 MM PAREDE, (SDR 11 - PN 12,5 )</v>
          </cell>
          <cell r="F8404" t="str">
            <v>M</v>
          </cell>
          <cell r="G8404">
            <v>120.76</v>
          </cell>
          <cell r="H8404" t="str">
            <v>I-SINAPI</v>
          </cell>
          <cell r="I8404">
            <v>147.32</v>
          </cell>
        </row>
        <row r="8405">
          <cell r="D8405" t="str">
            <v>00025879</v>
          </cell>
          <cell r="E8405" t="str">
            <v>TUBO DE POLIETILENO DE ALTA DENSIDADE, PEAD, PE-80, DE 1600 MM X 49,0 MM PAREDE, ( SDR 32,25 - PN 04 )</v>
          </cell>
          <cell r="F8405" t="str">
            <v>M</v>
          </cell>
          <cell r="G8405">
            <v>4600.76</v>
          </cell>
          <cell r="H8405" t="str">
            <v>I-SINAPI</v>
          </cell>
          <cell r="I8405">
            <v>5612.92</v>
          </cell>
        </row>
        <row r="8406">
          <cell r="D8406" t="str">
            <v>00025880</v>
          </cell>
          <cell r="E8406" t="str">
            <v>TUBO DE POLIETILENO DE ALTA DENSIDADE, PEAD, PE-80, DE 200 MM X 18,2 MM PAREDE, ( SDR 11 - PN 12,5 )</v>
          </cell>
          <cell r="F8406" t="str">
            <v>M</v>
          </cell>
          <cell r="G8406">
            <v>188.25</v>
          </cell>
          <cell r="H8406" t="str">
            <v>I-SINAPI</v>
          </cell>
          <cell r="I8406">
            <v>229.66</v>
          </cell>
        </row>
        <row r="8407">
          <cell r="D8407" t="str">
            <v>00025881</v>
          </cell>
          <cell r="E8407" t="str">
            <v>TUBO DE POLIETILENO DE ALTA DENSIDADE, PEAD, PE-80, DE 315 MM X 28,7 MM PAREDE, ( SDR 11 - PN 12,5 )</v>
          </cell>
          <cell r="F8407" t="str">
            <v>M</v>
          </cell>
          <cell r="G8407">
            <v>466.41</v>
          </cell>
          <cell r="H8407" t="str">
            <v>I-SINAPI</v>
          </cell>
          <cell r="I8407">
            <v>569.02</v>
          </cell>
        </row>
        <row r="8408">
          <cell r="D8408" t="str">
            <v>00025882</v>
          </cell>
          <cell r="E8408" t="str">
            <v>TUBO DE POLIETILENO DE ALTA DENSIDADE, PEAD, PE-80, DE 400 MM X 36,4 MM PAREDE, ( SDR 11 - PN 12,5 )</v>
          </cell>
          <cell r="F8408" t="str">
            <v>M</v>
          </cell>
          <cell r="G8408">
            <v>751.23</v>
          </cell>
          <cell r="H8408" t="str">
            <v>I-SINAPI</v>
          </cell>
          <cell r="I8408">
            <v>916.5</v>
          </cell>
        </row>
        <row r="8409">
          <cell r="D8409" t="str">
            <v>00025883</v>
          </cell>
          <cell r="E8409" t="str">
            <v>TUBO DE POLIETILENO DE ALTA DENSIDADE, PEAD, PE-80, DE 50 MM X 4,6 MM PAREDE, (SDR 11 - PN 12,5)   ISO</v>
          </cell>
          <cell r="F8409" t="str">
            <v>M</v>
          </cell>
          <cell r="G8409">
            <v>12</v>
          </cell>
          <cell r="H8409" t="str">
            <v>I-SINAPI</v>
          </cell>
          <cell r="I8409">
            <v>14.64</v>
          </cell>
        </row>
        <row r="8410">
          <cell r="D8410" t="str">
            <v>00025884</v>
          </cell>
          <cell r="E8410" t="str">
            <v>TUBO DE POLIETILENO DE ALTA DENSIDADE, PEAD, PE-80, DE 500 MM X 45,5 MM PAREDE, ( SDR 11 - PN 12,5 )</v>
          </cell>
          <cell r="F8410" t="str">
            <v>M</v>
          </cell>
          <cell r="G8410">
            <v>1173.23</v>
          </cell>
          <cell r="H8410" t="str">
            <v>I-SINAPI</v>
          </cell>
          <cell r="I8410">
            <v>1431.34</v>
          </cell>
        </row>
        <row r="8411">
          <cell r="D8411" t="str">
            <v>00025885</v>
          </cell>
          <cell r="E8411" t="str">
            <v>TUBO DE POLIETILENO DE ALTA DENSIDADE, PEAD, PE-80, DE 630 MM X 57,3 MM PAREDE, SDR 11 - PN 12,5 )</v>
          </cell>
          <cell r="F8411" t="str">
            <v>M</v>
          </cell>
          <cell r="G8411">
            <v>1337.04</v>
          </cell>
          <cell r="H8411" t="str">
            <v>I-SINAPI</v>
          </cell>
          <cell r="I8411">
            <v>1631.18</v>
          </cell>
        </row>
        <row r="8412">
          <cell r="D8412" t="str">
            <v>00025889</v>
          </cell>
          <cell r="E8412" t="str">
            <v>TUBO DE POLIETILENO DE ALTA DENSIDADE, PEAD, PE-80, DE 730 MM X 34,1 MM PAREDE, ( SDR 21 - PN 06 )</v>
          </cell>
          <cell r="F8412" t="str">
            <v>M</v>
          </cell>
          <cell r="G8412">
            <v>1459.94</v>
          </cell>
          <cell r="H8412" t="str">
            <v>I-SINAPI</v>
          </cell>
          <cell r="I8412">
            <v>1781.12</v>
          </cell>
        </row>
        <row r="8413">
          <cell r="D8413" t="str">
            <v>00025886</v>
          </cell>
          <cell r="E8413" t="str">
            <v>TUBO DE POLIETILENO DE ALTA DENSIDADE, PEAD, PE-80, DE 75 MM X 6,9 MM PAREDE, ( SRD 11 - PN 12,5 )</v>
          </cell>
          <cell r="F8413" t="str">
            <v>M</v>
          </cell>
          <cell r="G8413">
            <v>26.8</v>
          </cell>
          <cell r="H8413" t="str">
            <v>I-SINAPI</v>
          </cell>
          <cell r="I8413">
            <v>32.69</v>
          </cell>
        </row>
        <row r="8414">
          <cell r="D8414" t="str">
            <v>00025875</v>
          </cell>
          <cell r="E8414" t="str">
            <v>TUBO DE POLIETILENO DE ALTA DENSIDADE, PEAD, PE-80, DE 800 MM X 30,8 MM PAREDE, ( SDR 26 - PN 05 )</v>
          </cell>
          <cell r="F8414" t="str">
            <v>M</v>
          </cell>
          <cell r="G8414">
            <v>1430.72</v>
          </cell>
          <cell r="H8414" t="str">
            <v>I-SINAPI</v>
          </cell>
          <cell r="I8414">
            <v>1745.47</v>
          </cell>
        </row>
        <row r="8415">
          <cell r="D8415" t="str">
            <v>00025887</v>
          </cell>
          <cell r="E8415" t="str">
            <v>TUBO DE POLIETILENO DE ALTA DENSIDADE, PEAD, PE-80, DE 900 MM X 34,7 MM PAREDE, ( SDR 26 - PN 05 )</v>
          </cell>
          <cell r="F8415" t="str">
            <v>M</v>
          </cell>
          <cell r="G8415">
            <v>1814.06</v>
          </cell>
          <cell r="H8415" t="str">
            <v>I-SINAPI</v>
          </cell>
          <cell r="I8415">
            <v>2213.15</v>
          </cell>
        </row>
        <row r="8416">
          <cell r="D8416" t="str">
            <v>00009815</v>
          </cell>
          <cell r="E8416" t="str">
            <v>TUBO DE POLIETILENO DE ALTA DENSIDADE, PEAD, PE-80, NBR-8417 32 MM, DIÂMETRO EXTERNO 32 X 3,0 MM DE</v>
          </cell>
          <cell r="F8416" t="str">
            <v>M</v>
          </cell>
          <cell r="G8416">
            <v>4.5999999999999996</v>
          </cell>
          <cell r="H8416" t="str">
            <v>I-SINAPI</v>
          </cell>
          <cell r="I8416">
            <v>5.61</v>
          </cell>
        </row>
        <row r="8417">
          <cell r="D8417" t="str">
            <v>00009813</v>
          </cell>
          <cell r="E8417" t="str">
            <v>TUBO DE POLIETILENO DE ALTA DENSIDADE, PEAD, PE-80, NBR-8417, DIAMETRO EXT. 20 MM X 2,3 MM DE PARED</v>
          </cell>
          <cell r="F8417" t="str">
            <v>M</v>
          </cell>
          <cell r="G8417">
            <v>2.2000000000000002</v>
          </cell>
          <cell r="H8417" t="str">
            <v>I-SINAPI</v>
          </cell>
          <cell r="I8417">
            <v>2.68</v>
          </cell>
        </row>
        <row r="8418">
          <cell r="D8418" t="str">
            <v>00025888</v>
          </cell>
          <cell r="E8418" t="str">
            <v>TUBO DE POLIETILENO DE ALTA DENSIDADE, PEAD, PE-80, 110 MM X 10,0 MM PAREDE, ( SDR 11 - PN 12,5 ) P/REDE</v>
          </cell>
          <cell r="F8418" t="str">
            <v>M</v>
          </cell>
          <cell r="G8418">
            <v>56.89</v>
          </cell>
          <cell r="H8418" t="str">
            <v>I-SINAPI</v>
          </cell>
          <cell r="I8418">
            <v>69.400000000000006</v>
          </cell>
        </row>
        <row r="8419">
          <cell r="D8419" t="str">
            <v>00009876</v>
          </cell>
          <cell r="E8419" t="str">
            <v>TUBO DE PVC , TIPO LEVE, DN = 125 MM PARA VENTILAÇÃO</v>
          </cell>
          <cell r="F8419" t="str">
            <v>M</v>
          </cell>
          <cell r="G8419">
            <v>14.5</v>
          </cell>
          <cell r="H8419" t="str">
            <v>I-SINAPI</v>
          </cell>
          <cell r="I8419">
            <v>17.690000000000001</v>
          </cell>
        </row>
        <row r="8420">
          <cell r="D8420" t="str">
            <v>00009850</v>
          </cell>
          <cell r="E8420" t="str">
            <v>TUBO PVC DE REVESTIMENTO GEOMECANICO NERVURADO REFORCADO DN 150MM - COMPRIM= 2 M</v>
          </cell>
          <cell r="F8420" t="str">
            <v>M</v>
          </cell>
          <cell r="G8420">
            <v>141.41999999999999</v>
          </cell>
          <cell r="H8420" t="str">
            <v>I-SINAPI</v>
          </cell>
          <cell r="I8420">
            <v>172.53</v>
          </cell>
        </row>
        <row r="8421">
          <cell r="D8421" t="str">
            <v>00009853</v>
          </cell>
          <cell r="E8421" t="str">
            <v>TUBO PVC DE REVESTIMENTO GEOMECANICO NERVURADO REFORCADO DN 200MM - COMPRIM= 2 M</v>
          </cell>
          <cell r="F8421" t="str">
            <v>M</v>
          </cell>
          <cell r="G8421">
            <v>252.22</v>
          </cell>
          <cell r="H8421" t="str">
            <v>I-SINAPI</v>
          </cell>
          <cell r="I8421">
            <v>307.7</v>
          </cell>
        </row>
        <row r="8422">
          <cell r="D8422" t="str">
            <v>00009854</v>
          </cell>
          <cell r="E8422" t="str">
            <v>TUBO PVC DE REVESTIMENTO GEOMECANICO NERVURADO STANDARD DN 154MM - COMPRIM= 2 M</v>
          </cell>
          <cell r="F8422" t="str">
            <v>M</v>
          </cell>
          <cell r="G8422">
            <v>126.88</v>
          </cell>
          <cell r="H8422" t="str">
            <v>I-SINAPI</v>
          </cell>
          <cell r="I8422">
            <v>154.79</v>
          </cell>
        </row>
        <row r="8423">
          <cell r="D8423" t="str">
            <v>00009851</v>
          </cell>
          <cell r="E8423" t="str">
            <v>TUBO PVC DE REVESTIMENTO GEOMECANICO NERVURADO STANDARD DN 206MM - COMPRIM= 2 M</v>
          </cell>
          <cell r="F8423" t="str">
            <v>M</v>
          </cell>
          <cell r="G8423">
            <v>204.31</v>
          </cell>
          <cell r="H8423" t="str">
            <v>I-SINAPI</v>
          </cell>
          <cell r="I8423">
            <v>249.25</v>
          </cell>
        </row>
        <row r="8424">
          <cell r="D8424" t="str">
            <v>00009855</v>
          </cell>
          <cell r="E8424" t="str">
            <v>TUBO PVC DE REVESTIMENTO GEOMECANICO NERVURADO STANDARD DN 250MM - COMPRIM= 2 M</v>
          </cell>
          <cell r="F8424" t="str">
            <v>M</v>
          </cell>
          <cell r="G8424">
            <v>367.73</v>
          </cell>
          <cell r="H8424" t="str">
            <v>I-SINAPI</v>
          </cell>
          <cell r="I8424">
            <v>448.63</v>
          </cell>
        </row>
        <row r="8425">
          <cell r="D8425" t="str">
            <v>00009825</v>
          </cell>
          <cell r="E8425" t="str">
            <v>TUBO PVC DEFOFO EB-1208 P/ REDE AGUA JE 1 MPA DN 100MM</v>
          </cell>
          <cell r="F8425" t="str">
            <v>M</v>
          </cell>
          <cell r="G8425">
            <v>20.96</v>
          </cell>
          <cell r="H8425" t="str">
            <v>I-SINAPI</v>
          </cell>
          <cell r="I8425">
            <v>25.57</v>
          </cell>
        </row>
        <row r="8426">
          <cell r="D8426">
            <v>9828</v>
          </cell>
          <cell r="E8426" t="str">
            <v>TUBO PVC DEFOFO EB-1208 P/ REDE AGUA JE 1 MPA DN 150MM</v>
          </cell>
          <cell r="F8426" t="str">
            <v>M</v>
          </cell>
          <cell r="G8426">
            <v>42.56</v>
          </cell>
          <cell r="H8426" t="str">
            <v>I-SINAPI</v>
          </cell>
          <cell r="I8426">
            <v>51.92</v>
          </cell>
        </row>
        <row r="8427">
          <cell r="D8427">
            <v>9829</v>
          </cell>
          <cell r="E8427" t="str">
            <v>TUBO PVC DEFOFO EB-1208 P/ REDE AGUA JE 1 MPA DN 200MM</v>
          </cell>
          <cell r="F8427" t="str">
            <v>M</v>
          </cell>
          <cell r="G8427">
            <v>72.430000000000007</v>
          </cell>
          <cell r="H8427" t="str">
            <v>I-SINAPI</v>
          </cell>
          <cell r="I8427">
            <v>88.36</v>
          </cell>
        </row>
        <row r="8428">
          <cell r="D8428" t="str">
            <v>00009826</v>
          </cell>
          <cell r="E8428" t="str">
            <v>TUBO PVC DEFOFO EB-1208 P/ REDE AGUA JE 1 MPA DN 250MM</v>
          </cell>
          <cell r="F8428" t="str">
            <v>M</v>
          </cell>
          <cell r="G8428">
            <v>110.21</v>
          </cell>
          <cell r="H8428" t="str">
            <v>I-SINAPI</v>
          </cell>
          <cell r="I8428">
            <v>134.44999999999999</v>
          </cell>
        </row>
        <row r="8429">
          <cell r="D8429" t="str">
            <v>00009827</v>
          </cell>
          <cell r="E8429" t="str">
            <v>TUBO PVC DEFOFO EB-1208 P/ REDE AGUA JE 1 MPA DN 300MM</v>
          </cell>
          <cell r="F8429" t="str">
            <v>M</v>
          </cell>
          <cell r="G8429">
            <v>155.88</v>
          </cell>
          <cell r="H8429" t="str">
            <v>I-SINAPI</v>
          </cell>
          <cell r="I8429">
            <v>190.17</v>
          </cell>
        </row>
        <row r="8430">
          <cell r="D8430">
            <v>9833</v>
          </cell>
          <cell r="E8430" t="str">
            <v>TUBO PVC DRENAGEM CORRUGADO FLEXIVEL PERFURADO DN 100 OU 110</v>
          </cell>
          <cell r="F8430" t="str">
            <v>M</v>
          </cell>
          <cell r="G8430">
            <v>4.4400000000000004</v>
          </cell>
          <cell r="H8430" t="str">
            <v>I-SINAPI</v>
          </cell>
          <cell r="I8430">
            <v>5.41</v>
          </cell>
        </row>
        <row r="8431">
          <cell r="D8431">
            <v>9830</v>
          </cell>
          <cell r="E8431" t="str">
            <v>TUBO PVC DRENAGEM CORRUGADO FLEXIVEL PERFURADO DN 65</v>
          </cell>
          <cell r="F8431" t="str">
            <v>M</v>
          </cell>
          <cell r="G8431">
            <v>1.3</v>
          </cell>
          <cell r="H8431" t="str">
            <v>I-SINAPI</v>
          </cell>
          <cell r="I8431">
            <v>1.58</v>
          </cell>
        </row>
        <row r="8432">
          <cell r="D8432" t="str">
            <v>00009834</v>
          </cell>
          <cell r="E8432" t="str">
            <v>TUBO PVC DRENAGEM CORRUGADO RIGIDO PERFURADO DN 150</v>
          </cell>
          <cell r="F8432" t="str">
            <v>M</v>
          </cell>
          <cell r="G8432">
            <v>9.2899999999999991</v>
          </cell>
          <cell r="H8432" t="str">
            <v>I-SINAPI</v>
          </cell>
          <cell r="I8432">
            <v>11.33</v>
          </cell>
        </row>
        <row r="8433">
          <cell r="D8433">
            <v>9819</v>
          </cell>
          <cell r="E8433" t="str">
            <v>TUBO PVC EB 644 P/ REDE COLET ESG JE DN 200MM</v>
          </cell>
          <cell r="F8433" t="str">
            <v>M</v>
          </cell>
          <cell r="G8433">
            <v>29.82</v>
          </cell>
          <cell r="H8433" t="str">
            <v>I-SINAPI</v>
          </cell>
          <cell r="I8433">
            <v>36.380000000000003</v>
          </cell>
        </row>
        <row r="8434">
          <cell r="D8434">
            <v>9817</v>
          </cell>
          <cell r="E8434" t="str">
            <v>TUBO PVC EB-644 P/ REDE COLET ESG JE DN 100MM</v>
          </cell>
          <cell r="F8434" t="str">
            <v>M</v>
          </cell>
          <cell r="G8434">
            <v>9.1999999999999993</v>
          </cell>
          <cell r="H8434" t="str">
            <v>I-SINAPI</v>
          </cell>
          <cell r="I8434">
            <v>11.22</v>
          </cell>
        </row>
        <row r="8435">
          <cell r="D8435" t="str">
            <v>00009824</v>
          </cell>
          <cell r="E8435" t="str">
            <v>TUBO PVC EB-644 P/ REDE COLET ESG JE DN 125MM</v>
          </cell>
          <cell r="F8435" t="str">
            <v>M</v>
          </cell>
          <cell r="G8435">
            <v>11.76</v>
          </cell>
          <cell r="H8435" t="str">
            <v>I-SINAPI</v>
          </cell>
          <cell r="I8435">
            <v>14.34</v>
          </cell>
        </row>
        <row r="8436">
          <cell r="D8436">
            <v>9818</v>
          </cell>
          <cell r="E8436" t="str">
            <v>TUBO PVC EB-644 P/ REDE COLET ESG JE DN 150MM</v>
          </cell>
          <cell r="F8436" t="str">
            <v>M</v>
          </cell>
          <cell r="G8436">
            <v>19.29</v>
          </cell>
          <cell r="H8436" t="str">
            <v>I-SINAPI</v>
          </cell>
          <cell r="I8436">
            <v>23.53</v>
          </cell>
        </row>
        <row r="8437">
          <cell r="D8437">
            <v>9820</v>
          </cell>
          <cell r="E8437" t="str">
            <v>TUBO PVC EB-644 P/ REDE COLET ESG JE DN 250MM</v>
          </cell>
          <cell r="F8437" t="str">
            <v>M</v>
          </cell>
          <cell r="G8437">
            <v>50.84</v>
          </cell>
          <cell r="H8437" t="str">
            <v>I-SINAPI</v>
          </cell>
          <cell r="I8437">
            <v>62.02</v>
          </cell>
        </row>
        <row r="8438">
          <cell r="D8438">
            <v>9821</v>
          </cell>
          <cell r="E8438" t="str">
            <v>TUBO PVC EB-644 P/ REDE COLET ESG JE DN 300MM</v>
          </cell>
          <cell r="F8438" t="str">
            <v>M</v>
          </cell>
          <cell r="G8438">
            <v>79.72</v>
          </cell>
          <cell r="H8438" t="str">
            <v>I-SINAPI</v>
          </cell>
          <cell r="I8438">
            <v>97.25</v>
          </cell>
        </row>
        <row r="8439">
          <cell r="D8439" t="str">
            <v>00009822</v>
          </cell>
          <cell r="E8439" t="str">
            <v>TUBO PVC EB-644 P/ REDE COLET ESG JE DN 350MM</v>
          </cell>
          <cell r="F8439" t="str">
            <v>M</v>
          </cell>
          <cell r="G8439">
            <v>102.38</v>
          </cell>
          <cell r="H8439" t="str">
            <v>I-SINAPI</v>
          </cell>
          <cell r="I8439">
            <v>124.9</v>
          </cell>
        </row>
        <row r="8440">
          <cell r="D8440">
            <v>9823</v>
          </cell>
          <cell r="E8440" t="str">
            <v>TUBO PVC EB-644 P/ REDE COLET ESG JE DN 400MM</v>
          </cell>
          <cell r="F8440" t="str">
            <v>M</v>
          </cell>
          <cell r="G8440">
            <v>130.66</v>
          </cell>
          <cell r="H8440" t="str">
            <v>I-SINAPI</v>
          </cell>
          <cell r="I8440">
            <v>159.4</v>
          </cell>
        </row>
        <row r="8441">
          <cell r="D8441" t="str">
            <v>00020065</v>
          </cell>
          <cell r="E8441" t="str">
            <v>TUBO PVC LEVE P/ ESG PREDIAL    DN 150MM</v>
          </cell>
          <cell r="F8441" t="str">
            <v>M</v>
          </cell>
          <cell r="G8441">
            <v>18.91</v>
          </cell>
          <cell r="H8441" t="str">
            <v>I-SINAPI</v>
          </cell>
          <cell r="I8441">
            <v>23.07</v>
          </cell>
        </row>
        <row r="8442">
          <cell r="D8442" t="str">
            <v>00009836</v>
          </cell>
          <cell r="E8442" t="str">
            <v>TUBO PVC P/ ESG PREDIAL DN 100MM</v>
          </cell>
          <cell r="F8442" t="str">
            <v>M</v>
          </cell>
          <cell r="G8442">
            <v>6.8</v>
          </cell>
          <cell r="H8442" t="str">
            <v>I-SINAPI</v>
          </cell>
          <cell r="I8442">
            <v>8.2899999999999991</v>
          </cell>
        </row>
        <row r="8443">
          <cell r="D8443" t="str">
            <v>00009835</v>
          </cell>
          <cell r="E8443" t="str">
            <v>TUBO PVC P/ ESG PREDIAL DN 40MM</v>
          </cell>
          <cell r="F8443" t="str">
            <v>M</v>
          </cell>
          <cell r="G8443">
            <v>2.35</v>
          </cell>
          <cell r="H8443" t="str">
            <v>I-SINAPI</v>
          </cell>
          <cell r="I8443">
            <v>2.86</v>
          </cell>
        </row>
        <row r="8444">
          <cell r="D8444" t="str">
            <v>00009838</v>
          </cell>
          <cell r="E8444" t="str">
            <v>TUBO PVC P/ ESG PREDIAL DN 50MM</v>
          </cell>
          <cell r="F8444" t="str">
            <v>M</v>
          </cell>
          <cell r="G8444">
            <v>4.45</v>
          </cell>
          <cell r="H8444" t="str">
            <v>I-SINAPI</v>
          </cell>
          <cell r="I8444">
            <v>5.42</v>
          </cell>
        </row>
        <row r="8445">
          <cell r="D8445" t="str">
            <v>00009837</v>
          </cell>
          <cell r="E8445" t="str">
            <v>TUBO PVC P/ ESG PREDIAL DN 75MM</v>
          </cell>
          <cell r="F8445" t="str">
            <v>M</v>
          </cell>
          <cell r="G8445">
            <v>5.62</v>
          </cell>
          <cell r="H8445" t="str">
            <v>I-SINAPI</v>
          </cell>
          <cell r="I8445">
            <v>6.85</v>
          </cell>
        </row>
        <row r="8446">
          <cell r="D8446">
            <v>9847</v>
          </cell>
          <cell r="E8446" t="str">
            <v>TUBO PVC PBA 12 JE NBR 5647 P/REDE AGUA DN 100/DE 110 MM</v>
          </cell>
          <cell r="F8446" t="str">
            <v>M</v>
          </cell>
          <cell r="G8446">
            <v>22.16</v>
          </cell>
          <cell r="H8446" t="str">
            <v>I-SINAPI</v>
          </cell>
          <cell r="I8446">
            <v>27.03</v>
          </cell>
        </row>
        <row r="8447">
          <cell r="D8447">
            <v>9844</v>
          </cell>
          <cell r="E8447" t="str">
            <v>TUBO PVC PBA 12 JE NBR 5647 P/REDE AGUA DN 50/DE 60 MM</v>
          </cell>
          <cell r="F8447" t="str">
            <v>M</v>
          </cell>
          <cell r="G8447">
            <v>6.72</v>
          </cell>
          <cell r="H8447" t="str">
            <v>I-SINAPI</v>
          </cell>
          <cell r="I8447">
            <v>8.19</v>
          </cell>
        </row>
        <row r="8448">
          <cell r="D8448" t="str">
            <v>00009845</v>
          </cell>
          <cell r="E8448" t="str">
            <v>TUBO PVC PBA 12 JE NBR 5647 P/REDE AGUA DN 65/DE 75 MM</v>
          </cell>
          <cell r="F8448" t="str">
            <v>M</v>
          </cell>
          <cell r="G8448">
            <v>10.57</v>
          </cell>
          <cell r="H8448" t="str">
            <v>I-SINAPI</v>
          </cell>
          <cell r="I8448">
            <v>12.89</v>
          </cell>
        </row>
        <row r="8449">
          <cell r="D8449">
            <v>9846</v>
          </cell>
          <cell r="E8449" t="str">
            <v>TUBO PVC PBA 12 JE NBR 5647 P/REDE AGUA DN 75/DE 85 MM</v>
          </cell>
          <cell r="F8449" t="str">
            <v>M</v>
          </cell>
          <cell r="G8449">
            <v>13.72</v>
          </cell>
          <cell r="H8449" t="str">
            <v>I-SINAPI</v>
          </cell>
          <cell r="I8449">
            <v>16.73</v>
          </cell>
        </row>
        <row r="8450">
          <cell r="D8450" t="str">
            <v>00012592</v>
          </cell>
          <cell r="E8450" t="str">
            <v>TUBO PVC PBA 15 JE NBR 5647 P/REDE AGUA DN 100/DE 110 MM</v>
          </cell>
          <cell r="F8450" t="str">
            <v>M</v>
          </cell>
          <cell r="G8450">
            <v>26.73</v>
          </cell>
          <cell r="H8450" t="str">
            <v>I-SINAPI</v>
          </cell>
          <cell r="I8450">
            <v>32.61</v>
          </cell>
        </row>
        <row r="8451">
          <cell r="D8451" t="str">
            <v>00012599</v>
          </cell>
          <cell r="E8451" t="str">
            <v>TUBO PVC PBA 15 JE NBR 5647 P/REDE AGUA DN 50/DE 60 MM</v>
          </cell>
          <cell r="F8451" t="str">
            <v>M</v>
          </cell>
          <cell r="G8451">
            <v>7.91</v>
          </cell>
          <cell r="H8451" t="str">
            <v>I-SINAPI</v>
          </cell>
          <cell r="I8451">
            <v>9.65</v>
          </cell>
        </row>
        <row r="8452">
          <cell r="D8452" t="str">
            <v>00012600</v>
          </cell>
          <cell r="E8452" t="str">
            <v>TUBO PVC PBA 15 JE NBR 5647 P/REDE AGUA DN 65/DE 75 MM</v>
          </cell>
          <cell r="F8452" t="str">
            <v>M</v>
          </cell>
          <cell r="G8452">
            <v>12.68</v>
          </cell>
          <cell r="H8452" t="str">
            <v>I-SINAPI</v>
          </cell>
          <cell r="I8452">
            <v>15.46</v>
          </cell>
        </row>
        <row r="8453">
          <cell r="D8453" t="str">
            <v>00012601</v>
          </cell>
          <cell r="E8453" t="str">
            <v>TUBO PVC PBA 15 JE NBR 5647 P/REDE AGUA DN 75/DE 85 MM</v>
          </cell>
          <cell r="F8453" t="str">
            <v>M</v>
          </cell>
          <cell r="G8453">
            <v>15.82</v>
          </cell>
          <cell r="H8453" t="str">
            <v>I-SINAPI</v>
          </cell>
          <cell r="I8453">
            <v>19.3</v>
          </cell>
        </row>
        <row r="8454">
          <cell r="D8454" t="str">
            <v>00012602</v>
          </cell>
          <cell r="E8454" t="str">
            <v>TUBO PVC PBA 20 JE NBR 5647 P/REDE AGUA DN 100/DE 110 MM</v>
          </cell>
          <cell r="F8454" t="str">
            <v>M</v>
          </cell>
          <cell r="G8454">
            <v>33.409999999999997</v>
          </cell>
          <cell r="H8454" t="str">
            <v>I-SINAPI</v>
          </cell>
          <cell r="I8454">
            <v>40.76</v>
          </cell>
        </row>
        <row r="8455">
          <cell r="D8455" t="str">
            <v>00012609</v>
          </cell>
          <cell r="E8455" t="str">
            <v>TUBO PVC PBA 20 JE NBR 5647 P/REDE AGUA DN 50/DE 60 MM</v>
          </cell>
          <cell r="F8455" t="str">
            <v>M</v>
          </cell>
          <cell r="G8455">
            <v>10.029999999999999</v>
          </cell>
          <cell r="H8455" t="str">
            <v>I-SINAPI</v>
          </cell>
          <cell r="I8455">
            <v>12.23</v>
          </cell>
        </row>
        <row r="8456">
          <cell r="D8456" t="str">
            <v>00012610</v>
          </cell>
          <cell r="E8456" t="str">
            <v>TUBO PVC PBA 20 JE NBR 5647 P/REDE AGUA DN 65/DE 75 MM</v>
          </cell>
          <cell r="F8456" t="str">
            <v>M</v>
          </cell>
          <cell r="G8456">
            <v>15.72</v>
          </cell>
          <cell r="H8456" t="str">
            <v>I-SINAPI</v>
          </cell>
          <cell r="I8456">
            <v>19.170000000000002</v>
          </cell>
        </row>
        <row r="8457">
          <cell r="D8457" t="str">
            <v>00012611</v>
          </cell>
          <cell r="E8457" t="str">
            <v>TUBO PVC PBA 20 JE NBR 5647 P/REDE AGUA DN 75/DE 85 MM</v>
          </cell>
          <cell r="F8457" t="str">
            <v>M</v>
          </cell>
          <cell r="G8457">
            <v>19.96</v>
          </cell>
          <cell r="H8457" t="str">
            <v>I-SINAPI</v>
          </cell>
          <cell r="I8457">
            <v>24.35</v>
          </cell>
        </row>
        <row r="8458">
          <cell r="D8458">
            <v>9841</v>
          </cell>
          <cell r="E8458" t="str">
            <v>TUBO PVC PBV SERIE R P/ ESG OU AGUAS PLUVIAIS PREDIAL DN 100MM</v>
          </cell>
          <cell r="F8458" t="str">
            <v>M</v>
          </cell>
          <cell r="G8458">
            <v>14</v>
          </cell>
          <cell r="H8458" t="str">
            <v>I-SINAPI</v>
          </cell>
          <cell r="I8458">
            <v>17.079999999999998</v>
          </cell>
        </row>
        <row r="8459">
          <cell r="D8459" t="str">
            <v>00009840</v>
          </cell>
          <cell r="E8459" t="str">
            <v>TUBO PVC PBV SERIE R P/ ESG OU AGUAS PLUVIAIS PREDIAL DN 150MM</v>
          </cell>
          <cell r="F8459" t="str">
            <v>M</v>
          </cell>
          <cell r="G8459">
            <v>33.33</v>
          </cell>
          <cell r="H8459" t="str">
            <v>I-SINAPI</v>
          </cell>
          <cell r="I8459">
            <v>40.659999999999997</v>
          </cell>
        </row>
        <row r="8460">
          <cell r="D8460" t="str">
            <v>00020067</v>
          </cell>
          <cell r="E8460" t="str">
            <v>TUBO PVC PBV SERIE R P/ ESG OU AGUAS PLUVIAIS PREDIAL DN 40MM</v>
          </cell>
          <cell r="F8460" t="str">
            <v>M</v>
          </cell>
          <cell r="G8460">
            <v>5.32</v>
          </cell>
          <cell r="H8460" t="str">
            <v>I-SINAPI</v>
          </cell>
          <cell r="I8460">
            <v>6.49</v>
          </cell>
        </row>
        <row r="8461">
          <cell r="D8461">
            <v>20068</v>
          </cell>
          <cell r="E8461" t="str">
            <v>TUBO PVC PBV SERIE R P/ ESG OU AGUAS PLUVIAIS PREDIAL DN 50MM</v>
          </cell>
          <cell r="F8461" t="str">
            <v>M</v>
          </cell>
          <cell r="G8461">
            <v>8.02</v>
          </cell>
          <cell r="H8461" t="str">
            <v>I-SINAPI</v>
          </cell>
          <cell r="I8461">
            <v>9.7799999999999994</v>
          </cell>
        </row>
        <row r="8462">
          <cell r="D8462">
            <v>9839</v>
          </cell>
          <cell r="E8462" t="str">
            <v>TUBO PVC PBV SERIE R P/ ESG OU AGUAS PLUVIAIS PREDIAL DN 75MM</v>
          </cell>
          <cell r="F8462" t="str">
            <v>M</v>
          </cell>
          <cell r="G8462">
            <v>9.84</v>
          </cell>
          <cell r="H8462" t="str">
            <v>I-SINAPI</v>
          </cell>
          <cell r="I8462">
            <v>12</v>
          </cell>
        </row>
        <row r="8463">
          <cell r="D8463" t="str">
            <v>00020072</v>
          </cell>
          <cell r="E8463" t="str">
            <v>TUBO PVC PL SERIE R P/ ESG OU AGUAS PLUVIAIS PREDIAL DN 100MM</v>
          </cell>
          <cell r="F8463" t="str">
            <v>M</v>
          </cell>
          <cell r="G8463">
            <v>14.07</v>
          </cell>
          <cell r="H8463" t="str">
            <v>I-SINAPI</v>
          </cell>
          <cell r="I8463">
            <v>17.16</v>
          </cell>
        </row>
        <row r="8464">
          <cell r="D8464" t="str">
            <v>00020073</v>
          </cell>
          <cell r="E8464" t="str">
            <v>TUBO PVC PL SERIE R P/ ESG OU AGUAS PLUVIAIS PREDIAL DN 150MM</v>
          </cell>
          <cell r="F8464" t="str">
            <v>M</v>
          </cell>
          <cell r="G8464">
            <v>29.93</v>
          </cell>
          <cell r="H8464" t="str">
            <v>I-SINAPI</v>
          </cell>
          <cell r="I8464">
            <v>36.51</v>
          </cell>
        </row>
        <row r="8465">
          <cell r="D8465" t="str">
            <v>00020069</v>
          </cell>
          <cell r="E8465" t="str">
            <v>TUBO PVC PL SERIE R P/ ESG OU AGUAS PLUVIAIS PREDIAL DN 40MM</v>
          </cell>
          <cell r="F8465" t="str">
            <v>M</v>
          </cell>
          <cell r="G8465">
            <v>4.43</v>
          </cell>
          <cell r="H8465" t="str">
            <v>I-SINAPI</v>
          </cell>
          <cell r="I8465">
            <v>5.4</v>
          </cell>
        </row>
        <row r="8466">
          <cell r="D8466" t="str">
            <v>00020070</v>
          </cell>
          <cell r="E8466" t="str">
            <v>TUBO PVC PL SERIE R P/ ESG OU AGUAS PLUVIAIS PREDIAL DN 50MM</v>
          </cell>
          <cell r="F8466" t="str">
            <v>M</v>
          </cell>
          <cell r="G8466">
            <v>6.92</v>
          </cell>
          <cell r="H8466" t="str">
            <v>I-SINAPI</v>
          </cell>
          <cell r="I8466">
            <v>8.44</v>
          </cell>
        </row>
        <row r="8467">
          <cell r="D8467" t="str">
            <v>00020071</v>
          </cell>
          <cell r="E8467" t="str">
            <v>TUBO PVC PL SERIE R P/ ESG OU AGUAS PLUVIAIS PREDIAL DN 75MM</v>
          </cell>
          <cell r="F8467" t="str">
            <v>M</v>
          </cell>
          <cell r="G8467">
            <v>8.36</v>
          </cell>
          <cell r="H8467" t="str">
            <v>I-SINAPI</v>
          </cell>
          <cell r="I8467">
            <v>10.19</v>
          </cell>
        </row>
        <row r="8468">
          <cell r="D8468" t="str">
            <v>00009862</v>
          </cell>
          <cell r="E8468" t="str">
            <v>TUBO PVC ROSCAVEL EB-892 P/ AGUA FRIA PREDIAL 1 1/2"</v>
          </cell>
          <cell r="F8468" t="str">
            <v>M</v>
          </cell>
          <cell r="G8468">
            <v>11.43</v>
          </cell>
          <cell r="H8468" t="str">
            <v>I-SINAPI</v>
          </cell>
          <cell r="I8468">
            <v>13.94</v>
          </cell>
        </row>
        <row r="8469">
          <cell r="D8469" t="str">
            <v>00009861</v>
          </cell>
          <cell r="E8469" t="str">
            <v>TUBO PVC ROSCAVEL EB-892 P/ AGUA FRIA PREDIAL 1 1/4"</v>
          </cell>
          <cell r="F8469" t="str">
            <v>M</v>
          </cell>
          <cell r="G8469">
            <v>9.49</v>
          </cell>
          <cell r="H8469" t="str">
            <v>I-SINAPI</v>
          </cell>
          <cell r="I8469">
            <v>11.57</v>
          </cell>
        </row>
        <row r="8470">
          <cell r="D8470" t="str">
            <v>00009856</v>
          </cell>
          <cell r="E8470" t="str">
            <v>TUBO PVC ROSCAVEL EB-892 P/ AGUA FRIA PREDIAL 1/2"</v>
          </cell>
          <cell r="F8470" t="str">
            <v>M</v>
          </cell>
          <cell r="G8470">
            <v>2.81</v>
          </cell>
          <cell r="H8470" t="str">
            <v>I-SINAPI</v>
          </cell>
          <cell r="I8470">
            <v>3.42</v>
          </cell>
        </row>
        <row r="8471">
          <cell r="D8471" t="str">
            <v>00009866</v>
          </cell>
          <cell r="E8471" t="str">
            <v>TUBO PVC ROSCAVEL EB-892 P/ AGUA FRIA PREDIAL 1"</v>
          </cell>
          <cell r="F8471" t="str">
            <v>M</v>
          </cell>
          <cell r="G8471">
            <v>7.43</v>
          </cell>
          <cell r="H8471" t="str">
            <v>I-SINAPI</v>
          </cell>
          <cell r="I8471">
            <v>9.06</v>
          </cell>
        </row>
        <row r="8472">
          <cell r="D8472" t="str">
            <v>00009863</v>
          </cell>
          <cell r="E8472" t="str">
            <v>TUBO PVC ROSCAVEL EB-892 P/ AGUA FRIA PREDIAL 2 1/2"</v>
          </cell>
          <cell r="F8472" t="str">
            <v>M</v>
          </cell>
          <cell r="G8472">
            <v>34.47</v>
          </cell>
          <cell r="H8472" t="str">
            <v>I-SINAPI</v>
          </cell>
          <cell r="I8472">
            <v>42.05</v>
          </cell>
        </row>
        <row r="8473">
          <cell r="D8473" t="str">
            <v>00009860</v>
          </cell>
          <cell r="E8473" t="str">
            <v>TUBO PVC ROSCAVEL EB-892 P/ AGUA FRIA PREDIAL 2"</v>
          </cell>
          <cell r="F8473" t="str">
            <v>M</v>
          </cell>
          <cell r="G8473">
            <v>17.22</v>
          </cell>
          <cell r="H8473" t="str">
            <v>I-SINAPI</v>
          </cell>
          <cell r="I8473">
            <v>21</v>
          </cell>
        </row>
        <row r="8474">
          <cell r="D8474" t="str">
            <v>00009859</v>
          </cell>
          <cell r="E8474" t="str">
            <v>TUBO PVC ROSCAVEL EB-892 P/ AGUA FRIA PREDIAL 3/4"</v>
          </cell>
          <cell r="F8474" t="str">
            <v>M</v>
          </cell>
          <cell r="G8474">
            <v>3.8</v>
          </cell>
          <cell r="H8474" t="str">
            <v>I-SINAPI</v>
          </cell>
          <cell r="I8474">
            <v>4.63</v>
          </cell>
        </row>
        <row r="8475">
          <cell r="D8475" t="str">
            <v>00009857</v>
          </cell>
          <cell r="E8475" t="str">
            <v>TUBO PVC ROSCAVEL EB-892 P/ AGUA FRIA PREDIAL 3"</v>
          </cell>
          <cell r="F8475" t="str">
            <v>M</v>
          </cell>
          <cell r="G8475">
            <v>44.68</v>
          </cell>
          <cell r="H8475" t="str">
            <v>I-SINAPI</v>
          </cell>
          <cell r="I8475">
            <v>54.5</v>
          </cell>
        </row>
        <row r="8476">
          <cell r="D8476" t="str">
            <v>00009864</v>
          </cell>
          <cell r="E8476" t="str">
            <v>TUBO PVC ROSCAVEL EB-892 P/ AGUA FRIA PREDIAL 4"</v>
          </cell>
          <cell r="F8476" t="str">
            <v>M</v>
          </cell>
          <cell r="G8476">
            <v>52.76</v>
          </cell>
          <cell r="H8476" t="str">
            <v>I-SINAPI</v>
          </cell>
          <cell r="I8476">
            <v>64.36</v>
          </cell>
        </row>
        <row r="8477">
          <cell r="D8477" t="str">
            <v>00009865</v>
          </cell>
          <cell r="E8477" t="str">
            <v>TUBO PVC ROSCAVEL EB-892 P/ AGUA FRIA PREDIAL 5"</v>
          </cell>
          <cell r="F8477" t="str">
            <v>M</v>
          </cell>
          <cell r="G8477">
            <v>75.17</v>
          </cell>
          <cell r="H8477" t="str">
            <v>I-SINAPI</v>
          </cell>
          <cell r="I8477">
            <v>91.7</v>
          </cell>
        </row>
        <row r="8478">
          <cell r="D8478" t="str">
            <v>00009858</v>
          </cell>
          <cell r="E8478" t="str">
            <v>TUBO PVC ROSCAVEL EB-892 P/ AGUA FRIA PREDIAL 6"</v>
          </cell>
          <cell r="F8478" t="str">
            <v>M</v>
          </cell>
          <cell r="G8478">
            <v>81.75</v>
          </cell>
          <cell r="H8478" t="str">
            <v>I-SINAPI</v>
          </cell>
          <cell r="I8478">
            <v>99.73</v>
          </cell>
        </row>
        <row r="8479">
          <cell r="D8479" t="str">
            <v>00009870</v>
          </cell>
          <cell r="E8479" t="str">
            <v>TUBO PVC SOLDAVEL EB-892 P/AGUA FRIA PREDIAL DN 110MM</v>
          </cell>
          <cell r="F8479" t="str">
            <v>M</v>
          </cell>
          <cell r="G8479">
            <v>41.98</v>
          </cell>
          <cell r="H8479" t="str">
            <v>I-SINAPI</v>
          </cell>
          <cell r="I8479">
            <v>51.21</v>
          </cell>
        </row>
        <row r="8480">
          <cell r="D8480" t="str">
            <v>00009867</v>
          </cell>
          <cell r="E8480" t="str">
            <v>TUBO PVC SOLDAVEL EB-892 P/AGUA FRIA PREDIAL DN 20MM</v>
          </cell>
          <cell r="F8480" t="str">
            <v>M</v>
          </cell>
          <cell r="G8480">
            <v>1.45</v>
          </cell>
          <cell r="H8480" t="str">
            <v>I-SINAPI</v>
          </cell>
          <cell r="I8480">
            <v>1.76</v>
          </cell>
        </row>
        <row r="8481">
          <cell r="D8481">
            <v>9868</v>
          </cell>
          <cell r="E8481" t="str">
            <v>TUBO PVC SOLDAVEL EB-892 P/AGUA FRIA PREDIAL DN 25MM</v>
          </cell>
          <cell r="F8481" t="str">
            <v>M</v>
          </cell>
          <cell r="G8481">
            <v>1.97</v>
          </cell>
          <cell r="H8481" t="str">
            <v>I-SINAPI</v>
          </cell>
          <cell r="I8481">
            <v>2.4</v>
          </cell>
        </row>
        <row r="8482">
          <cell r="D8482">
            <v>9869</v>
          </cell>
          <cell r="E8482" t="str">
            <v>TUBO PVC SOLDAVEL EB-892 P/AGUA FRIA PREDIAL DN 32MM</v>
          </cell>
          <cell r="F8482" t="str">
            <v>M</v>
          </cell>
          <cell r="G8482">
            <v>4.49</v>
          </cell>
          <cell r="H8482" t="str">
            <v>I-SINAPI</v>
          </cell>
          <cell r="I8482">
            <v>5.47</v>
          </cell>
        </row>
        <row r="8483">
          <cell r="D8483">
            <v>9874</v>
          </cell>
          <cell r="E8483" t="str">
            <v>TUBO PVC SOLDAVEL EB-892 P/AGUA FRIA PREDIAL DN 40MM</v>
          </cell>
          <cell r="F8483" t="str">
            <v>M</v>
          </cell>
          <cell r="G8483">
            <v>6.12</v>
          </cell>
          <cell r="H8483" t="str">
            <v>I-SINAPI</v>
          </cell>
          <cell r="I8483">
            <v>7.46</v>
          </cell>
        </row>
        <row r="8484">
          <cell r="D8484">
            <v>9875</v>
          </cell>
          <cell r="E8484" t="str">
            <v>TUBO PVC SOLDAVEL EB-892 P/AGUA FRIA PREDIAL DN 50MM</v>
          </cell>
          <cell r="F8484" t="str">
            <v>M</v>
          </cell>
          <cell r="G8484">
            <v>7.18</v>
          </cell>
          <cell r="H8484" t="str">
            <v>I-SINAPI</v>
          </cell>
          <cell r="I8484">
            <v>8.75</v>
          </cell>
        </row>
        <row r="8485">
          <cell r="D8485">
            <v>9873</v>
          </cell>
          <cell r="E8485" t="str">
            <v>TUBO PVC SOLDAVEL EB-892 P/AGUA FRIA PREDIAL DN 60MM</v>
          </cell>
          <cell r="F8485" t="str">
            <v>M</v>
          </cell>
          <cell r="G8485">
            <v>13.34</v>
          </cell>
          <cell r="H8485" t="str">
            <v>I-SINAPI</v>
          </cell>
          <cell r="I8485">
            <v>16.27</v>
          </cell>
        </row>
        <row r="8486">
          <cell r="D8486" t="str">
            <v>00009871</v>
          </cell>
          <cell r="E8486" t="str">
            <v>TUBO PVC SOLDAVEL EB-892 P/AGUA FRIA PREDIAL DN 75MM</v>
          </cell>
          <cell r="F8486" t="str">
            <v>M</v>
          </cell>
          <cell r="G8486">
            <v>20.45</v>
          </cell>
          <cell r="H8486" t="str">
            <v>I-SINAPI</v>
          </cell>
          <cell r="I8486">
            <v>24.94</v>
          </cell>
        </row>
        <row r="8487">
          <cell r="D8487" t="str">
            <v>00009872</v>
          </cell>
          <cell r="E8487" t="str">
            <v>TUBO PVC SOLDAVEL EB-892 P/AGUA FRIA PREDIAL DN 85MM</v>
          </cell>
          <cell r="F8487" t="str">
            <v>M</v>
          </cell>
          <cell r="G8487">
            <v>27.54</v>
          </cell>
          <cell r="H8487" t="str">
            <v>I-SINAPI</v>
          </cell>
          <cell r="I8487">
            <v>33.590000000000003</v>
          </cell>
        </row>
        <row r="8488">
          <cell r="D8488" t="str">
            <v>00009881</v>
          </cell>
          <cell r="E8488" t="str">
            <v>TUBO PVC TIPO LEVE PBL DN 150MM</v>
          </cell>
          <cell r="F8488" t="str">
            <v>M</v>
          </cell>
          <cell r="G8488">
            <v>17.55</v>
          </cell>
          <cell r="H8488" t="str">
            <v>I-SINAPI</v>
          </cell>
          <cell r="I8488">
            <v>21.41</v>
          </cell>
        </row>
        <row r="8489">
          <cell r="D8489" t="str">
            <v>00009880</v>
          </cell>
          <cell r="E8489" t="str">
            <v>TUBO PVC TIPO LEVE PBL DN 200MM</v>
          </cell>
          <cell r="F8489" t="str">
            <v>M</v>
          </cell>
          <cell r="G8489">
            <v>21.98</v>
          </cell>
          <cell r="H8489" t="str">
            <v>I-SINAPI</v>
          </cell>
          <cell r="I8489">
            <v>26.81</v>
          </cell>
        </row>
        <row r="8490">
          <cell r="D8490" t="str">
            <v>00009877</v>
          </cell>
          <cell r="E8490" t="str">
            <v>TUBO PVC TIPO LEVE PBL DN 250MM</v>
          </cell>
          <cell r="F8490" t="str">
            <v>M</v>
          </cell>
          <cell r="G8490">
            <v>34.909999999999997</v>
          </cell>
          <cell r="H8490" t="str">
            <v>I-SINAPI</v>
          </cell>
          <cell r="I8490">
            <v>42.59</v>
          </cell>
        </row>
        <row r="8491">
          <cell r="D8491" t="str">
            <v>00009878</v>
          </cell>
          <cell r="E8491" t="str">
            <v>TUBO PVC TIPO LEVE PBL DN 300MM</v>
          </cell>
          <cell r="F8491" t="str">
            <v>M</v>
          </cell>
          <cell r="G8491">
            <v>43.7</v>
          </cell>
          <cell r="H8491" t="str">
            <v>I-SINAPI</v>
          </cell>
          <cell r="I8491">
            <v>53.31</v>
          </cell>
        </row>
        <row r="8492">
          <cell r="D8492" t="str">
            <v>00009879</v>
          </cell>
          <cell r="E8492" t="str">
            <v>TUBO PVC TIPO LEVE PBL DN 400MM</v>
          </cell>
          <cell r="F8492" t="str">
            <v>M</v>
          </cell>
          <cell r="G8492">
            <v>107.93</v>
          </cell>
          <cell r="H8492" t="str">
            <v>I-SINAPI</v>
          </cell>
          <cell r="I8492">
            <v>131.66999999999999</v>
          </cell>
        </row>
        <row r="8493">
          <cell r="D8493" t="str">
            <v>00009882</v>
          </cell>
          <cell r="E8493" t="str">
            <v>TUBO PVC TIPO LEVE PBL DN 450MM</v>
          </cell>
          <cell r="F8493" t="str">
            <v>M</v>
          </cell>
          <cell r="G8493">
            <v>182.96</v>
          </cell>
          <cell r="H8493" t="str">
            <v>I-SINAPI</v>
          </cell>
          <cell r="I8493">
            <v>223.21</v>
          </cell>
        </row>
        <row r="8494">
          <cell r="D8494" t="str">
            <v>00020257</v>
          </cell>
          <cell r="E8494" t="str">
            <v>TUBO1/2" DIN 2440 PSI 300 C/ COSTURA ROSCA CONICA</v>
          </cell>
          <cell r="F8494" t="str">
            <v>M</v>
          </cell>
          <cell r="G8494">
            <v>12.47</v>
          </cell>
          <cell r="H8494" t="str">
            <v>I-SINAPI</v>
          </cell>
          <cell r="I8494">
            <v>15.21</v>
          </cell>
        </row>
        <row r="8495">
          <cell r="D8495" t="str">
            <v>00020258</v>
          </cell>
          <cell r="E8495" t="str">
            <v>TUBO3/4" DIN 2440 PSI 300 C/ COSTURA ROSCA CONICA</v>
          </cell>
          <cell r="F8495" t="str">
            <v>M</v>
          </cell>
          <cell r="G8495">
            <v>16.079999999999998</v>
          </cell>
          <cell r="H8495" t="str">
            <v>I-SINAPI</v>
          </cell>
          <cell r="I8495">
            <v>19.61</v>
          </cell>
        </row>
        <row r="8496">
          <cell r="D8496" t="str">
            <v>00012424</v>
          </cell>
          <cell r="E8496" t="str">
            <v>UNIAO FERRO GALV C/ASSENTO CONICO BRONZE 1 1/2"</v>
          </cell>
          <cell r="F8496" t="str">
            <v>UN</v>
          </cell>
          <cell r="G8496">
            <v>52.53</v>
          </cell>
          <cell r="H8496" t="str">
            <v>I-SINAPI</v>
          </cell>
          <cell r="I8496">
            <v>64.08</v>
          </cell>
        </row>
        <row r="8497">
          <cell r="D8497" t="str">
            <v>00012426</v>
          </cell>
          <cell r="E8497" t="str">
            <v>UNIAO FERRO GALV C/ASSENTO CONICO BRONZE 1/2"</v>
          </cell>
          <cell r="F8497" t="str">
            <v>UN</v>
          </cell>
          <cell r="G8497">
            <v>22.51</v>
          </cell>
          <cell r="H8497" t="str">
            <v>I-SINAPI</v>
          </cell>
          <cell r="I8497">
            <v>27.46</v>
          </cell>
        </row>
        <row r="8498">
          <cell r="D8498" t="str">
            <v>00012425</v>
          </cell>
          <cell r="E8498" t="str">
            <v>UNIAO FERRO GALV C/ASSENTO CONICO BRONZE 1"</v>
          </cell>
          <cell r="F8498" t="str">
            <v>UN</v>
          </cell>
          <cell r="G8498">
            <v>26.73</v>
          </cell>
          <cell r="H8498" t="str">
            <v>I-SINAPI</v>
          </cell>
          <cell r="I8498">
            <v>32.61</v>
          </cell>
        </row>
        <row r="8499">
          <cell r="D8499" t="str">
            <v>00012427</v>
          </cell>
          <cell r="E8499" t="str">
            <v>UNIAO FERRO GALV C/ASSENTO CONICO BRONZE 2 1/2"</v>
          </cell>
          <cell r="F8499" t="str">
            <v>UN</v>
          </cell>
          <cell r="G8499">
            <v>108.91</v>
          </cell>
          <cell r="H8499" t="str">
            <v>I-SINAPI</v>
          </cell>
          <cell r="I8499">
            <v>132.87</v>
          </cell>
        </row>
        <row r="8500">
          <cell r="D8500" t="str">
            <v>00012428</v>
          </cell>
          <cell r="E8500" t="str">
            <v>UNIAO FERRO GALV C/ASSENTO CONICO BRONZE 2"</v>
          </cell>
          <cell r="F8500" t="str">
            <v>UN</v>
          </cell>
          <cell r="G8500">
            <v>73.16</v>
          </cell>
          <cell r="H8500" t="str">
            <v>I-SINAPI</v>
          </cell>
          <cell r="I8500">
            <v>89.25</v>
          </cell>
        </row>
        <row r="8501">
          <cell r="D8501" t="str">
            <v>00012430</v>
          </cell>
          <cell r="E8501" t="str">
            <v>UNIAO FERRO GALV C/ASSENTO CONICO BRONZE 3/4"</v>
          </cell>
          <cell r="F8501" t="str">
            <v>UN</v>
          </cell>
          <cell r="G8501">
            <v>26.58</v>
          </cell>
          <cell r="H8501" t="str">
            <v>I-SINAPI</v>
          </cell>
          <cell r="I8501">
            <v>32.42</v>
          </cell>
        </row>
        <row r="8502">
          <cell r="D8502" t="str">
            <v>00012429</v>
          </cell>
          <cell r="E8502" t="str">
            <v>UNIAO FERRO GALV C/ASSENTO CONICO BRONZE 3"</v>
          </cell>
          <cell r="F8502" t="str">
            <v>UN</v>
          </cell>
          <cell r="G8502">
            <v>157.27000000000001</v>
          </cell>
          <cell r="H8502" t="str">
            <v>I-SINAPI</v>
          </cell>
          <cell r="I8502">
            <v>191.86</v>
          </cell>
        </row>
        <row r="8503">
          <cell r="D8503" t="str">
            <v>00012431</v>
          </cell>
          <cell r="E8503" t="str">
            <v>UNIAO FERRO GALV C/ASSENTO CONICO BRONZE 4"</v>
          </cell>
          <cell r="F8503" t="str">
            <v>UN</v>
          </cell>
          <cell r="G8503">
            <v>218.13</v>
          </cell>
          <cell r="H8503" t="str">
            <v>I-SINAPI</v>
          </cell>
          <cell r="I8503">
            <v>266.11</v>
          </cell>
        </row>
        <row r="8504">
          <cell r="D8504" t="str">
            <v>00012432</v>
          </cell>
          <cell r="E8504" t="str">
            <v>UNIAO FERRO GALV C/ASSENTO CONICO FERRO LONGO 1 1/2"</v>
          </cell>
          <cell r="F8504" t="str">
            <v>UN</v>
          </cell>
          <cell r="G8504">
            <v>30.46</v>
          </cell>
          <cell r="H8504" t="str">
            <v>I-SINAPI</v>
          </cell>
          <cell r="I8504">
            <v>37.159999999999997</v>
          </cell>
        </row>
        <row r="8505">
          <cell r="D8505" t="str">
            <v>00012434</v>
          </cell>
          <cell r="E8505" t="str">
            <v>UNIAO FERRO GALV C/ASSENTO CONICO FERRO LONGO 1/2"</v>
          </cell>
          <cell r="F8505" t="str">
            <v>UN</v>
          </cell>
          <cell r="G8505">
            <v>12.05</v>
          </cell>
          <cell r="H8505" t="str">
            <v>I-SINAPI</v>
          </cell>
          <cell r="I8505">
            <v>14.7</v>
          </cell>
        </row>
        <row r="8506">
          <cell r="D8506" t="str">
            <v>00012433</v>
          </cell>
          <cell r="E8506" t="str">
            <v>UNIAO FERRO GALV C/ASSENTO CONICO FERRO LONGO 1"</v>
          </cell>
          <cell r="F8506" t="str">
            <v>UN</v>
          </cell>
          <cell r="G8506">
            <v>16.72</v>
          </cell>
          <cell r="H8506" t="str">
            <v>I-SINAPI</v>
          </cell>
          <cell r="I8506">
            <v>20.39</v>
          </cell>
        </row>
        <row r="8507">
          <cell r="D8507" t="str">
            <v>00012435</v>
          </cell>
          <cell r="E8507" t="str">
            <v>UNIAO FERRO GALV C/ASSENTO CONICO FERRO LONGO 2 1/2"</v>
          </cell>
          <cell r="F8507" t="str">
            <v>UN</v>
          </cell>
          <cell r="G8507">
            <v>65.739999999999995</v>
          </cell>
          <cell r="H8507" t="str">
            <v>I-SINAPI</v>
          </cell>
          <cell r="I8507">
            <v>80.2</v>
          </cell>
        </row>
        <row r="8508">
          <cell r="D8508" t="str">
            <v>00012437</v>
          </cell>
          <cell r="E8508" t="str">
            <v>UNIAO FERRO GALV C/ASSENTO CONICO FERRO LONGO 2"</v>
          </cell>
          <cell r="F8508" t="str">
            <v>UN</v>
          </cell>
          <cell r="G8508">
            <v>43.83</v>
          </cell>
          <cell r="H8508" t="str">
            <v>I-SINAPI</v>
          </cell>
          <cell r="I8508">
            <v>53.47</v>
          </cell>
        </row>
        <row r="8509">
          <cell r="D8509" t="str">
            <v>00012439</v>
          </cell>
          <cell r="E8509" t="str">
            <v>UNIAO FERRO GALV C/ASSENTO CONICO FERRO LONGO 3/4"</v>
          </cell>
          <cell r="F8509" t="str">
            <v>UN</v>
          </cell>
          <cell r="G8509">
            <v>15.43</v>
          </cell>
          <cell r="H8509" t="str">
            <v>I-SINAPI</v>
          </cell>
          <cell r="I8509">
            <v>18.82</v>
          </cell>
        </row>
        <row r="8510">
          <cell r="D8510" t="str">
            <v>00012438</v>
          </cell>
          <cell r="E8510" t="str">
            <v>UNIAO FERRO GALV C/ASSENTO CONICO FERRO LONGO 3"</v>
          </cell>
          <cell r="F8510" t="str">
            <v>UN</v>
          </cell>
          <cell r="G8510">
            <v>97.04</v>
          </cell>
          <cell r="H8510" t="str">
            <v>I-SINAPI</v>
          </cell>
          <cell r="I8510">
            <v>118.38</v>
          </cell>
        </row>
        <row r="8511">
          <cell r="D8511" t="str">
            <v>00012436</v>
          </cell>
          <cell r="E8511" t="str">
            <v>UNIAO FERRO GALV C/ASSENTO CONICO FERRO LONGO 4"</v>
          </cell>
          <cell r="F8511" t="str">
            <v>UN</v>
          </cell>
          <cell r="G8511">
            <v>122.96</v>
          </cell>
          <cell r="H8511" t="str">
            <v>I-SINAPI</v>
          </cell>
          <cell r="I8511">
            <v>150.01</v>
          </cell>
        </row>
        <row r="8512">
          <cell r="D8512" t="str">
            <v>00012440</v>
          </cell>
          <cell r="E8512" t="str">
            <v>UNIAO FERRO GALV C/ASSENTO PLANO C/JUNTA NITRIPACK 1 1/4"</v>
          </cell>
          <cell r="F8512" t="str">
            <v>UN</v>
          </cell>
          <cell r="G8512">
            <v>24.32</v>
          </cell>
          <cell r="H8512" t="str">
            <v>I-SINAPI</v>
          </cell>
          <cell r="I8512">
            <v>29.67</v>
          </cell>
        </row>
        <row r="8513">
          <cell r="D8513" t="str">
            <v>00009884</v>
          </cell>
          <cell r="E8513" t="str">
            <v>UNIAO FERRO GALV ROSCA 1 1/2"</v>
          </cell>
          <cell r="F8513" t="str">
            <v>UN</v>
          </cell>
          <cell r="G8513">
            <v>28.8</v>
          </cell>
          <cell r="H8513" t="str">
            <v>I-SINAPI</v>
          </cell>
          <cell r="I8513">
            <v>35.130000000000003</v>
          </cell>
        </row>
        <row r="8514">
          <cell r="D8514" t="str">
            <v>00009888</v>
          </cell>
          <cell r="E8514" t="str">
            <v>UNIAO FERRO GALV ROSCA 1 1/4"</v>
          </cell>
          <cell r="F8514" t="str">
            <v>UN</v>
          </cell>
          <cell r="G8514">
            <v>24.76</v>
          </cell>
          <cell r="H8514" t="str">
            <v>I-SINAPI</v>
          </cell>
          <cell r="I8514">
            <v>30.2</v>
          </cell>
        </row>
        <row r="8515">
          <cell r="D8515" t="str">
            <v>00009883</v>
          </cell>
          <cell r="E8515" t="str">
            <v>UNIAO FERRO GALV ROSCA 1/2"</v>
          </cell>
          <cell r="F8515" t="str">
            <v>UN</v>
          </cell>
          <cell r="G8515">
            <v>10.3</v>
          </cell>
          <cell r="H8515" t="str">
            <v>I-SINAPI</v>
          </cell>
          <cell r="I8515">
            <v>12.56</v>
          </cell>
        </row>
        <row r="8516">
          <cell r="D8516" t="str">
            <v>00009886</v>
          </cell>
          <cell r="E8516" t="str">
            <v>UNIAO FERRO GALV ROSCA 1"</v>
          </cell>
          <cell r="F8516" t="str">
            <v>UN</v>
          </cell>
          <cell r="G8516">
            <v>16.12</v>
          </cell>
          <cell r="H8516" t="str">
            <v>I-SINAPI</v>
          </cell>
          <cell r="I8516">
            <v>19.66</v>
          </cell>
        </row>
        <row r="8517">
          <cell r="D8517" t="str">
            <v>00009889</v>
          </cell>
          <cell r="E8517" t="str">
            <v>UNIAO FERRO GALV ROSCA 2 1/2"</v>
          </cell>
          <cell r="F8517" t="str">
            <v>UN</v>
          </cell>
          <cell r="G8517">
            <v>68.09</v>
          </cell>
          <cell r="H8517" t="str">
            <v>I-SINAPI</v>
          </cell>
          <cell r="I8517">
            <v>83.06</v>
          </cell>
        </row>
        <row r="8518">
          <cell r="D8518" t="str">
            <v>00009887</v>
          </cell>
          <cell r="E8518" t="str">
            <v>UNIAO FERRO GALV ROSCA 2"</v>
          </cell>
          <cell r="F8518" t="str">
            <v>UN</v>
          </cell>
          <cell r="G8518">
            <v>44.01</v>
          </cell>
          <cell r="H8518" t="str">
            <v>I-SINAPI</v>
          </cell>
          <cell r="I8518">
            <v>53.69</v>
          </cell>
        </row>
        <row r="8519">
          <cell r="D8519" t="str">
            <v>00009885</v>
          </cell>
          <cell r="E8519" t="str">
            <v>UNIAO FERRO GALV ROSCA 3/4"</v>
          </cell>
          <cell r="F8519" t="str">
            <v>UN</v>
          </cell>
          <cell r="G8519">
            <v>14.37</v>
          </cell>
          <cell r="H8519" t="str">
            <v>I-SINAPI</v>
          </cell>
          <cell r="I8519">
            <v>17.53</v>
          </cell>
        </row>
        <row r="8520">
          <cell r="D8520" t="str">
            <v>00009890</v>
          </cell>
          <cell r="E8520" t="str">
            <v>UNIAO FERRO GALV ROSCA 3"</v>
          </cell>
          <cell r="F8520" t="str">
            <v>UN</v>
          </cell>
          <cell r="G8520">
            <v>100.33</v>
          </cell>
          <cell r="H8520" t="str">
            <v>I-SINAPI</v>
          </cell>
          <cell r="I8520">
            <v>122.4</v>
          </cell>
        </row>
        <row r="8521">
          <cell r="D8521" t="str">
            <v>00009891</v>
          </cell>
          <cell r="E8521" t="str">
            <v>UNIAO FERRO GALV ROSCA 4"</v>
          </cell>
          <cell r="F8521" t="str">
            <v>UN</v>
          </cell>
          <cell r="G8521">
            <v>134.51</v>
          </cell>
          <cell r="H8521" t="str">
            <v>I-SINAPI</v>
          </cell>
          <cell r="I8521">
            <v>164.1</v>
          </cell>
        </row>
        <row r="8522">
          <cell r="D8522" t="str">
            <v>00009901</v>
          </cell>
          <cell r="E8522" t="str">
            <v>UNIAO PVC C/ROSCA P/AGUA FRIA PREDIAL 1 1/2"</v>
          </cell>
          <cell r="F8522" t="str">
            <v>UN</v>
          </cell>
          <cell r="G8522">
            <v>15.56</v>
          </cell>
          <cell r="H8522" t="str">
            <v>I-SINAPI</v>
          </cell>
          <cell r="I8522">
            <v>18.98</v>
          </cell>
        </row>
        <row r="8523">
          <cell r="D8523" t="str">
            <v>00009896</v>
          </cell>
          <cell r="E8523" t="str">
            <v>UNIAO PVC C/ROSCA P/AGUA FRIA PREDIAL 1 1/4"</v>
          </cell>
          <cell r="F8523" t="str">
            <v>UN</v>
          </cell>
          <cell r="G8523">
            <v>18.760000000000002</v>
          </cell>
          <cell r="H8523" t="str">
            <v>I-SINAPI</v>
          </cell>
          <cell r="I8523">
            <v>22.88</v>
          </cell>
        </row>
        <row r="8524">
          <cell r="D8524" t="str">
            <v>00009892</v>
          </cell>
          <cell r="E8524" t="str">
            <v>UNIAO PVC C/ROSCA P/AGUA FRIA PREDIAL 1/2"</v>
          </cell>
          <cell r="F8524" t="str">
            <v>UN</v>
          </cell>
          <cell r="G8524">
            <v>3.38</v>
          </cell>
          <cell r="H8524" t="str">
            <v>I-SINAPI</v>
          </cell>
          <cell r="I8524">
            <v>4.12</v>
          </cell>
        </row>
        <row r="8525">
          <cell r="D8525" t="str">
            <v>00009900</v>
          </cell>
          <cell r="E8525" t="str">
            <v>UNIAO PVC C/ROSCA P/AGUA FRIA PREDIAL 1"</v>
          </cell>
          <cell r="F8525" t="str">
            <v>UN</v>
          </cell>
          <cell r="G8525">
            <v>7.92</v>
          </cell>
          <cell r="H8525" t="str">
            <v>I-SINAPI</v>
          </cell>
          <cell r="I8525">
            <v>9.66</v>
          </cell>
        </row>
        <row r="8526">
          <cell r="D8526" t="str">
            <v>00009898</v>
          </cell>
          <cell r="E8526" t="str">
            <v>UNIAO PVC C/ROSCA P/AGUA FRIA PREDIAL 2 1/2"</v>
          </cell>
          <cell r="F8526" t="str">
            <v>UN</v>
          </cell>
          <cell r="G8526">
            <v>38.619999999999997</v>
          </cell>
          <cell r="H8526" t="str">
            <v>I-SINAPI</v>
          </cell>
          <cell r="I8526">
            <v>47.11</v>
          </cell>
        </row>
        <row r="8527">
          <cell r="D8527" t="str">
            <v>00009893</v>
          </cell>
          <cell r="E8527" t="str">
            <v>UNIAO PVC C/ROSCA P/AGUA FRIA PREDIAL 2"</v>
          </cell>
          <cell r="F8527" t="str">
            <v>UN</v>
          </cell>
          <cell r="G8527">
            <v>35.35</v>
          </cell>
          <cell r="H8527" t="str">
            <v>I-SINAPI</v>
          </cell>
          <cell r="I8527">
            <v>43.12</v>
          </cell>
        </row>
        <row r="8528">
          <cell r="D8528" t="str">
            <v>00009899</v>
          </cell>
          <cell r="E8528" t="str">
            <v>UNIAO PVC C/ROSCA P/AGUA FRIA PREDIAL 3/4"</v>
          </cell>
          <cell r="F8528" t="str">
            <v>UN</v>
          </cell>
          <cell r="G8528">
            <v>4.63</v>
          </cell>
          <cell r="H8528" t="str">
            <v>I-SINAPI</v>
          </cell>
          <cell r="I8528">
            <v>5.64</v>
          </cell>
        </row>
        <row r="8529">
          <cell r="D8529" t="str">
            <v>00009902</v>
          </cell>
          <cell r="E8529" t="str">
            <v>UNIAO PVC C/ROSCA P/AGUA FRIA PREDIAL 3"</v>
          </cell>
          <cell r="F8529" t="str">
            <v>UN</v>
          </cell>
          <cell r="G8529">
            <v>58.65</v>
          </cell>
          <cell r="H8529" t="str">
            <v>I-SINAPI</v>
          </cell>
          <cell r="I8529">
            <v>71.55</v>
          </cell>
        </row>
        <row r="8530">
          <cell r="D8530" t="str">
            <v>00009911</v>
          </cell>
          <cell r="E8530" t="str">
            <v>UNIAO PVC C/ROSCA P/AGUA FRIA PREDIAL 4"</v>
          </cell>
          <cell r="F8530" t="str">
            <v>UN</v>
          </cell>
          <cell r="G8530">
            <v>91.13</v>
          </cell>
          <cell r="H8530" t="str">
            <v>I-SINAPI</v>
          </cell>
          <cell r="I8530">
            <v>111.17</v>
          </cell>
        </row>
        <row r="8531">
          <cell r="D8531" t="str">
            <v>00000064</v>
          </cell>
          <cell r="E8531" t="str">
            <v>UNIAO PVC P/ POLIETILENO PE-5 20 MM</v>
          </cell>
          <cell r="F8531" t="str">
            <v>UN</v>
          </cell>
          <cell r="G8531">
            <v>1.77</v>
          </cell>
          <cell r="H8531" t="str">
            <v>I-SINAPI</v>
          </cell>
          <cell r="I8531">
            <v>2.15</v>
          </cell>
        </row>
        <row r="8532">
          <cell r="D8532" t="str">
            <v>00009908</v>
          </cell>
          <cell r="E8532" t="str">
            <v>UNIAO PVC SOLD P/AGUA FRIA PREDIAL 110MM</v>
          </cell>
          <cell r="F8532" t="str">
            <v>UN</v>
          </cell>
          <cell r="G8532">
            <v>273.16000000000003</v>
          </cell>
          <cell r="H8532" t="str">
            <v>I-SINAPI</v>
          </cell>
          <cell r="I8532">
            <v>333.25</v>
          </cell>
        </row>
        <row r="8533">
          <cell r="D8533" t="str">
            <v>00009905</v>
          </cell>
          <cell r="E8533" t="str">
            <v>UNIAO PVC SOLD P/AGUA FRIA PREDIAL 20MM</v>
          </cell>
          <cell r="F8533" t="str">
            <v>UN</v>
          </cell>
          <cell r="G8533">
            <v>3.6</v>
          </cell>
          <cell r="H8533" t="str">
            <v>I-SINAPI</v>
          </cell>
          <cell r="I8533">
            <v>4.3899999999999997</v>
          </cell>
        </row>
        <row r="8534">
          <cell r="D8534" t="str">
            <v>00009906</v>
          </cell>
          <cell r="E8534" t="str">
            <v>UNIAO PVC SOLD P/AGUA FRIA PREDIAL 25MM</v>
          </cell>
          <cell r="F8534" t="str">
            <v>UN</v>
          </cell>
          <cell r="G8534">
            <v>3.69</v>
          </cell>
          <cell r="H8534" t="str">
            <v>I-SINAPI</v>
          </cell>
          <cell r="I8534">
            <v>4.5</v>
          </cell>
        </row>
        <row r="8535">
          <cell r="D8535" t="str">
            <v>00009895</v>
          </cell>
          <cell r="E8535" t="str">
            <v>UNIAO PVC SOLD P/AGUA FRIA PREDIAL 32MM</v>
          </cell>
          <cell r="F8535" t="str">
            <v>UN</v>
          </cell>
          <cell r="G8535">
            <v>7.65</v>
          </cell>
          <cell r="H8535" t="str">
            <v>I-SINAPI</v>
          </cell>
          <cell r="I8535">
            <v>9.33</v>
          </cell>
        </row>
        <row r="8536">
          <cell r="D8536" t="str">
            <v>00009894</v>
          </cell>
          <cell r="E8536" t="str">
            <v>UNIAO PVC SOLD P/AGUA FRIA PREDIAL 40MM</v>
          </cell>
          <cell r="F8536" t="str">
            <v>UN</v>
          </cell>
          <cell r="G8536">
            <v>15.08</v>
          </cell>
          <cell r="H8536" t="str">
            <v>I-SINAPI</v>
          </cell>
          <cell r="I8536">
            <v>18.39</v>
          </cell>
        </row>
        <row r="8537">
          <cell r="D8537" t="str">
            <v>00009897</v>
          </cell>
          <cell r="E8537" t="str">
            <v>UNIAO PVC SOLD P/AGUA FRIA PREDIAL 50MM</v>
          </cell>
          <cell r="F8537" t="str">
            <v>UN</v>
          </cell>
          <cell r="G8537">
            <v>16.809999999999999</v>
          </cell>
          <cell r="H8537" t="str">
            <v>I-SINAPI</v>
          </cell>
          <cell r="I8537">
            <v>20.5</v>
          </cell>
        </row>
        <row r="8538">
          <cell r="D8538" t="str">
            <v>00009910</v>
          </cell>
          <cell r="E8538" t="str">
            <v>UNIAO PVC SOLD P/AGUA FRIA PREDIAL 60MM</v>
          </cell>
          <cell r="F8538" t="str">
            <v>UN</v>
          </cell>
          <cell r="G8538">
            <v>37.090000000000003</v>
          </cell>
          <cell r="H8538" t="str">
            <v>I-SINAPI</v>
          </cell>
          <cell r="I8538">
            <v>45.24</v>
          </cell>
        </row>
        <row r="8539">
          <cell r="D8539" t="str">
            <v>00009909</v>
          </cell>
          <cell r="E8539" t="str">
            <v>UNIAO PVC SOLD P/AGUA FRIA PREDIAL 75MM</v>
          </cell>
          <cell r="F8539" t="str">
            <v>UN</v>
          </cell>
          <cell r="G8539">
            <v>115.59</v>
          </cell>
          <cell r="H8539" t="str">
            <v>I-SINAPI</v>
          </cell>
          <cell r="I8539">
            <v>141.01</v>
          </cell>
        </row>
        <row r="8540">
          <cell r="D8540" t="str">
            <v>00009907</v>
          </cell>
          <cell r="E8540" t="str">
            <v>UNIAO PVC SOLD P/AGUA FRIA PREDIAL 85MM</v>
          </cell>
          <cell r="F8540" t="str">
            <v>UN</v>
          </cell>
          <cell r="G8540">
            <v>171.58</v>
          </cell>
          <cell r="H8540" t="str">
            <v>I-SINAPI</v>
          </cell>
          <cell r="I8540">
            <v>209.32</v>
          </cell>
        </row>
        <row r="8541">
          <cell r="D8541" t="str">
            <v>00020973</v>
          </cell>
          <cell r="E8541" t="str">
            <v>UNIAO TIPO STORZ C/ EMPATACAO INTERNA TIPO ANEL DE EXPANSAO P/ MANG DE COMBATE A INCENDIO</v>
          </cell>
          <cell r="F8541" t="str">
            <v>UN</v>
          </cell>
          <cell r="G8541">
            <v>42.26</v>
          </cell>
          <cell r="H8541" t="str">
            <v>I-SINAPI</v>
          </cell>
          <cell r="I8541">
            <v>51.55</v>
          </cell>
        </row>
        <row r="8542">
          <cell r="D8542" t="str">
            <v>00020974</v>
          </cell>
          <cell r="E8542" t="str">
            <v>UNIAO TIPO STORZ C/ EMPATACAO INTERNA TIPO ANEL DE EXPANSAO P/ MANG DE COMBATE A INCENDIO</v>
          </cell>
          <cell r="F8542" t="str">
            <v>UN</v>
          </cell>
          <cell r="G8542">
            <v>71</v>
          </cell>
          <cell r="H8542" t="str">
            <v>I-SINAPI</v>
          </cell>
          <cell r="I8542">
            <v>86.62</v>
          </cell>
        </row>
        <row r="8543">
          <cell r="D8543" t="str">
            <v>00010601</v>
          </cell>
          <cell r="E8543" t="str">
            <v>USINA DE ASFALTO À QUENTE FIXA, TIPO "CONTRA FLUXO"   TEREX, MOD. MAGNUM 140, CAPACIDADE 100 A 140</v>
          </cell>
          <cell r="F8543" t="str">
            <v>UN</v>
          </cell>
          <cell r="G8543">
            <v>2314196.94</v>
          </cell>
          <cell r="H8543" t="str">
            <v>I-SINAPI</v>
          </cell>
          <cell r="I8543">
            <v>2823320.26</v>
          </cell>
        </row>
        <row r="8544">
          <cell r="D8544" t="str">
            <v>00013883</v>
          </cell>
          <cell r="E8544" t="str">
            <v>USINA DE ASFALTO A FRIO ROMANELLI, MODELO UPMR 30/40,   CAP. 30 A 40 T/H**CAIXA**</v>
          </cell>
          <cell r="F8544" t="str">
            <v>UN</v>
          </cell>
          <cell r="G8544">
            <v>106529.64</v>
          </cell>
          <cell r="H8544" t="str">
            <v>I-SINAPI</v>
          </cell>
          <cell r="I8544">
            <v>129966.16</v>
          </cell>
        </row>
        <row r="8545">
          <cell r="D8545" t="str">
            <v>00025015</v>
          </cell>
          <cell r="E8545" t="str">
            <v>USINA DE ASFALTO A FRIO,   TIPO ALMEIDA   MOD. PMF-35D OU SIMILAR- CAPACIDADE 60 A 80 T/H - ELETRICA -</v>
          </cell>
          <cell r="F8545" t="str">
            <v>UN</v>
          </cell>
          <cell r="G8545">
            <v>128509.75999999999</v>
          </cell>
          <cell r="H8545" t="str">
            <v>I-SINAPI</v>
          </cell>
          <cell r="I8545">
            <v>156781.9</v>
          </cell>
        </row>
        <row r="8546">
          <cell r="D8546" t="str">
            <v>00026033</v>
          </cell>
          <cell r="E8546" t="str">
            <v>USINA DE ASFALTO A QUENTE FIXA "CONTRA FLUXO" TEREX MODELO MAGNUM 80, CAPACIDADE 60 A 80 T/H, 188</v>
          </cell>
          <cell r="F8546" t="str">
            <v>UN</v>
          </cell>
          <cell r="G8546">
            <v>1835397.55</v>
          </cell>
          <cell r="H8546" t="str">
            <v>I-SINAPI</v>
          </cell>
          <cell r="I8546">
            <v>2239185.0099999998</v>
          </cell>
        </row>
        <row r="8547">
          <cell r="D8547" t="str">
            <v>00009912</v>
          </cell>
          <cell r="E8547" t="str">
            <v>USINA DE ASFALTO A QUENTE FIXA CONTINUA TIPO "CONTRA-FLUXO" CIBER MOD. UACF-12,         CAP. 40 A</v>
          </cell>
          <cell r="F8547" t="str">
            <v>UN</v>
          </cell>
          <cell r="G8547">
            <v>1358323.5</v>
          </cell>
          <cell r="H8547" t="str">
            <v>I-SINAPI</v>
          </cell>
          <cell r="I8547">
            <v>1657154.67</v>
          </cell>
        </row>
        <row r="8548">
          <cell r="D8548" t="str">
            <v>00013234</v>
          </cell>
          <cell r="E8548" t="str">
            <v>USINA DE ASFALTO A QUENTE, FIXA, CIBER UACF 15 P ADVANCED, CAP. 60 A 80 T/H, GRAVIMETRICA, **CAIXA**</v>
          </cell>
          <cell r="F8548" t="str">
            <v>UN</v>
          </cell>
          <cell r="G8548">
            <v>1899237.53</v>
          </cell>
          <cell r="H8548" t="str">
            <v>I-SINAPI</v>
          </cell>
          <cell r="I8548">
            <v>2317069.7799999998</v>
          </cell>
        </row>
        <row r="8549">
          <cell r="D8549" t="str">
            <v>00026034</v>
          </cell>
          <cell r="E8549" t="str">
            <v>USINA DE ASFALTO GRAVIMETRICA, TEREX, MOD. H 50 C,   CAPACIDADE   100/150 T/H, POT. 400 KW.</v>
          </cell>
          <cell r="F8549" t="str">
            <v>UN</v>
          </cell>
          <cell r="G8549">
            <v>4787993.76</v>
          </cell>
          <cell r="H8549" t="str">
            <v>I-SINAPI</v>
          </cell>
          <cell r="I8549">
            <v>5841352.3799999999</v>
          </cell>
        </row>
        <row r="8550">
          <cell r="D8550" t="str">
            <v>00013893</v>
          </cell>
          <cell r="E8550" t="str">
            <v>USINA DE CONCRETO FIXA   CAP 100M3/H</v>
          </cell>
          <cell r="F8550" t="str">
            <v>UN</v>
          </cell>
          <cell r="G8550">
            <v>309942</v>
          </cell>
          <cell r="H8550" t="str">
            <v>I-SINAPI</v>
          </cell>
          <cell r="I8550">
            <v>378129.24</v>
          </cell>
        </row>
        <row r="8551">
          <cell r="D8551" t="str">
            <v>00009914</v>
          </cell>
          <cell r="E8551" t="str">
            <v>USINA DE CONCRETO FIXA   CAP 90 A 120M3/H, CIBI , MODELO ASTRA S/H1 , SEM SILO</v>
          </cell>
          <cell r="F8551" t="str">
            <v>UN</v>
          </cell>
          <cell r="G8551">
            <v>309942</v>
          </cell>
          <cell r="H8551" t="str">
            <v>I-SINAPI</v>
          </cell>
          <cell r="I8551">
            <v>378129.24</v>
          </cell>
        </row>
        <row r="8552">
          <cell r="D8552" t="str">
            <v>00013894</v>
          </cell>
          <cell r="E8552" t="str">
            <v>USINA DE CONCRETO FIXA CAP 40M3/H, CIBI , modelo DEA 40   H/1, SEM SILO</v>
          </cell>
          <cell r="F8552" t="str">
            <v>UN</v>
          </cell>
          <cell r="G8552">
            <v>173855.61</v>
          </cell>
          <cell r="H8552" t="str">
            <v>I-SINAPI</v>
          </cell>
          <cell r="I8552">
            <v>212103.84</v>
          </cell>
        </row>
        <row r="8553">
          <cell r="D8553" t="str">
            <v>00013895</v>
          </cell>
          <cell r="E8553" t="str">
            <v>USINA DE CONCRETO FIXA CAP 60M3/H ,CIBI,   MODELO   COMPACTA 5 H1 , SEM SILO</v>
          </cell>
          <cell r="F8553" t="str">
            <v>UN</v>
          </cell>
          <cell r="G8553">
            <v>216928.5</v>
          </cell>
          <cell r="H8553" t="str">
            <v>I-SINAPI</v>
          </cell>
          <cell r="I8553">
            <v>264652.77</v>
          </cell>
        </row>
        <row r="8554">
          <cell r="D8554" t="str">
            <v>00013892</v>
          </cell>
          <cell r="E8554" t="str">
            <v>USINA DE CONCRETO FIXA CAP 80M3/H, CIBI ,   MODELO ASTRA 4 S/H1- SEM SILO</v>
          </cell>
          <cell r="F8554" t="str">
            <v>UN</v>
          </cell>
          <cell r="G8554">
            <v>286489.15000000002</v>
          </cell>
          <cell r="H8554" t="str">
            <v>I-SINAPI</v>
          </cell>
          <cell r="I8554">
            <v>349516.76</v>
          </cell>
        </row>
        <row r="8555">
          <cell r="D8555" t="str">
            <v>00009921</v>
          </cell>
          <cell r="E8555" t="str">
            <v>USINA MISTURADORA DE SOLOS CIBER USC-50 P,   DOSADORES TRIPLOS, CALHA VIBRATORIA    CAP. 200/500 T -</v>
          </cell>
          <cell r="F8555" t="str">
            <v>UN</v>
          </cell>
          <cell r="G8555">
            <v>805978.91</v>
          </cell>
          <cell r="H8555" t="str">
            <v>I-SINAPI</v>
          </cell>
          <cell r="I8555">
            <v>983294.27</v>
          </cell>
        </row>
        <row r="8556">
          <cell r="D8556" t="str">
            <v>00026035</v>
          </cell>
          <cell r="E8556" t="str">
            <v>USINA MISTURADORA DE SOLOS, TEREX,   MOD. USF 600, CAPACIDADE   300/600 T/H, POT. 100 KW,</v>
          </cell>
          <cell r="F8556" t="str">
            <v>UN</v>
          </cell>
          <cell r="G8556">
            <v>734159.05</v>
          </cell>
          <cell r="H8556" t="str">
            <v>I-SINAPI</v>
          </cell>
          <cell r="I8556">
            <v>895674.04</v>
          </cell>
        </row>
        <row r="8557">
          <cell r="D8557" t="str">
            <v>00010228</v>
          </cell>
          <cell r="E8557" t="str">
            <v>VÁLVULA DE DESCARGA DE *1 1/2"* COM REGISTRO E ACABAMENTO EM METAL CROMADO</v>
          </cell>
          <cell r="F8557" t="str">
            <v>UN</v>
          </cell>
          <cell r="G8557">
            <v>134.54</v>
          </cell>
          <cell r="H8557" t="str">
            <v>I-SINAPI</v>
          </cell>
          <cell r="I8557">
            <v>164.13</v>
          </cell>
        </row>
        <row r="8558">
          <cell r="D8558" t="str">
            <v>00010404</v>
          </cell>
          <cell r="E8558" t="str">
            <v>VÁLVULA DE RETENÇÃO HORIZONTAL, DE BRONZE (PN-25) 1/2", 400 PSI, TAMPA E PORCA DE UNIÃO,</v>
          </cell>
          <cell r="F8558" t="str">
            <v>UN</v>
          </cell>
          <cell r="G8558">
            <v>75.47</v>
          </cell>
          <cell r="H8558" t="str">
            <v>I-SINAPI</v>
          </cell>
          <cell r="I8558">
            <v>92.07</v>
          </cell>
        </row>
        <row r="8559">
          <cell r="D8559" t="str">
            <v>00011751</v>
          </cell>
          <cell r="E8559" t="str">
            <v>VALVULA DE ESFERA EM BRONZE REF 1552-B 1 1/2" BRUTA</v>
          </cell>
          <cell r="F8559" t="str">
            <v>UN</v>
          </cell>
          <cell r="G8559">
            <v>69.53</v>
          </cell>
          <cell r="H8559" t="str">
            <v>I-SINAPI</v>
          </cell>
          <cell r="I8559">
            <v>84.82</v>
          </cell>
        </row>
        <row r="8560">
          <cell r="D8560" t="str">
            <v>00011750</v>
          </cell>
          <cell r="E8560" t="str">
            <v>VALVULA DE ESFERA EM BRONZE REF 1552-B 1 1/4" BRUTA</v>
          </cell>
          <cell r="F8560" t="str">
            <v>UN</v>
          </cell>
          <cell r="G8560">
            <v>56.63</v>
          </cell>
          <cell r="H8560" t="str">
            <v>I-SINAPI</v>
          </cell>
          <cell r="I8560">
            <v>69.08</v>
          </cell>
        </row>
        <row r="8561">
          <cell r="D8561" t="str">
            <v>00011748</v>
          </cell>
          <cell r="E8561" t="str">
            <v>VALVULA DE ESFERA EM BRONZE REF 1552-B 1/2" BRUTA</v>
          </cell>
          <cell r="F8561" t="str">
            <v>UN</v>
          </cell>
          <cell r="G8561">
            <v>22.75</v>
          </cell>
          <cell r="H8561" t="str">
            <v>I-SINAPI</v>
          </cell>
          <cell r="I8561">
            <v>27.75</v>
          </cell>
        </row>
        <row r="8562">
          <cell r="D8562" t="str">
            <v>00011746</v>
          </cell>
          <cell r="E8562" t="str">
            <v>VALVULA DE ESFERA EM BRONZE REF 1552-B 1" BRUTA</v>
          </cell>
          <cell r="F8562" t="str">
            <v>UN</v>
          </cell>
          <cell r="G8562">
            <v>37.29</v>
          </cell>
          <cell r="H8562" t="str">
            <v>I-SINAPI</v>
          </cell>
          <cell r="I8562">
            <v>45.49</v>
          </cell>
        </row>
        <row r="8563">
          <cell r="D8563" t="str">
            <v>00011747</v>
          </cell>
          <cell r="E8563" t="str">
            <v>VALVULA DE ESFERA EM BRONZE REF 1552-B 2" BRUTA</v>
          </cell>
          <cell r="F8563" t="str">
            <v>UN</v>
          </cell>
          <cell r="G8563">
            <v>103.38</v>
          </cell>
          <cell r="H8563" t="str">
            <v>I-SINAPI</v>
          </cell>
          <cell r="I8563">
            <v>126.12</v>
          </cell>
        </row>
        <row r="8564">
          <cell r="D8564" t="str">
            <v>00011749</v>
          </cell>
          <cell r="E8564" t="str">
            <v>VALVULA DE ESFERA EM BRONZE REF 1552-B 3/4" BRUTA</v>
          </cell>
          <cell r="F8564" t="str">
            <v>UN</v>
          </cell>
          <cell r="G8564">
            <v>28.29</v>
          </cell>
          <cell r="H8564" t="str">
            <v>I-SINAPI</v>
          </cell>
          <cell r="I8564">
            <v>34.51</v>
          </cell>
        </row>
        <row r="8565">
          <cell r="D8565" t="str">
            <v>00021112</v>
          </cell>
          <cell r="E8565" t="str">
            <v>VALVULA DESCARGA P/ MICTORIO</v>
          </cell>
          <cell r="F8565" t="str">
            <v>UN</v>
          </cell>
          <cell r="G8565">
            <v>91.64</v>
          </cell>
          <cell r="H8565" t="str">
            <v>I-SINAPI</v>
          </cell>
          <cell r="I8565">
            <v>111.8</v>
          </cell>
        </row>
        <row r="8566">
          <cell r="D8566" t="str">
            <v>00011783</v>
          </cell>
          <cell r="E8566" t="str">
            <v>VALVULA DESCARGA 1 1/2" EM PVC - ACABAMENTO EM PLASTICO CROMADO TIPO LORENZETTI OU SIMILAR</v>
          </cell>
          <cell r="F8566" t="str">
            <v>UN</v>
          </cell>
          <cell r="G8566">
            <v>69.69</v>
          </cell>
          <cell r="H8566" t="str">
            <v>I-SINAPI</v>
          </cell>
          <cell r="I8566">
            <v>85.02</v>
          </cell>
        </row>
        <row r="8567">
          <cell r="D8567" t="str">
            <v>00011781</v>
          </cell>
          <cell r="E8567" t="str">
            <v>VALVULA DESCARGA 1 1/4" C/ REGISTRO - ACABAMENTO EM METAL CROMADO</v>
          </cell>
          <cell r="F8567" t="str">
            <v>UN</v>
          </cell>
          <cell r="G8567">
            <v>134.54</v>
          </cell>
          <cell r="H8567" t="str">
            <v>I-SINAPI</v>
          </cell>
          <cell r="I8567">
            <v>164.13</v>
          </cell>
        </row>
        <row r="8568">
          <cell r="D8568" t="str">
            <v>00006157</v>
          </cell>
          <cell r="E8568" t="str">
            <v>VALVULA EM METAL CROMADO TIPO AMERICANA 3.1/2" X 1.1/2" P/ PIA DE COZINHA</v>
          </cell>
          <cell r="F8568" t="str">
            <v>UN</v>
          </cell>
          <cell r="G8568">
            <v>36.450000000000003</v>
          </cell>
          <cell r="H8568" t="str">
            <v>I-SINAPI</v>
          </cell>
          <cell r="I8568">
            <v>44.46</v>
          </cell>
        </row>
        <row r="8569">
          <cell r="D8569" t="str">
            <v>00006152</v>
          </cell>
          <cell r="E8569" t="str">
            <v>VALVULA EM PLASTICO BRANCO 1.1/4" X 1.1/2" C/SAIDA LISA 40MM P/ TANQUE</v>
          </cell>
          <cell r="F8569" t="str">
            <v>UN</v>
          </cell>
          <cell r="G8569">
            <v>1.8</v>
          </cell>
          <cell r="H8569" t="str">
            <v>I-SINAPI</v>
          </cell>
          <cell r="I8569">
            <v>2.19</v>
          </cell>
        </row>
        <row r="8570">
          <cell r="D8570" t="str">
            <v>00006156</v>
          </cell>
          <cell r="E8570" t="str">
            <v>VALVULA EM PLASTICO BRANCO 1.1/4" X 1.1/2" P/ TANQUE</v>
          </cell>
          <cell r="F8570" t="str">
            <v>UN</v>
          </cell>
          <cell r="G8570">
            <v>3.6</v>
          </cell>
          <cell r="H8570" t="str">
            <v>I-SINAPI</v>
          </cell>
          <cell r="I8570">
            <v>4.3899999999999997</v>
          </cell>
        </row>
        <row r="8571">
          <cell r="D8571" t="str">
            <v>00006153</v>
          </cell>
          <cell r="E8571" t="str">
            <v>VALVULA EM PLASTICO BRANCO 1" S/ UNHO (P/ PIA, TANQUE OU LAVAT SEM LADRAO)</v>
          </cell>
          <cell r="F8571" t="str">
            <v>UN</v>
          </cell>
          <cell r="G8571">
            <v>1.62</v>
          </cell>
          <cell r="H8571" t="str">
            <v>I-SINAPI</v>
          </cell>
          <cell r="I8571">
            <v>1.97</v>
          </cell>
        </row>
        <row r="8572">
          <cell r="D8572" t="str">
            <v>00006158</v>
          </cell>
          <cell r="E8572" t="str">
            <v>VALVULA EM PLASTICO BRANCO 1" SEM UNHO C/ LADRAO P/ LAVATORIO</v>
          </cell>
          <cell r="F8572" t="str">
            <v>UN</v>
          </cell>
          <cell r="G8572">
            <v>1.8</v>
          </cell>
          <cell r="H8572" t="str">
            <v>I-SINAPI</v>
          </cell>
          <cell r="I8572">
            <v>2.19</v>
          </cell>
        </row>
        <row r="8573">
          <cell r="D8573" t="str">
            <v>00006154</v>
          </cell>
          <cell r="E8573" t="str">
            <v>VALVULA EM PLASTICO CROMADO 1" S/UNHO C/LADRAO P/LAVATORIO</v>
          </cell>
          <cell r="F8573" t="str">
            <v>UN</v>
          </cell>
          <cell r="G8573">
            <v>4.38</v>
          </cell>
          <cell r="H8573" t="str">
            <v>I-SINAPI</v>
          </cell>
          <cell r="I8573">
            <v>5.34</v>
          </cell>
        </row>
        <row r="8574">
          <cell r="D8574" t="str">
            <v>00010236</v>
          </cell>
          <cell r="E8574" t="str">
            <v>VALVULA PE C/ CRIVO BRONZE 1 1/2"</v>
          </cell>
          <cell r="F8574" t="str">
            <v>UN</v>
          </cell>
          <cell r="G8574">
            <v>53.45</v>
          </cell>
          <cell r="H8574" t="str">
            <v>I-SINAPI</v>
          </cell>
          <cell r="I8574">
            <v>65.2</v>
          </cell>
        </row>
        <row r="8575">
          <cell r="D8575" t="str">
            <v>00010233</v>
          </cell>
          <cell r="E8575" t="str">
            <v>VALVULA PE C/ CRIVO BRONZE 1 1/4"</v>
          </cell>
          <cell r="F8575" t="str">
            <v>UN</v>
          </cell>
          <cell r="G8575">
            <v>46.51</v>
          </cell>
          <cell r="H8575" t="str">
            <v>I-SINAPI</v>
          </cell>
          <cell r="I8575">
            <v>56.74</v>
          </cell>
        </row>
        <row r="8576">
          <cell r="D8576" t="str">
            <v>00010234</v>
          </cell>
          <cell r="E8576" t="str">
            <v>VALVULA PE C/ CRIVO BRONZE 1"</v>
          </cell>
          <cell r="F8576" t="str">
            <v>UN</v>
          </cell>
          <cell r="G8576">
            <v>31.34</v>
          </cell>
          <cell r="H8576" t="str">
            <v>I-SINAPI</v>
          </cell>
          <cell r="I8576">
            <v>38.229999999999997</v>
          </cell>
        </row>
        <row r="8577">
          <cell r="D8577" t="str">
            <v>00010231</v>
          </cell>
          <cell r="E8577" t="str">
            <v>VALVULA PE C/ CRIVO BRONZE 2 1/2"</v>
          </cell>
          <cell r="F8577" t="str">
            <v>UN</v>
          </cell>
          <cell r="G8577">
            <v>132.94</v>
          </cell>
          <cell r="H8577" t="str">
            <v>I-SINAPI</v>
          </cell>
          <cell r="I8577">
            <v>162.18</v>
          </cell>
        </row>
        <row r="8578">
          <cell r="D8578" t="str">
            <v>00010232</v>
          </cell>
          <cell r="E8578" t="str">
            <v>VALVULA PE C/ CRIVO BRONZE 2"</v>
          </cell>
          <cell r="F8578" t="str">
            <v>UN</v>
          </cell>
          <cell r="G8578">
            <v>74.02</v>
          </cell>
          <cell r="H8578" t="str">
            <v>I-SINAPI</v>
          </cell>
          <cell r="I8578">
            <v>90.3</v>
          </cell>
        </row>
        <row r="8579">
          <cell r="D8579" t="str">
            <v>00010229</v>
          </cell>
          <cell r="E8579" t="str">
            <v>VALVULA PE C/ CRIVO BRONZE 3/4"</v>
          </cell>
          <cell r="F8579" t="str">
            <v>UN</v>
          </cell>
          <cell r="G8579">
            <v>27.34</v>
          </cell>
          <cell r="H8579" t="str">
            <v>I-SINAPI</v>
          </cell>
          <cell r="I8579">
            <v>33.35</v>
          </cell>
        </row>
        <row r="8580">
          <cell r="D8580" t="str">
            <v>00010235</v>
          </cell>
          <cell r="E8580" t="str">
            <v>VALVULA PE C/ CRIVO BRONZE 3"</v>
          </cell>
          <cell r="F8580" t="str">
            <v>UN</v>
          </cell>
          <cell r="G8580">
            <v>175.23</v>
          </cell>
          <cell r="H8580" t="str">
            <v>I-SINAPI</v>
          </cell>
          <cell r="I8580">
            <v>213.78</v>
          </cell>
        </row>
        <row r="8581">
          <cell r="D8581" t="str">
            <v>00010230</v>
          </cell>
          <cell r="E8581" t="str">
            <v>VALVULA PE C/ CRIVO BRONZE 4"</v>
          </cell>
          <cell r="F8581" t="str">
            <v>UN</v>
          </cell>
          <cell r="G8581">
            <v>291.24</v>
          </cell>
          <cell r="H8581" t="str">
            <v>I-SINAPI</v>
          </cell>
          <cell r="I8581">
            <v>355.31</v>
          </cell>
        </row>
        <row r="8582">
          <cell r="D8582" t="str">
            <v>00006155</v>
          </cell>
          <cell r="E8582" t="str">
            <v>VALVULA PLASTICO CROMADO TIPO AMERICANA 3.1/2" X 1.1/2" SEM ADAPTADOR P/ PIA DE COZINHA</v>
          </cell>
          <cell r="F8582" t="str">
            <v>UN</v>
          </cell>
          <cell r="G8582">
            <v>3.24</v>
          </cell>
          <cell r="H8582" t="str">
            <v>I-SINAPI</v>
          </cell>
          <cell r="I8582">
            <v>3.95</v>
          </cell>
        </row>
        <row r="8583">
          <cell r="D8583" t="str">
            <v>00010409</v>
          </cell>
          <cell r="E8583" t="str">
            <v>VALVULA RETENCAO HORIZONTAL BRONZE (PN-25) 1 1/2" 400PSI TAMPA C/ PORCA DE UNIAO - EXTREMIDADES C/</v>
          </cell>
          <cell r="F8583" t="str">
            <v>UN</v>
          </cell>
          <cell r="G8583">
            <v>174.78</v>
          </cell>
          <cell r="H8583" t="str">
            <v>I-SINAPI</v>
          </cell>
          <cell r="I8583">
            <v>213.23</v>
          </cell>
        </row>
        <row r="8584">
          <cell r="D8584" t="str">
            <v>00010411</v>
          </cell>
          <cell r="E8584" t="str">
            <v>VALVULA RETENCAO HORIZONTAL BRONZE (PN-25) 1 1/4" 400PSI TAMPA C/ PORCA DE UNIAO - EXTREMIDADES C/</v>
          </cell>
          <cell r="F8584" t="str">
            <v>UN</v>
          </cell>
          <cell r="G8584">
            <v>150.15</v>
          </cell>
          <cell r="H8584" t="str">
            <v>I-SINAPI</v>
          </cell>
          <cell r="I8584">
            <v>183.18</v>
          </cell>
        </row>
        <row r="8585">
          <cell r="D8585" t="str">
            <v>00010410</v>
          </cell>
          <cell r="E8585" t="str">
            <v>VALVULA RETENCAO HORIZONTAL BRONZE (PN-25) 1" 400PSI TAMPA C/ PORCA DE UNIAO - EXTREMIDADES C/</v>
          </cell>
          <cell r="F8585" t="str">
            <v>UN</v>
          </cell>
          <cell r="G8585">
            <v>103.77</v>
          </cell>
          <cell r="H8585" t="str">
            <v>I-SINAPI</v>
          </cell>
          <cell r="I8585">
            <v>126.59</v>
          </cell>
        </row>
        <row r="8586">
          <cell r="D8586" t="str">
            <v>00010405</v>
          </cell>
          <cell r="E8586" t="str">
            <v>VALVULA RETENCAO HORIZONTAL BRONZE (PN-25) 2 1/2" 400PSI TAMPA C/ PORCA DE UNIAO - EXTREMIDADES C/</v>
          </cell>
          <cell r="F8586" t="str">
            <v>UN</v>
          </cell>
          <cell r="G8586">
            <v>339.65</v>
          </cell>
          <cell r="H8586" t="str">
            <v>I-SINAPI</v>
          </cell>
          <cell r="I8586">
            <v>414.37</v>
          </cell>
        </row>
        <row r="8587">
          <cell r="D8587" t="str">
            <v>00010408</v>
          </cell>
          <cell r="E8587" t="str">
            <v>VALVULA RETENCAO HORIZONTAL BRONZE (PN-25) 2" 400PSI TAMPA C/ PORCA DE UNIAO - EXTREMIDADES C/</v>
          </cell>
          <cell r="F8587" t="str">
            <v>UN</v>
          </cell>
          <cell r="G8587">
            <v>256.57</v>
          </cell>
          <cell r="H8587" t="str">
            <v>I-SINAPI</v>
          </cell>
          <cell r="I8587">
            <v>313.01</v>
          </cell>
        </row>
        <row r="8588">
          <cell r="D8588" t="str">
            <v>00010412</v>
          </cell>
          <cell r="E8588" t="str">
            <v>VALVULA RETENCAO HORIZONTAL BRONZE (PN-25) 3/4" 400PSI TAMPA C/ PORCA DE UNIAO - EXTREMIDADES C/</v>
          </cell>
          <cell r="F8588" t="str">
            <v>UN</v>
          </cell>
          <cell r="G8588">
            <v>76.459999999999994</v>
          </cell>
          <cell r="H8588" t="str">
            <v>I-SINAPI</v>
          </cell>
          <cell r="I8588">
            <v>93.28</v>
          </cell>
        </row>
        <row r="8589">
          <cell r="D8589" t="str">
            <v>00010406</v>
          </cell>
          <cell r="E8589" t="str">
            <v>VALVULA RETENCAO HORIZONTAL BRONZE (PN-25) 3" 400PSI TAMPA C/ PORCA DE UNIAO - EXTREMIDADES C/</v>
          </cell>
          <cell r="F8589" t="str">
            <v>UN</v>
          </cell>
          <cell r="G8589">
            <v>398.66</v>
          </cell>
          <cell r="H8589" t="str">
            <v>I-SINAPI</v>
          </cell>
          <cell r="I8589">
            <v>486.36</v>
          </cell>
        </row>
        <row r="8590">
          <cell r="D8590" t="str">
            <v>00010407</v>
          </cell>
          <cell r="E8590" t="str">
            <v>VALVULA RETENCAO HORIZONTAL BRONZE (PN-25) 4" 400PSI TAMPA C/ PORCA DE UNIAO - EXTREMIDADES C/</v>
          </cell>
          <cell r="F8590" t="str">
            <v>UN</v>
          </cell>
          <cell r="G8590">
            <v>774.44</v>
          </cell>
          <cell r="H8590" t="str">
            <v>I-SINAPI</v>
          </cell>
          <cell r="I8590">
            <v>944.81</v>
          </cell>
        </row>
        <row r="8591">
          <cell r="D8591" t="str">
            <v>00010416</v>
          </cell>
          <cell r="E8591" t="str">
            <v>VALVULA RETENCAO VERTICAL BRONZE (PN-16) 1 1/2" 200PSI - EXTREMIDADES C/ ROSCA"</v>
          </cell>
          <cell r="F8591" t="str">
            <v>UN</v>
          </cell>
          <cell r="G8591">
            <v>102.27</v>
          </cell>
          <cell r="H8591" t="str">
            <v>I-SINAPI</v>
          </cell>
          <cell r="I8591">
            <v>124.76</v>
          </cell>
        </row>
        <row r="8592">
          <cell r="D8592" t="str">
            <v>00010419</v>
          </cell>
          <cell r="E8592" t="str">
            <v>VALVULA RETENCAO VERTICAL BRONZE (PN-16) 1 1/4" 200PSI - EXTREMIDADES C/ ROSCA"</v>
          </cell>
          <cell r="F8592" t="str">
            <v>UN</v>
          </cell>
          <cell r="G8592">
            <v>81.86</v>
          </cell>
          <cell r="H8592" t="str">
            <v>I-SINAPI</v>
          </cell>
          <cell r="I8592">
            <v>99.86</v>
          </cell>
        </row>
        <row r="8593">
          <cell r="D8593" t="str">
            <v>00021092</v>
          </cell>
          <cell r="E8593" t="str">
            <v>VALVULA RETENCAO VERTICAL BRONZE (PN-16) 1/2" 200PSI EXTREMIDADES C/ ROSCA"</v>
          </cell>
          <cell r="F8593" t="str">
            <v>UN</v>
          </cell>
          <cell r="G8593">
            <v>51.31</v>
          </cell>
          <cell r="H8593" t="str">
            <v>I-SINAPI</v>
          </cell>
          <cell r="I8593">
            <v>62.59</v>
          </cell>
        </row>
        <row r="8594">
          <cell r="D8594" t="str">
            <v>00010418</v>
          </cell>
          <cell r="E8594" t="str">
            <v>VALVULA RETENCAO VERTICAL BRONZE (PN-16) 1" 200PSI - EXTREMIDADES C/ ROSCA"</v>
          </cell>
          <cell r="F8594" t="str">
            <v>UN</v>
          </cell>
          <cell r="G8594">
            <v>63.15</v>
          </cell>
          <cell r="H8594" t="str">
            <v>I-SINAPI</v>
          </cell>
          <cell r="I8594">
            <v>77.040000000000006</v>
          </cell>
        </row>
        <row r="8595">
          <cell r="D8595" t="str">
            <v>00012657</v>
          </cell>
          <cell r="E8595" t="str">
            <v>VALVULA RETENCAO VERTICAL BRONZE (PN-16) 2 1/2" 200PSI - EXTREMIDADES C/ ROSCA"</v>
          </cell>
          <cell r="F8595" t="str">
            <v>UN</v>
          </cell>
          <cell r="G8595">
            <v>247.21</v>
          </cell>
          <cell r="H8595" t="str">
            <v>I-SINAPI</v>
          </cell>
          <cell r="I8595">
            <v>301.58999999999997</v>
          </cell>
        </row>
        <row r="8596">
          <cell r="D8596" t="str">
            <v>00010417</v>
          </cell>
          <cell r="E8596" t="str">
            <v>VALVULA RETENCAO VERTICAL BRONZE (PN-16) 2" 200PSI - EXTREMIDADES C/ ROSCA"</v>
          </cell>
          <cell r="F8596" t="str">
            <v>UN</v>
          </cell>
          <cell r="G8596">
            <v>134.91</v>
          </cell>
          <cell r="H8596" t="str">
            <v>I-SINAPI</v>
          </cell>
          <cell r="I8596">
            <v>164.59</v>
          </cell>
        </row>
        <row r="8597">
          <cell r="D8597" t="str">
            <v>00010413</v>
          </cell>
          <cell r="E8597" t="str">
            <v>VALVULA RETENCAO VERTICAL BRONZE (PN-16) 3/4" 200PSI - EXTREMIDADES C/ ROSCA"</v>
          </cell>
          <cell r="F8597" t="str">
            <v>UN</v>
          </cell>
          <cell r="G8597">
            <v>54.43</v>
          </cell>
          <cell r="H8597" t="str">
            <v>I-SINAPI</v>
          </cell>
          <cell r="I8597">
            <v>66.400000000000006</v>
          </cell>
        </row>
        <row r="8598">
          <cell r="D8598" t="str">
            <v>00010414</v>
          </cell>
          <cell r="E8598" t="str">
            <v>VALVULA RETENCAO VERTICAL BRONZE (PN-16) 3" 200PSI - EXTREMIDADES C/ ROSCA"</v>
          </cell>
          <cell r="F8598" t="str">
            <v>UN</v>
          </cell>
          <cell r="G8598">
            <v>298.05</v>
          </cell>
          <cell r="H8598" t="str">
            <v>I-SINAPI</v>
          </cell>
          <cell r="I8598">
            <v>363.62</v>
          </cell>
        </row>
        <row r="8599">
          <cell r="D8599" t="str">
            <v>00010415</v>
          </cell>
          <cell r="E8599" t="str">
            <v>VALVULA RETENCAO VERTICAL BRONZE (PN-16) 4" 200PSI - EXTREMIDADES C/ ROSCA"</v>
          </cell>
          <cell r="F8599" t="str">
            <v>UN</v>
          </cell>
          <cell r="G8599">
            <v>576.67999999999995</v>
          </cell>
          <cell r="H8599" t="str">
            <v>I-SINAPI</v>
          </cell>
          <cell r="I8599">
            <v>703.54</v>
          </cell>
        </row>
        <row r="8600">
          <cell r="D8600" t="str">
            <v>00003115</v>
          </cell>
          <cell r="E8600" t="str">
            <v>VARA FERRO CROMADO P/ CREMONA H = 120CM</v>
          </cell>
          <cell r="F8600" t="str">
            <v>UN</v>
          </cell>
          <cell r="G8600">
            <v>7.29</v>
          </cell>
          <cell r="H8600" t="str">
            <v>I-SINAPI</v>
          </cell>
          <cell r="I8600">
            <v>8.89</v>
          </cell>
        </row>
        <row r="8601">
          <cell r="D8601" t="str">
            <v>00003116</v>
          </cell>
          <cell r="E8601" t="str">
            <v>VARA FERRO CROMADO P/ CREMONA H = 150CM</v>
          </cell>
          <cell r="F8601" t="str">
            <v>UN</v>
          </cell>
          <cell r="G8601">
            <v>8.9499999999999993</v>
          </cell>
          <cell r="H8601" t="str">
            <v>I-SINAPI</v>
          </cell>
          <cell r="I8601">
            <v>10.91</v>
          </cell>
        </row>
        <row r="8602">
          <cell r="D8602" t="str">
            <v>00003117</v>
          </cell>
          <cell r="E8602" t="str">
            <v>VARA LATAO CROMADO P/ CREMONA H = 120CM</v>
          </cell>
          <cell r="F8602" t="str">
            <v>M</v>
          </cell>
          <cell r="G8602">
            <v>15.7</v>
          </cell>
          <cell r="H8602" t="str">
            <v>I-SINAPI</v>
          </cell>
          <cell r="I8602">
            <v>19.149999999999999</v>
          </cell>
        </row>
        <row r="8603">
          <cell r="D8603" t="str">
            <v>00010422</v>
          </cell>
          <cell r="E8603" t="str">
            <v>VASO SANITARIO SIFONADO C/CAIXA ACOPLADA LOUCA BRANCA - PADRAO MEDIO</v>
          </cell>
          <cell r="F8603" t="str">
            <v>UN</v>
          </cell>
          <cell r="G8603">
            <v>150.55000000000001</v>
          </cell>
          <cell r="H8603" t="str">
            <v>I-SINAPI</v>
          </cell>
          <cell r="I8603">
            <v>183.67</v>
          </cell>
        </row>
        <row r="8604">
          <cell r="D8604" t="str">
            <v>00011786</v>
          </cell>
          <cell r="E8604" t="str">
            <v>VASO SANITARIO SIFONADO INFANTIL - BRANCO</v>
          </cell>
          <cell r="F8604" t="str">
            <v>UN</v>
          </cell>
          <cell r="G8604">
            <v>71.45</v>
          </cell>
          <cell r="H8604" t="str">
            <v>I-SINAPI</v>
          </cell>
          <cell r="I8604">
            <v>87.16</v>
          </cell>
        </row>
        <row r="8605">
          <cell r="D8605" t="str">
            <v>00011787</v>
          </cell>
          <cell r="E8605" t="str">
            <v>VASO SANITARIO SIFONADO INFANTIL - COR</v>
          </cell>
          <cell r="F8605" t="str">
            <v>UN</v>
          </cell>
          <cell r="G8605">
            <v>76.41</v>
          </cell>
          <cell r="H8605" t="str">
            <v>I-SINAPI</v>
          </cell>
          <cell r="I8605">
            <v>93.22</v>
          </cell>
        </row>
        <row r="8606">
          <cell r="D8606" t="str">
            <v>00010420</v>
          </cell>
          <cell r="E8606" t="str">
            <v>VASO SANITARIO SIFONADO LOUCA BRANCA - PADRAO POPULAR</v>
          </cell>
          <cell r="F8606" t="str">
            <v>UN</v>
          </cell>
          <cell r="G8606">
            <v>59.9</v>
          </cell>
          <cell r="H8606" t="str">
            <v>I-SINAPI</v>
          </cell>
          <cell r="I8606">
            <v>73.069999999999993</v>
          </cell>
        </row>
        <row r="8607">
          <cell r="D8607" t="str">
            <v>00010421</v>
          </cell>
          <cell r="E8607" t="str">
            <v>VASO SANITARIO SIFONADO LOUCA COR - PADRAO MEDIO</v>
          </cell>
          <cell r="F8607" t="str">
            <v>UN</v>
          </cell>
          <cell r="G8607">
            <v>64.650000000000006</v>
          </cell>
          <cell r="H8607" t="str">
            <v>I-SINAPI</v>
          </cell>
          <cell r="I8607">
            <v>78.87</v>
          </cell>
        </row>
        <row r="8608">
          <cell r="D8608" t="str">
            <v>00010433</v>
          </cell>
          <cell r="E8608" t="str">
            <v>VASSOURA MECANICA REBOCAVEL C/ ESCOVA CILINDRICA LARGURA VARRIMENTO = 2,44M CONSMAQ VU</v>
          </cell>
          <cell r="F8608" t="str">
            <v>UN</v>
          </cell>
          <cell r="G8608">
            <v>21953.41</v>
          </cell>
          <cell r="H8608" t="str">
            <v>I-SINAPI</v>
          </cell>
          <cell r="I8608">
            <v>26783.16</v>
          </cell>
        </row>
        <row r="8609">
          <cell r="D8609" t="str">
            <v>00010435</v>
          </cell>
          <cell r="E8609" t="str">
            <v>VASSOURA MECANICA REBOCAVEL C/ LARGURA DE VARRIMENTO 2,66M TIPO FERLEX VM - 7 OU EQUIV</v>
          </cell>
          <cell r="F8609" t="str">
            <v>H</v>
          </cell>
          <cell r="G8609">
            <v>9.0500000000000007</v>
          </cell>
          <cell r="H8609" t="str">
            <v>I-SINAPI</v>
          </cell>
          <cell r="I8609">
            <v>11.04</v>
          </cell>
        </row>
        <row r="8610">
          <cell r="D8610" t="str">
            <v>00013726</v>
          </cell>
          <cell r="E8610" t="str">
            <v>VASSOURA MECANICA REBOCAVEL FERLEX VM - 7**CAIXA**</v>
          </cell>
          <cell r="F8610" t="str">
            <v>UN</v>
          </cell>
          <cell r="G8610">
            <v>18400</v>
          </cell>
          <cell r="H8610" t="str">
            <v>I-SINAPI</v>
          </cell>
          <cell r="I8610">
            <v>22448</v>
          </cell>
        </row>
        <row r="8611">
          <cell r="D8611" t="str">
            <v>00002717</v>
          </cell>
          <cell r="E8611" t="str">
            <v>VASSOURAO SIMPLES, SEM CABO, NYLON, 35-40CM P/ LIMPEZA DE PISOS/RUAS</v>
          </cell>
          <cell r="F8611" t="str">
            <v>UN</v>
          </cell>
          <cell r="G8611">
            <v>7.43</v>
          </cell>
          <cell r="H8611" t="str">
            <v>I-SINAPI</v>
          </cell>
          <cell r="I8611">
            <v>9.06</v>
          </cell>
        </row>
        <row r="8612">
          <cell r="D8612" t="str">
            <v>00012627</v>
          </cell>
          <cell r="E8612" t="str">
            <v>VEDACAO PVC AQUAPLUV D = 125 MM</v>
          </cell>
          <cell r="F8612" t="str">
            <v>UN</v>
          </cell>
          <cell r="G8612">
            <v>0.25</v>
          </cell>
          <cell r="H8612" t="str">
            <v>I-SINAPI</v>
          </cell>
          <cell r="I8612">
            <v>0.3</v>
          </cell>
        </row>
        <row r="8613">
          <cell r="D8613" t="str">
            <v>00006138</v>
          </cell>
          <cell r="E8613" t="str">
            <v>VEDACAO PVC 100 MM P/SAIDA VASO SANITARIO TIPO EG-27 TIGRE OU SIMILAR</v>
          </cell>
          <cell r="F8613" t="str">
            <v>UN</v>
          </cell>
          <cell r="G8613">
            <v>2.77</v>
          </cell>
          <cell r="H8613" t="str">
            <v>I-SINAPI</v>
          </cell>
          <cell r="I8613">
            <v>3.37</v>
          </cell>
        </row>
        <row r="8614">
          <cell r="D8614" t="str">
            <v>00006094</v>
          </cell>
          <cell r="E8614" t="str">
            <v>VEDANTE ACRILICO PARA TRINCAS</v>
          </cell>
          <cell r="F8614" t="str">
            <v>KG</v>
          </cell>
          <cell r="G8614">
            <v>10.19</v>
          </cell>
          <cell r="H8614" t="str">
            <v>I-SINAPI</v>
          </cell>
          <cell r="I8614">
            <v>12.43</v>
          </cell>
        </row>
        <row r="8615">
          <cell r="D8615" t="str">
            <v>00006093</v>
          </cell>
          <cell r="E8615" t="str">
            <v>VEDANTE ACRILICO PARA TRINCAS - BISNAGA 90G</v>
          </cell>
          <cell r="F8615" t="str">
            <v>UN</v>
          </cell>
          <cell r="G8615">
            <v>9.91</v>
          </cell>
          <cell r="H8615" t="str">
            <v>I-SINAPI</v>
          </cell>
          <cell r="I8615">
            <v>12.09</v>
          </cell>
        </row>
        <row r="8616">
          <cell r="D8616" t="str">
            <v>00001160</v>
          </cell>
          <cell r="E8616" t="str">
            <v>VEICULO COMERCIAL LEVE - CAPACIDADE DE CARGA ATE 700 KG COM MOTOR A GASOLINA TIPO VW-SAVEIRO O</v>
          </cell>
          <cell r="F8616" t="str">
            <v>H</v>
          </cell>
          <cell r="G8616">
            <v>7.9</v>
          </cell>
          <cell r="H8616" t="str">
            <v>I-SINAPI</v>
          </cell>
          <cell r="I8616">
            <v>9.6300000000000008</v>
          </cell>
        </row>
        <row r="8617">
          <cell r="D8617" t="str">
            <v>00010438</v>
          </cell>
          <cell r="E8617" t="str">
            <v>VENTOSA SIMPLES FOFO C/ FLANGES PN-10/16/25 DN 50</v>
          </cell>
          <cell r="F8617" t="str">
            <v>UN</v>
          </cell>
          <cell r="G8617">
            <v>235</v>
          </cell>
          <cell r="H8617" t="str">
            <v>I-SINAPI</v>
          </cell>
          <cell r="I8617">
            <v>286.7</v>
          </cell>
        </row>
        <row r="8618">
          <cell r="D8618" t="str">
            <v>00010443</v>
          </cell>
          <cell r="E8618" t="str">
            <v>VENTOSA SIMPLES FOFO C/ROSCA PN-25 DN 1</v>
          </cell>
          <cell r="F8618" t="str">
            <v>UN</v>
          </cell>
          <cell r="G8618">
            <v>239.2</v>
          </cell>
          <cell r="H8618" t="str">
            <v>I-SINAPI</v>
          </cell>
          <cell r="I8618">
            <v>291.82</v>
          </cell>
        </row>
        <row r="8619">
          <cell r="D8619" t="str">
            <v>00010441</v>
          </cell>
          <cell r="E8619" t="str">
            <v>VENTOSA SIMPLES FOFO C/ROSCA PN-25 DN 1 1/2</v>
          </cell>
          <cell r="F8619" t="str">
            <v>UN</v>
          </cell>
          <cell r="G8619">
            <v>239.2</v>
          </cell>
          <cell r="H8619" t="str">
            <v>I-SINAPI</v>
          </cell>
          <cell r="I8619">
            <v>291.82</v>
          </cell>
        </row>
        <row r="8620">
          <cell r="D8620" t="str">
            <v>00010444</v>
          </cell>
          <cell r="E8620" t="str">
            <v>VENTOSA SIMPLES FOFO C/ROSCA PN-25 DN 1 1/4</v>
          </cell>
          <cell r="F8620" t="str">
            <v>UN</v>
          </cell>
          <cell r="G8620">
            <v>239.2</v>
          </cell>
          <cell r="H8620" t="str">
            <v>I-SINAPI</v>
          </cell>
          <cell r="I8620">
            <v>291.82</v>
          </cell>
        </row>
        <row r="8621">
          <cell r="D8621" t="str">
            <v>00010439</v>
          </cell>
          <cell r="E8621" t="str">
            <v>VENTOSA SIMPLES FOFO C/ROSCA PN-25 DN 2</v>
          </cell>
          <cell r="F8621" t="str">
            <v>UN</v>
          </cell>
          <cell r="G8621">
            <v>235</v>
          </cell>
          <cell r="H8621" t="str">
            <v>I-SINAPI</v>
          </cell>
          <cell r="I8621">
            <v>286.7</v>
          </cell>
        </row>
        <row r="8622">
          <cell r="D8622" t="str">
            <v>00010442</v>
          </cell>
          <cell r="E8622" t="str">
            <v>VENTOSA SIMPLES FOFO C/ROSCA PN-25 DN 3/4</v>
          </cell>
          <cell r="F8622" t="str">
            <v>UN</v>
          </cell>
          <cell r="G8622">
            <v>239.2</v>
          </cell>
          <cell r="H8622" t="str">
            <v>I-SINAPI</v>
          </cell>
          <cell r="I8622">
            <v>291.82</v>
          </cell>
        </row>
        <row r="8623">
          <cell r="D8623" t="str">
            <v>00010459</v>
          </cell>
          <cell r="E8623" t="str">
            <v>VENTOSA TRIPLICE FUNCAO FOFO C/ FLANGES PN-10 DN 200</v>
          </cell>
          <cell r="F8623" t="str">
            <v>UN</v>
          </cell>
          <cell r="G8623">
            <v>3132.02</v>
          </cell>
          <cell r="H8623" t="str">
            <v>I-SINAPI</v>
          </cell>
          <cell r="I8623">
            <v>3821.06</v>
          </cell>
        </row>
        <row r="8624">
          <cell r="D8624" t="str">
            <v>00010458</v>
          </cell>
          <cell r="E8624" t="str">
            <v>VENTOSA TRIPLICE FUNCAO FOFO C/ FLANGES PN-10/16 DN 100</v>
          </cell>
          <cell r="F8624" t="str">
            <v>UN</v>
          </cell>
          <cell r="G8624">
            <v>1433.15</v>
          </cell>
          <cell r="H8624" t="str">
            <v>I-SINAPI</v>
          </cell>
          <cell r="I8624">
            <v>1748.44</v>
          </cell>
        </row>
        <row r="8625">
          <cell r="D8625" t="str">
            <v>00010451</v>
          </cell>
          <cell r="E8625" t="str">
            <v>VENTOSA TRIPLICE FUNCAO FOFO C/ FLANGES PN-10/16 DN 150</v>
          </cell>
          <cell r="F8625" t="str">
            <v>UN</v>
          </cell>
          <cell r="G8625">
            <v>2053.5</v>
          </cell>
          <cell r="H8625" t="str">
            <v>I-SINAPI</v>
          </cell>
          <cell r="I8625">
            <v>2505.27</v>
          </cell>
        </row>
        <row r="8626">
          <cell r="D8626" t="str">
            <v>00010447</v>
          </cell>
          <cell r="E8626" t="str">
            <v>VENTOSA TRIPLICE FUNCAO FOFO C/ FLANGES PN-10/16/25 DN 50</v>
          </cell>
          <cell r="F8626" t="str">
            <v>UN</v>
          </cell>
          <cell r="G8626">
            <v>858.89</v>
          </cell>
          <cell r="H8626" t="str">
            <v>I-SINAPI</v>
          </cell>
          <cell r="I8626">
            <v>1047.8399999999999</v>
          </cell>
        </row>
        <row r="8627">
          <cell r="D8627" t="str">
            <v>00010462</v>
          </cell>
          <cell r="E8627" t="str">
            <v>VENTOSA TRIPLICE FUNCAO FOFO C/ FLANGES PN-16 DN 200</v>
          </cell>
          <cell r="F8627" t="str">
            <v>UN</v>
          </cell>
          <cell r="G8627">
            <v>3132.02</v>
          </cell>
          <cell r="H8627" t="str">
            <v>I-SINAPI</v>
          </cell>
          <cell r="I8627">
            <v>3821.06</v>
          </cell>
        </row>
        <row r="8628">
          <cell r="D8628" t="str">
            <v>00010448</v>
          </cell>
          <cell r="E8628" t="str">
            <v>VENTOSA TRIPLICE FUNCAO FOFO C/ FLANGES PN-25 DN 100</v>
          </cell>
          <cell r="F8628" t="str">
            <v>UN</v>
          </cell>
          <cell r="G8628">
            <v>1433.15</v>
          </cell>
          <cell r="H8628" t="str">
            <v>I-SINAPI</v>
          </cell>
          <cell r="I8628">
            <v>1748.44</v>
          </cell>
        </row>
        <row r="8629">
          <cell r="D8629" t="str">
            <v>00010464</v>
          </cell>
          <cell r="E8629" t="str">
            <v>VENTOSA TRIPLICE FUNCAO FOFO C/ FLANGES PN-25 DN 150</v>
          </cell>
          <cell r="F8629" t="str">
            <v>UN</v>
          </cell>
          <cell r="G8629">
            <v>2053.5</v>
          </cell>
          <cell r="H8629" t="str">
            <v>I-SINAPI</v>
          </cell>
          <cell r="I8629">
            <v>2505.27</v>
          </cell>
        </row>
        <row r="8630">
          <cell r="D8630" t="str">
            <v>00010465</v>
          </cell>
          <cell r="E8630" t="str">
            <v>VENTOSA TRIPLICE FUNCAO FOFO C/ FLANGES PN-25 DN 200</v>
          </cell>
          <cell r="F8630" t="str">
            <v>UN</v>
          </cell>
          <cell r="G8630">
            <v>3132.02</v>
          </cell>
          <cell r="H8630" t="str">
            <v>I-SINAPI</v>
          </cell>
          <cell r="I8630">
            <v>3821.06</v>
          </cell>
        </row>
        <row r="8631">
          <cell r="D8631" t="str">
            <v>00011169</v>
          </cell>
          <cell r="E8631" t="str">
            <v>VERNIZ ACRILICO EM PO</v>
          </cell>
          <cell r="F8631" t="str">
            <v>KG</v>
          </cell>
          <cell r="G8631">
            <v>44.13</v>
          </cell>
          <cell r="H8631" t="str">
            <v>I-SINAPI</v>
          </cell>
          <cell r="I8631">
            <v>53.83</v>
          </cell>
        </row>
        <row r="8632">
          <cell r="D8632" t="str">
            <v>00010476</v>
          </cell>
          <cell r="E8632" t="str">
            <v>VERNIZ COPAL</v>
          </cell>
          <cell r="F8632" t="str">
            <v>GL</v>
          </cell>
          <cell r="G8632">
            <v>37.340000000000003</v>
          </cell>
          <cell r="H8632" t="str">
            <v>I-SINAPI</v>
          </cell>
          <cell r="I8632">
            <v>45.55</v>
          </cell>
        </row>
        <row r="8633">
          <cell r="D8633" t="str">
            <v>00010475</v>
          </cell>
          <cell r="E8633" t="str">
            <v>VERNIZ COPAL</v>
          </cell>
          <cell r="F8633" t="str">
            <v>L</v>
          </cell>
          <cell r="G8633">
            <v>11.88</v>
          </cell>
          <cell r="H8633" t="str">
            <v>I-SINAPI</v>
          </cell>
          <cell r="I8633">
            <v>14.49</v>
          </cell>
        </row>
        <row r="8634">
          <cell r="D8634" t="str">
            <v>00011171</v>
          </cell>
          <cell r="E8634" t="str">
            <v>VERNIZ ISOTERPOXI</v>
          </cell>
          <cell r="F8634" t="str">
            <v>L</v>
          </cell>
          <cell r="G8634">
            <v>42.73</v>
          </cell>
          <cell r="H8634" t="str">
            <v>I-SINAPI</v>
          </cell>
          <cell r="I8634">
            <v>52.13</v>
          </cell>
        </row>
        <row r="8635">
          <cell r="D8635" t="str">
            <v>00010478</v>
          </cell>
          <cell r="E8635" t="str">
            <v>VERNIZ POLIURETANO BRILHANTE</v>
          </cell>
          <cell r="F8635" t="str">
            <v>L</v>
          </cell>
          <cell r="G8635">
            <v>14.78</v>
          </cell>
          <cell r="H8635" t="str">
            <v>I-SINAPI</v>
          </cell>
          <cell r="I8635">
            <v>18.03</v>
          </cell>
        </row>
        <row r="8636">
          <cell r="D8636" t="str">
            <v>00010471</v>
          </cell>
          <cell r="E8636" t="str">
            <v>VERNIZ POLIURETANO BRILHANTE INCOLOR</v>
          </cell>
          <cell r="F8636" t="str">
            <v>GL</v>
          </cell>
          <cell r="G8636">
            <v>44.39</v>
          </cell>
          <cell r="H8636" t="str">
            <v>I-SINAPI</v>
          </cell>
          <cell r="I8636">
            <v>54.15</v>
          </cell>
        </row>
        <row r="8637">
          <cell r="D8637" t="str">
            <v>00010480</v>
          </cell>
          <cell r="E8637" t="str">
            <v>VERNIZ POLIURETANO FOSCO</v>
          </cell>
          <cell r="F8637" t="str">
            <v>L</v>
          </cell>
          <cell r="G8637">
            <v>16.75</v>
          </cell>
          <cell r="H8637" t="str">
            <v>I-SINAPI</v>
          </cell>
          <cell r="I8637">
            <v>20.43</v>
          </cell>
        </row>
        <row r="8638">
          <cell r="D8638" t="str">
            <v>00010479</v>
          </cell>
          <cell r="E8638" t="str">
            <v>VERNIZ POLIURETANO FOSCO</v>
          </cell>
          <cell r="F8638" t="str">
            <v>GL</v>
          </cell>
          <cell r="G8638">
            <v>51.84</v>
          </cell>
          <cell r="H8638" t="str">
            <v>I-SINAPI</v>
          </cell>
          <cell r="I8638">
            <v>63.24</v>
          </cell>
        </row>
        <row r="8639">
          <cell r="D8639" t="str">
            <v>00011628</v>
          </cell>
          <cell r="E8639" t="str">
            <v>VERNIZ PROTETOR TIPO SIKA ACRIL OU MARCA EQUIVALENTE</v>
          </cell>
          <cell r="F8639" t="str">
            <v>L</v>
          </cell>
          <cell r="G8639">
            <v>22.62</v>
          </cell>
          <cell r="H8639" t="str">
            <v>I-SINAPI</v>
          </cell>
          <cell r="I8639">
            <v>27.59</v>
          </cell>
        </row>
        <row r="8640">
          <cell r="D8640" t="str">
            <v>00010481</v>
          </cell>
          <cell r="E8640" t="str">
            <v>VERNIZ SINTETICO BRILHANTE</v>
          </cell>
          <cell r="F8640" t="str">
            <v>L</v>
          </cell>
          <cell r="G8640">
            <v>14.14</v>
          </cell>
          <cell r="H8640" t="str">
            <v>I-SINAPI</v>
          </cell>
          <cell r="I8640">
            <v>17.25</v>
          </cell>
        </row>
        <row r="8641">
          <cell r="D8641" t="str">
            <v>00010472</v>
          </cell>
          <cell r="E8641" t="str">
            <v>VERNIZ SINTETICO BRILHANTE</v>
          </cell>
          <cell r="F8641" t="str">
            <v>GL</v>
          </cell>
          <cell r="G8641">
            <v>42.82</v>
          </cell>
          <cell r="H8641" t="str">
            <v>I-SINAPI</v>
          </cell>
          <cell r="I8641">
            <v>52.24</v>
          </cell>
        </row>
        <row r="8642">
          <cell r="D8642" t="str">
            <v>00010473</v>
          </cell>
          <cell r="E8642" t="str">
            <v>VERNIZ SINTETICO FOSCO</v>
          </cell>
          <cell r="F8642" t="str">
            <v>GL</v>
          </cell>
          <cell r="G8642">
            <v>51.64</v>
          </cell>
          <cell r="H8642" t="str">
            <v>I-SINAPI</v>
          </cell>
          <cell r="I8642">
            <v>63</v>
          </cell>
        </row>
        <row r="8643">
          <cell r="D8643" t="str">
            <v>00010482</v>
          </cell>
          <cell r="E8643" t="str">
            <v>VERNIZ SINTETICO FOSCO</v>
          </cell>
          <cell r="F8643" t="str">
            <v>L</v>
          </cell>
          <cell r="G8643">
            <v>16.97</v>
          </cell>
          <cell r="H8643" t="str">
            <v>I-SINAPI</v>
          </cell>
          <cell r="I8643">
            <v>20.7</v>
          </cell>
        </row>
        <row r="8644">
          <cell r="D8644" t="str">
            <v>00004031</v>
          </cell>
          <cell r="E8644" t="str">
            <v>VEU FIBRA DE VIDRO AEROGLASS/RHODIA OU SIMILAR 0,04 KG/M2</v>
          </cell>
          <cell r="F8644" t="str">
            <v>M2</v>
          </cell>
          <cell r="G8644">
            <v>2.77</v>
          </cell>
          <cell r="H8644" t="str">
            <v>I-SINAPI</v>
          </cell>
          <cell r="I8644">
            <v>3.37</v>
          </cell>
        </row>
        <row r="8645">
          <cell r="D8645" t="str">
            <v>00004030</v>
          </cell>
          <cell r="E8645" t="str">
            <v>VEU POLIESTER</v>
          </cell>
          <cell r="F8645" t="str">
            <v>M2</v>
          </cell>
          <cell r="G8645">
            <v>7.11</v>
          </cell>
          <cell r="H8645" t="str">
            <v>I-SINAPI</v>
          </cell>
          <cell r="I8645">
            <v>8.67</v>
          </cell>
        </row>
        <row r="8646">
          <cell r="D8646" t="str">
            <v>00013475</v>
          </cell>
          <cell r="E8646" t="str">
            <v>VIBRADOR DE IMERSAO C/ MOTOR DIESEL OU GASOLINA 4,5 HP DYNAPAC AA548 C/PONTEIRA 48MM**CAIXA**</v>
          </cell>
          <cell r="F8646" t="str">
            <v>UN</v>
          </cell>
          <cell r="G8646">
            <v>2089.94</v>
          </cell>
          <cell r="H8646" t="str">
            <v>I-SINAPI</v>
          </cell>
          <cell r="I8646">
            <v>2549.7199999999998</v>
          </cell>
        </row>
        <row r="8647">
          <cell r="D8647" t="str">
            <v>00010486</v>
          </cell>
          <cell r="E8647" t="str">
            <v>VIBRADOR DE IMERSAO C/ MOTOR DIESEL 4,5HP DIAM 48MM C/ MANGOTE</v>
          </cell>
          <cell r="F8647" t="str">
            <v>H</v>
          </cell>
          <cell r="G8647">
            <v>2.04</v>
          </cell>
          <cell r="H8647" t="str">
            <v>I-SINAPI</v>
          </cell>
          <cell r="I8647">
            <v>2.48</v>
          </cell>
        </row>
        <row r="8648">
          <cell r="D8648" t="str">
            <v>00010487</v>
          </cell>
          <cell r="E8648" t="str">
            <v>VIBRADOR DE IMERSAO C/ MOTOR ELETRICO TRIFASICO ACIMA DE 2HP QUALQUER DIAM C/ MANGOTE</v>
          </cell>
          <cell r="F8648" t="str">
            <v>H</v>
          </cell>
          <cell r="G8648">
            <v>0.9</v>
          </cell>
          <cell r="H8648" t="str">
            <v>I-SINAPI</v>
          </cell>
          <cell r="I8648">
            <v>1.0900000000000001</v>
          </cell>
        </row>
        <row r="8649">
          <cell r="D8649" t="str">
            <v>00010485</v>
          </cell>
          <cell r="E8649" t="str">
            <v>VIBRADOR DE IMERSAO C/ MOTOR ELETRICO 2HP MONOFASICO QUALQUER DIAM C/ MANGOTE</v>
          </cell>
          <cell r="F8649" t="str">
            <v>H</v>
          </cell>
          <cell r="G8649">
            <v>1.02</v>
          </cell>
          <cell r="H8649" t="str">
            <v>I-SINAPI</v>
          </cell>
          <cell r="I8649">
            <v>1.24</v>
          </cell>
        </row>
        <row r="8650">
          <cell r="D8650" t="str">
            <v>00013896</v>
          </cell>
          <cell r="E8650" t="str">
            <v>VIBRADOR DE IMERSAO DIAM = 45MM, WACKER MOD H45, C/ MOTOR ELETRICO M2000 DE 1,33KW</v>
          </cell>
          <cell r="F8650" t="str">
            <v>UN</v>
          </cell>
          <cell r="G8650">
            <v>2004.06</v>
          </cell>
          <cell r="H8650" t="str">
            <v>I-SINAPI</v>
          </cell>
          <cell r="I8650">
            <v>2444.9499999999998</v>
          </cell>
        </row>
        <row r="8651">
          <cell r="D8651" t="str">
            <v>00011652</v>
          </cell>
          <cell r="E8651" t="str">
            <v>VIBRADOR DE IMERSAO MARCA DYNAPAC MOD. AZ - 25, DIAM 25MM, OU SIMILAR C/MOTOR A GASOLINA DYNAPAC</v>
          </cell>
          <cell r="F8651" t="str">
            <v>UN</v>
          </cell>
          <cell r="G8651">
            <v>2120</v>
          </cell>
          <cell r="H8651" t="str">
            <v>I-SINAPI</v>
          </cell>
          <cell r="I8651">
            <v>2586.4</v>
          </cell>
        </row>
        <row r="8652">
          <cell r="D8652" t="str">
            <v>00025970</v>
          </cell>
          <cell r="E8652" t="str">
            <v>VIBROACABADORA DE ASFALTO SOBRE ESTEIRA, CIFALI - TEREX   MOD. VDA 400,   A DIESEL, 76 CV (57 KW),</v>
          </cell>
          <cell r="F8652" t="str">
            <v>UN</v>
          </cell>
          <cell r="G8652">
            <v>694866.6</v>
          </cell>
          <cell r="H8652" t="str">
            <v>I-SINAPI</v>
          </cell>
          <cell r="I8652">
            <v>847737.25</v>
          </cell>
        </row>
        <row r="8653">
          <cell r="D8653" t="str">
            <v>00025971</v>
          </cell>
          <cell r="E8653" t="str">
            <v>VIBROACABADORA DE ASFALTO SOBRE ESTEIRA, VÖGELE SUPER AF 5500,   A DIESEL, 100 KW, PRODUCAO 600</v>
          </cell>
          <cell r="F8653" t="str">
            <v>UN</v>
          </cell>
          <cell r="G8653">
            <v>1034303.27</v>
          </cell>
          <cell r="H8653" t="str">
            <v>I-SINAPI</v>
          </cell>
          <cell r="I8653">
            <v>1261849.98</v>
          </cell>
        </row>
        <row r="8654">
          <cell r="D8654" t="str">
            <v>00010488</v>
          </cell>
          <cell r="E8654" t="str">
            <v>VIBROACABADORA DE ASFALTO SOBRE ESTEIRAS, CIBER, MOD. AF 5000, (LARGURA DE PAVIMENTACAO = 1,9 A</v>
          </cell>
          <cell r="F8654" t="str">
            <v>UN</v>
          </cell>
          <cell r="G8654">
            <v>812514</v>
          </cell>
          <cell r="H8654" t="str">
            <v>I-SINAPI</v>
          </cell>
          <cell r="I8654">
            <v>991267.08</v>
          </cell>
        </row>
        <row r="8655">
          <cell r="D8655" t="str">
            <v>00013476</v>
          </cell>
          <cell r="E8655" t="str">
            <v>VIBROACABADORA DE ASFALTO SOBRE ESTEIRAS, TEREX, MOD. VDA - 600, 117 HP,   LARG. PAVIM. 2,6 M A 6,0 M,</v>
          </cell>
          <cell r="F8655" t="str">
            <v>UN</v>
          </cell>
          <cell r="G8655">
            <v>760093.77</v>
          </cell>
          <cell r="H8655" t="str">
            <v>I-SINAPI</v>
          </cell>
          <cell r="I8655">
            <v>927314.39</v>
          </cell>
        </row>
        <row r="8656">
          <cell r="D8656" t="str">
            <v>00013606</v>
          </cell>
          <cell r="E8656" t="str">
            <v>VIBROACABADORA DE ASFALTO, CIBER, MOD. SA 230, POTÊNCIA 31 A 45 CV, CAPACIDADE DE PAVIMENTAÇÃO 10</v>
          </cell>
          <cell r="F8656" t="str">
            <v>UN</v>
          </cell>
          <cell r="G8656">
            <v>403543.93</v>
          </cell>
          <cell r="H8656" t="str">
            <v>I-SINAPI</v>
          </cell>
          <cell r="I8656">
            <v>492323.59</v>
          </cell>
        </row>
        <row r="8657">
          <cell r="D8657" t="str">
            <v>00010489</v>
          </cell>
          <cell r="E8657" t="str">
            <v>VIDRACEIRO</v>
          </cell>
          <cell r="F8657" t="str">
            <v>H</v>
          </cell>
          <cell r="G8657">
            <v>9.5500000000000007</v>
          </cell>
          <cell r="H8657" t="str">
            <v>I-SINAPI</v>
          </cell>
          <cell r="I8657">
            <v>11.65</v>
          </cell>
        </row>
        <row r="8658">
          <cell r="D8658" t="str">
            <v>00010500</v>
          </cell>
          <cell r="E8658" t="str">
            <v>VIDRO CANELADO 4 MM - SEM COLOCACAO</v>
          </cell>
          <cell r="F8658" t="str">
            <v>M2</v>
          </cell>
          <cell r="G8658">
            <v>42.7</v>
          </cell>
          <cell r="H8658" t="str">
            <v>I-SINAPI</v>
          </cell>
          <cell r="I8658">
            <v>52.09</v>
          </cell>
        </row>
        <row r="8659">
          <cell r="D8659" t="str">
            <v>00010496</v>
          </cell>
          <cell r="E8659" t="str">
            <v>VIDRO COMUM LAMINADO LISO INCOLOR DUPLO, ESPESSURA TOTAL 6MM (cada camada de 3MM) - COLOCADO</v>
          </cell>
          <cell r="F8659" t="str">
            <v>M2</v>
          </cell>
          <cell r="G8659">
            <v>210.43</v>
          </cell>
          <cell r="H8659" t="str">
            <v>I-SINAPI</v>
          </cell>
          <cell r="I8659">
            <v>256.72000000000003</v>
          </cell>
        </row>
        <row r="8660">
          <cell r="D8660" t="str">
            <v>00010497</v>
          </cell>
          <cell r="E8660" t="str">
            <v>VIDRO COMUM LAMINADO LISO INCOLOR TRIPLO, ESPESSURA TOTAL 12MM (cada camada de   4MM) - COLOCADO</v>
          </cell>
          <cell r="F8660" t="str">
            <v>M2</v>
          </cell>
          <cell r="G8660">
            <v>348.72</v>
          </cell>
          <cell r="H8660" t="str">
            <v>I-SINAPI</v>
          </cell>
          <cell r="I8660">
            <v>425.43</v>
          </cell>
        </row>
        <row r="8661">
          <cell r="D8661" t="str">
            <v>00010504</v>
          </cell>
          <cell r="E8661" t="str">
            <v>VIDRO COMUM LAMINADO LISO INCOLOR TRIPLO, ESPESSURA TOTAL 15MM (cada camada de 5MM) - COLOCADO</v>
          </cell>
          <cell r="F8661" t="str">
            <v>M2</v>
          </cell>
          <cell r="G8661">
            <v>455.47</v>
          </cell>
          <cell r="H8661" t="str">
            <v>I-SINAPI</v>
          </cell>
          <cell r="I8661">
            <v>555.66999999999996</v>
          </cell>
        </row>
        <row r="8662">
          <cell r="D8662" t="str">
            <v>00011187</v>
          </cell>
          <cell r="E8662" t="str">
            <v>VIDRO LISO FUME E = 4MM - COLOCADO</v>
          </cell>
          <cell r="F8662" t="str">
            <v>M2</v>
          </cell>
          <cell r="G8662">
            <v>95.83</v>
          </cell>
          <cell r="H8662" t="str">
            <v>I-SINAPI</v>
          </cell>
          <cell r="I8662">
            <v>116.91</v>
          </cell>
        </row>
        <row r="8663">
          <cell r="D8663" t="str">
            <v>00011188</v>
          </cell>
          <cell r="E8663" t="str">
            <v>VIDRO LISO FUME E = 4MM - SEM COLOCACAO</v>
          </cell>
          <cell r="F8663" t="str">
            <v>M2</v>
          </cell>
          <cell r="G8663">
            <v>76.86</v>
          </cell>
          <cell r="H8663" t="str">
            <v>I-SINAPI</v>
          </cell>
          <cell r="I8663">
            <v>93.76</v>
          </cell>
        </row>
        <row r="8664">
          <cell r="D8664" t="str">
            <v>00021107</v>
          </cell>
          <cell r="E8664" t="str">
            <v>VIDRO LISO FUME E = 5MM - SEM COLOCACAO</v>
          </cell>
          <cell r="F8664" t="str">
            <v>M2</v>
          </cell>
          <cell r="G8664">
            <v>92.49</v>
          </cell>
          <cell r="H8664" t="str">
            <v>I-SINAPI</v>
          </cell>
          <cell r="I8664">
            <v>112.83</v>
          </cell>
        </row>
        <row r="8665">
          <cell r="D8665" t="str">
            <v>00011189</v>
          </cell>
          <cell r="E8665" t="str">
            <v>VIDRO LISO FUME E = 6MM - SEM COLOCACAO</v>
          </cell>
          <cell r="F8665" t="str">
            <v>M2</v>
          </cell>
          <cell r="G8665">
            <v>128.1</v>
          </cell>
          <cell r="H8665" t="str">
            <v>I-SINAPI</v>
          </cell>
          <cell r="I8665">
            <v>156.28</v>
          </cell>
        </row>
        <row r="8666">
          <cell r="D8666" t="str">
            <v>00010494</v>
          </cell>
          <cell r="E8666" t="str">
            <v>VIDRO LISO INCOLOR 2MM - SEM COLOCACAO</v>
          </cell>
          <cell r="F8666" t="str">
            <v>M2</v>
          </cell>
          <cell r="G8666">
            <v>31.31</v>
          </cell>
          <cell r="H8666" t="str">
            <v>I-SINAPI</v>
          </cell>
          <cell r="I8666">
            <v>38.19</v>
          </cell>
        </row>
        <row r="8667">
          <cell r="D8667" t="str">
            <v>00010490</v>
          </cell>
          <cell r="E8667" t="str">
            <v>VIDRO LISO INCOLOR 3MM - SEM COLOCACAO</v>
          </cell>
          <cell r="F8667" t="str">
            <v>M2</v>
          </cell>
          <cell r="G8667">
            <v>42.7</v>
          </cell>
          <cell r="H8667" t="str">
            <v>I-SINAPI</v>
          </cell>
          <cell r="I8667">
            <v>52.09</v>
          </cell>
        </row>
        <row r="8668">
          <cell r="D8668" t="str">
            <v>00010492</v>
          </cell>
          <cell r="E8668" t="str">
            <v>VIDRO LISO INCOLOR 4MM - SEM COLOCACAO</v>
          </cell>
          <cell r="F8668" t="str">
            <v>M2</v>
          </cell>
          <cell r="G8668">
            <v>56.93</v>
          </cell>
          <cell r="H8668" t="str">
            <v>I-SINAPI</v>
          </cell>
          <cell r="I8668">
            <v>69.45</v>
          </cell>
        </row>
        <row r="8669">
          <cell r="D8669" t="str">
            <v>00010493</v>
          </cell>
          <cell r="E8669" t="str">
            <v>VIDRO LISO INCOLOR 5MM - SEM COLOCACAO</v>
          </cell>
          <cell r="F8669" t="str">
            <v>M2</v>
          </cell>
          <cell r="G8669">
            <v>75.44</v>
          </cell>
          <cell r="H8669" t="str">
            <v>I-SINAPI</v>
          </cell>
          <cell r="I8669">
            <v>92.03</v>
          </cell>
        </row>
        <row r="8670">
          <cell r="D8670" t="str">
            <v>00010491</v>
          </cell>
          <cell r="E8670" t="str">
            <v>VIDRO LISO INCOLOR 6MM - SEM COLOCACAO</v>
          </cell>
          <cell r="F8670" t="str">
            <v>M2</v>
          </cell>
          <cell r="G8670">
            <v>113.16</v>
          </cell>
          <cell r="H8670" t="str">
            <v>I-SINAPI</v>
          </cell>
          <cell r="I8670">
            <v>138.05000000000001</v>
          </cell>
        </row>
        <row r="8671">
          <cell r="D8671" t="str">
            <v>00010499</v>
          </cell>
          <cell r="E8671" t="str">
            <v>VIDRO MARTELADO 4 MM - SEM COLOCACAO</v>
          </cell>
          <cell r="F8671" t="str">
            <v>M2</v>
          </cell>
          <cell r="G8671">
            <v>42.7</v>
          </cell>
          <cell r="H8671" t="str">
            <v>I-SINAPI</v>
          </cell>
          <cell r="I8671">
            <v>52.09</v>
          </cell>
        </row>
        <row r="8672">
          <cell r="D8672" t="str">
            <v>00011185</v>
          </cell>
          <cell r="E8672" t="str">
            <v>VIDRO PLANO ARMADO E = 7MM - SEM COLOCACAO</v>
          </cell>
          <cell r="F8672" t="str">
            <v>M2</v>
          </cell>
          <cell r="G8672">
            <v>163.68</v>
          </cell>
          <cell r="H8672" t="str">
            <v>I-SINAPI</v>
          </cell>
          <cell r="I8672">
            <v>199.68</v>
          </cell>
        </row>
        <row r="8673">
          <cell r="D8673" t="str">
            <v>00010502</v>
          </cell>
          <cell r="E8673" t="str">
            <v>VIDRO TEMPERADO COR 10MM</v>
          </cell>
          <cell r="F8673" t="str">
            <v>M2</v>
          </cell>
          <cell r="G8673">
            <v>181.97</v>
          </cell>
          <cell r="H8673" t="str">
            <v>I-SINAPI</v>
          </cell>
          <cell r="I8673">
            <v>222</v>
          </cell>
        </row>
        <row r="8674">
          <cell r="D8674" t="str">
            <v>00010501</v>
          </cell>
          <cell r="E8674" t="str">
            <v>VIDRO TEMPERADO COR 6MM</v>
          </cell>
          <cell r="F8674" t="str">
            <v>M2</v>
          </cell>
          <cell r="G8674">
            <v>118.28</v>
          </cell>
          <cell r="H8674" t="str">
            <v>I-SINAPI</v>
          </cell>
          <cell r="I8674">
            <v>144.30000000000001</v>
          </cell>
        </row>
        <row r="8675">
          <cell r="D8675" t="str">
            <v>00010503</v>
          </cell>
          <cell r="E8675" t="str">
            <v>VIDRO TEMPERADO COR 8MM</v>
          </cell>
          <cell r="F8675" t="str">
            <v>M2</v>
          </cell>
          <cell r="G8675">
            <v>150.88999999999999</v>
          </cell>
          <cell r="H8675" t="str">
            <v>I-SINAPI</v>
          </cell>
          <cell r="I8675">
            <v>184.08</v>
          </cell>
        </row>
        <row r="8676">
          <cell r="D8676" t="str">
            <v>00010507</v>
          </cell>
          <cell r="E8676" t="str">
            <v>VIDRO TEMPERADO INCOLOR 10MM</v>
          </cell>
          <cell r="F8676" t="str">
            <v>M2</v>
          </cell>
          <cell r="G8676">
            <v>151.63999999999999</v>
          </cell>
          <cell r="H8676" t="str">
            <v>I-SINAPI</v>
          </cell>
          <cell r="I8676">
            <v>185</v>
          </cell>
        </row>
        <row r="8677">
          <cell r="D8677" t="str">
            <v>00010505</v>
          </cell>
          <cell r="E8677" t="str">
            <v>VIDRO TEMPERADO INCOLOR 6MM</v>
          </cell>
          <cell r="F8677" t="str">
            <v>M2</v>
          </cell>
          <cell r="G8677">
            <v>106.15</v>
          </cell>
          <cell r="H8677" t="str">
            <v>I-SINAPI</v>
          </cell>
          <cell r="I8677">
            <v>129.5</v>
          </cell>
        </row>
        <row r="8678">
          <cell r="D8678" t="str">
            <v>00010506</v>
          </cell>
          <cell r="E8678" t="str">
            <v>VIDRO TEMPERADO INCOLOR 8MM</v>
          </cell>
          <cell r="F8678" t="str">
            <v>M2</v>
          </cell>
          <cell r="G8678">
            <v>127.55</v>
          </cell>
          <cell r="H8678" t="str">
            <v>I-SINAPI</v>
          </cell>
          <cell r="I8678">
            <v>155.61000000000001</v>
          </cell>
        </row>
        <row r="8679">
          <cell r="D8679" t="str">
            <v>00010508</v>
          </cell>
          <cell r="E8679" t="str">
            <v>VIGIA NOTURNO</v>
          </cell>
          <cell r="F8679" t="str">
            <v>H</v>
          </cell>
          <cell r="G8679">
            <v>7.11</v>
          </cell>
          <cell r="H8679" t="str">
            <v>I-SINAPI</v>
          </cell>
          <cell r="I8679">
            <v>8.67</v>
          </cell>
        </row>
        <row r="8680">
          <cell r="D8680" t="str">
            <v>00011643</v>
          </cell>
          <cell r="E8680" t="str">
            <v>VIGOTA CONCRETO ARMADO PRE-MOLDADO 0,10X0,10X1,00M</v>
          </cell>
          <cell r="F8680" t="str">
            <v>UN</v>
          </cell>
          <cell r="G8680">
            <v>6.27</v>
          </cell>
          <cell r="H8680" t="str">
            <v>I-SINAPI</v>
          </cell>
          <cell r="I8680">
            <v>7.64</v>
          </cell>
        </row>
        <row r="8681">
          <cell r="D8681" t="str">
            <v>00010615</v>
          </cell>
          <cell r="E8681" t="str">
            <v>VOLKSWAGEN GOL 1.0 MOTOR A GASOLINA**CAIXA**</v>
          </cell>
          <cell r="F8681" t="str">
            <v>UN</v>
          </cell>
          <cell r="G8681">
            <v>41059.339999999997</v>
          </cell>
          <cell r="H8681" t="str">
            <v>I-SINAPI</v>
          </cell>
          <cell r="I8681">
            <v>50092.39</v>
          </cell>
        </row>
        <row r="8682">
          <cell r="D8682" t="str">
            <v>00013860</v>
          </cell>
          <cell r="E8682" t="str">
            <v>VOLKSWAGEN GOL 1.6 A ALCOOL**CAIXA**</v>
          </cell>
          <cell r="F8682" t="str">
            <v>UN</v>
          </cell>
          <cell r="G8682">
            <v>56481.67</v>
          </cell>
          <cell r="H8682" t="str">
            <v>I-SINAPI</v>
          </cell>
          <cell r="I8682">
            <v>68907.63</v>
          </cell>
        </row>
        <row r="8683">
          <cell r="D8683" t="str">
            <v>00013440</v>
          </cell>
          <cell r="E8683" t="str">
            <v>VOLKSWAGEN GOL 1.6 A GASOLINA**CAIXA**</v>
          </cell>
          <cell r="F8683" t="str">
            <v>UN</v>
          </cell>
          <cell r="G8683">
            <v>56582.34</v>
          </cell>
          <cell r="H8683" t="str">
            <v>I-SINAPI</v>
          </cell>
          <cell r="I8683">
            <v>69030.45</v>
          </cell>
        </row>
        <row r="8684">
          <cell r="D8684" t="str">
            <v>00011613</v>
          </cell>
          <cell r="E8684" t="str">
            <v>VOLKSWAGEN KOMBI STANDARD PICK UP A GASOLINA REFRIG A AR, 55CV, C/ INJECAO ELETRONICA, CAP</v>
          </cell>
          <cell r="F8684" t="str">
            <v>UN</v>
          </cell>
          <cell r="G8684">
            <v>52832.77</v>
          </cell>
          <cell r="H8684" t="str">
            <v>I-SINAPI</v>
          </cell>
          <cell r="I8684">
            <v>64455.97</v>
          </cell>
        </row>
        <row r="8685">
          <cell r="D8685" t="str">
            <v>00011157</v>
          </cell>
          <cell r="E8685" t="str">
            <v>WASH PRIMER PARA TINTA AUTOMOTIVA</v>
          </cell>
          <cell r="F8685" t="str">
            <v>GL</v>
          </cell>
          <cell r="G8685">
            <v>98.71</v>
          </cell>
          <cell r="H8685" t="str">
            <v>I-SINAPI</v>
          </cell>
          <cell r="I8685">
            <v>120.42</v>
          </cell>
        </row>
        <row r="8686">
          <cell r="D8686" t="str">
            <v>00004227</v>
          </cell>
          <cell r="E8686" t="str">
            <v>ÓLEO LUBRIFICANTE PARA MOTORES DE EQUIPAMENTOS PESADOS (CAMINHÕES, TRATORES, RETROS E ETC...)</v>
          </cell>
          <cell r="F8686" t="str">
            <v>L</v>
          </cell>
          <cell r="G8686">
            <v>7.5</v>
          </cell>
          <cell r="H8686" t="str">
            <v>I-SINAPI</v>
          </cell>
          <cell r="I8686">
            <v>9.15</v>
          </cell>
        </row>
        <row r="8687">
          <cell r="D8687" t="str">
            <v>P10901</v>
          </cell>
          <cell r="E8687" t="str">
            <v>COPIAS DE PLANTAS-HELIOGRAFICAS</v>
          </cell>
          <cell r="F8687" t="str">
            <v>M2</v>
          </cell>
          <cell r="G8687">
            <v>20</v>
          </cell>
          <cell r="H8687" t="str">
            <v>S-PLEO</v>
          </cell>
          <cell r="I8687">
            <v>26</v>
          </cell>
        </row>
        <row r="8688">
          <cell r="D8688" t="str">
            <v>P10902</v>
          </cell>
          <cell r="E8688" t="str">
            <v>COPIAS DE DOCUMENTOS-A4 e OFICIO-XEROGRAFICA</v>
          </cell>
          <cell r="F8688" t="str">
            <v>UN</v>
          </cell>
          <cell r="G8688">
            <v>0.25</v>
          </cell>
          <cell r="H8688" t="str">
            <v>S-PLEO</v>
          </cell>
          <cell r="I8688">
            <v>0.32</v>
          </cell>
        </row>
        <row r="8689">
          <cell r="D8689" t="str">
            <v>P12001</v>
          </cell>
          <cell r="E8689" t="str">
            <v>INSTALACAO EQUIPAMENTO PARA SONDAGEM A PERCUSSAO</v>
          </cell>
          <cell r="F8689" t="str">
            <v>UN</v>
          </cell>
          <cell r="G8689">
            <v>1000</v>
          </cell>
          <cell r="H8689" t="str">
            <v>S-PLEO</v>
          </cell>
          <cell r="I8689">
            <v>1300</v>
          </cell>
        </row>
        <row r="8690">
          <cell r="D8690" t="str">
            <v>P12002</v>
          </cell>
          <cell r="E8690" t="str">
            <v>SONDAGEM A PERCUSSAO (FAT.MINIMO = 30metros)</v>
          </cell>
          <cell r="F8690" t="str">
            <v>M</v>
          </cell>
          <cell r="G8690">
            <v>85</v>
          </cell>
          <cell r="H8690" t="str">
            <v>S-PLEO</v>
          </cell>
          <cell r="I8690">
            <v>110.5</v>
          </cell>
        </row>
        <row r="8691">
          <cell r="D8691" t="str">
            <v>P12010</v>
          </cell>
          <cell r="E8691" t="str">
            <v>INSTALACAO EQUIPAMENTO PARA SONDAGEM ROTATIVA</v>
          </cell>
          <cell r="F8691" t="str">
            <v>UN</v>
          </cell>
          <cell r="G8691">
            <v>2500</v>
          </cell>
          <cell r="H8691" t="str">
            <v>S-PLEO</v>
          </cell>
          <cell r="I8691">
            <v>3250</v>
          </cell>
        </row>
        <row r="8692">
          <cell r="D8692" t="str">
            <v>P12011</v>
          </cell>
          <cell r="E8692" t="str">
            <v>SONDAGEM ROTATIVA-SOLO NAO ROCHOSO</v>
          </cell>
          <cell r="F8692" t="str">
            <v>M</v>
          </cell>
          <cell r="G8692">
            <v>95</v>
          </cell>
          <cell r="H8692" t="str">
            <v>S-PLEO</v>
          </cell>
          <cell r="I8692">
            <v>123.5</v>
          </cell>
        </row>
        <row r="8693">
          <cell r="D8693" t="str">
            <v>P12012</v>
          </cell>
          <cell r="E8693" t="str">
            <v>SONDAGEM ROTATIVA-ROCHA</v>
          </cell>
          <cell r="F8693" t="str">
            <v>M</v>
          </cell>
          <cell r="G8693">
            <v>400</v>
          </cell>
          <cell r="H8693" t="str">
            <v>S-PLEO</v>
          </cell>
          <cell r="I8693">
            <v>520</v>
          </cell>
        </row>
        <row r="8694">
          <cell r="D8694" t="str">
            <v>P13001</v>
          </cell>
          <cell r="E8694" t="str">
            <v>PROJETO ARQUITETONICO HONORARIOS BASICOS</v>
          </cell>
          <cell r="F8694" t="str">
            <v>M2</v>
          </cell>
          <cell r="G8694">
            <v>17.39</v>
          </cell>
          <cell r="H8694" t="str">
            <v>S-PLEO</v>
          </cell>
          <cell r="I8694">
            <v>22.6</v>
          </cell>
        </row>
        <row r="8695">
          <cell r="D8695" t="str">
            <v>P14001</v>
          </cell>
          <cell r="E8695" t="str">
            <v>PROJETO ESTRUTURAL    HONORARIOS BASICOS</v>
          </cell>
          <cell r="F8695" t="str">
            <v>M2</v>
          </cell>
          <cell r="G8695">
            <v>11.3</v>
          </cell>
          <cell r="H8695" t="str">
            <v>S-PLEO</v>
          </cell>
          <cell r="I8695">
            <v>14.69</v>
          </cell>
        </row>
        <row r="8696">
          <cell r="D8696" t="str">
            <v>P15001</v>
          </cell>
          <cell r="E8696" t="str">
            <v>PROJETO ELETRICO      HONORARIOS BASICOS</v>
          </cell>
          <cell r="F8696" t="str">
            <v>M2</v>
          </cell>
          <cell r="G8696">
            <v>2.61</v>
          </cell>
          <cell r="H8696" t="str">
            <v>S-PLEO</v>
          </cell>
          <cell r="I8696">
            <v>3.39</v>
          </cell>
        </row>
        <row r="8697">
          <cell r="D8697" t="str">
            <v>P15101</v>
          </cell>
          <cell r="E8697" t="str">
            <v>PROJETO TELEFONICO    HONORARIOS BASICOS</v>
          </cell>
          <cell r="F8697" t="str">
            <v>M2</v>
          </cell>
          <cell r="G8697">
            <v>1.74</v>
          </cell>
          <cell r="H8697" t="str">
            <v>S-PLEO</v>
          </cell>
          <cell r="I8697">
            <v>2.2599999999999998</v>
          </cell>
        </row>
        <row r="8698">
          <cell r="D8698" t="str">
            <v>P16001</v>
          </cell>
          <cell r="E8698" t="str">
            <v>PROJETO HIDROSSANIT.  HONORARIOS BASICOS</v>
          </cell>
          <cell r="F8698" t="str">
            <v>M2</v>
          </cell>
          <cell r="G8698">
            <v>1.74</v>
          </cell>
          <cell r="H8698" t="str">
            <v>S-PLEO</v>
          </cell>
          <cell r="I8698">
            <v>2.2599999999999998</v>
          </cell>
        </row>
        <row r="8699">
          <cell r="D8699" t="str">
            <v>P18901</v>
          </cell>
          <cell r="E8699" t="str">
            <v>EXECUCAO DE OBRAS     HONORARIOS BASICOS</v>
          </cell>
          <cell r="F8699" t="str">
            <v>M2</v>
          </cell>
          <cell r="G8699">
            <v>26.08</v>
          </cell>
          <cell r="H8699" t="str">
            <v>S-PLEO</v>
          </cell>
          <cell r="I8699">
            <v>33.9</v>
          </cell>
        </row>
        <row r="8700">
          <cell r="D8700" t="str">
            <v>P18902</v>
          </cell>
          <cell r="E8700" t="str">
            <v>PROJETO E EXECUCAO    HONORARIOS BASICOS</v>
          </cell>
          <cell r="F8700" t="str">
            <v>M2</v>
          </cell>
          <cell r="G8700">
            <v>60.85</v>
          </cell>
          <cell r="H8700" t="str">
            <v>S-PLEO</v>
          </cell>
          <cell r="I8700">
            <v>79.099999999999994</v>
          </cell>
        </row>
        <row r="8701">
          <cell r="D8701" t="str">
            <v>P21011</v>
          </cell>
          <cell r="E8701" t="str">
            <v>LIMPEZA DO TERRENO</v>
          </cell>
          <cell r="F8701" t="str">
            <v>M2</v>
          </cell>
          <cell r="G8701">
            <v>0.77</v>
          </cell>
          <cell r="H8701" t="str">
            <v>S-PLEO</v>
          </cell>
          <cell r="I8701">
            <v>1</v>
          </cell>
        </row>
        <row r="8702">
          <cell r="D8702" t="str">
            <v>P22111</v>
          </cell>
          <cell r="E8702" t="str">
            <v>DEMOLICAO DE ALVENARIA DE TIJOLOS</v>
          </cell>
          <cell r="F8702" t="str">
            <v>M3</v>
          </cell>
          <cell r="G8702">
            <v>10.35</v>
          </cell>
          <cell r="H8702" t="str">
            <v>S-PLEO</v>
          </cell>
          <cell r="I8702">
            <v>13.45</v>
          </cell>
        </row>
        <row r="8703">
          <cell r="D8703" t="str">
            <v>P22112</v>
          </cell>
          <cell r="E8703" t="str">
            <v>DEMOLICAO DE ALVENARIA DE PEDRAS</v>
          </cell>
          <cell r="F8703" t="str">
            <v>M3</v>
          </cell>
          <cell r="G8703">
            <v>22.48</v>
          </cell>
          <cell r="H8703" t="str">
            <v>S-PLEO</v>
          </cell>
          <cell r="I8703">
            <v>29.22</v>
          </cell>
        </row>
        <row r="8704">
          <cell r="D8704" t="str">
            <v>P22121</v>
          </cell>
          <cell r="E8704" t="str">
            <v>DEMOLICAO MANUAL DE CONCRETO ARMADO</v>
          </cell>
          <cell r="F8704" t="str">
            <v>M3</v>
          </cell>
          <cell r="G8704">
            <v>46.56</v>
          </cell>
          <cell r="H8704" t="str">
            <v>S-PLEO</v>
          </cell>
          <cell r="I8704">
            <v>60.52</v>
          </cell>
        </row>
        <row r="8705">
          <cell r="D8705" t="str">
            <v>P22122</v>
          </cell>
          <cell r="E8705" t="str">
            <v>DEMOLICAO DE CONCRETO ARMADO COM MARTELETE</v>
          </cell>
          <cell r="F8705" t="str">
            <v>M3</v>
          </cell>
          <cell r="G8705">
            <v>123.8</v>
          </cell>
          <cell r="H8705" t="str">
            <v>S-PLEO</v>
          </cell>
          <cell r="I8705">
            <v>160.94</v>
          </cell>
        </row>
        <row r="8706">
          <cell r="D8706" t="str">
            <v>P22123</v>
          </cell>
          <cell r="E8706" t="str">
            <v>DEMOLICAO PAVIMENTACAO ASFALTICA 8cm COM MARTELETE</v>
          </cell>
          <cell r="F8706" t="str">
            <v>M2</v>
          </cell>
          <cell r="G8706">
            <v>6.19</v>
          </cell>
          <cell r="H8706" t="str">
            <v>S-PLEO</v>
          </cell>
          <cell r="I8706">
            <v>8.0399999999999991</v>
          </cell>
        </row>
        <row r="8707">
          <cell r="D8707" t="str">
            <v>P22131</v>
          </cell>
          <cell r="E8707" t="str">
            <v>DEMOLICAO CONTRAPISO CONCRETO SIMPLES 8cm</v>
          </cell>
          <cell r="F8707" t="str">
            <v>M2</v>
          </cell>
          <cell r="G8707">
            <v>2.8</v>
          </cell>
          <cell r="H8707" t="str">
            <v>S-PLEO</v>
          </cell>
          <cell r="I8707">
            <v>3.64</v>
          </cell>
        </row>
        <row r="8708">
          <cell r="D8708" t="str">
            <v>P22132</v>
          </cell>
          <cell r="E8708" t="str">
            <v>DEMOLICAO DE PISO CIMENTADO</v>
          </cell>
          <cell r="F8708" t="str">
            <v>M2</v>
          </cell>
          <cell r="G8708">
            <v>1.66</v>
          </cell>
          <cell r="H8708" t="str">
            <v>S-PLEO</v>
          </cell>
          <cell r="I8708">
            <v>2.15</v>
          </cell>
        </row>
        <row r="8709">
          <cell r="D8709" t="str">
            <v>P22133</v>
          </cell>
          <cell r="E8709" t="str">
            <v>DEMOLICAO DE PISO DE LADRILHO</v>
          </cell>
          <cell r="F8709" t="str">
            <v>M2</v>
          </cell>
          <cell r="G8709">
            <v>2.29</v>
          </cell>
          <cell r="H8709" t="str">
            <v>S-PLEO</v>
          </cell>
          <cell r="I8709">
            <v>2.97</v>
          </cell>
        </row>
        <row r="8710">
          <cell r="D8710" t="str">
            <v>P22134</v>
          </cell>
          <cell r="E8710" t="str">
            <v>DEMOLICAO DE PISO COM TACOS DE MADEIRA (PARQUET)</v>
          </cell>
          <cell r="F8710" t="str">
            <v>M2</v>
          </cell>
          <cell r="G8710">
            <v>2.62</v>
          </cell>
          <cell r="H8710" t="str">
            <v>S-PLEO</v>
          </cell>
          <cell r="I8710">
            <v>3.4</v>
          </cell>
        </row>
        <row r="8711">
          <cell r="D8711" t="str">
            <v>P22135</v>
          </cell>
          <cell r="E8711" t="str">
            <v>DEMOLICAO DE PISO DE TABUAS CORRIDAS</v>
          </cell>
          <cell r="F8711" t="str">
            <v>M2</v>
          </cell>
          <cell r="G8711">
            <v>1.66</v>
          </cell>
          <cell r="H8711" t="str">
            <v>S-PLEO</v>
          </cell>
          <cell r="I8711">
            <v>2.15</v>
          </cell>
        </row>
        <row r="8712">
          <cell r="D8712" t="str">
            <v>P22137</v>
          </cell>
          <cell r="E8712" t="str">
            <v>REMOCAO DE CARPETE E RASPAGEM</v>
          </cell>
          <cell r="F8712" t="str">
            <v>M2</v>
          </cell>
          <cell r="G8712">
            <v>2.2599999999999998</v>
          </cell>
          <cell r="H8712" t="str">
            <v>S-PLEO</v>
          </cell>
          <cell r="I8712">
            <v>2.93</v>
          </cell>
        </row>
        <row r="8713">
          <cell r="D8713" t="str">
            <v>P22141</v>
          </cell>
          <cell r="E8713" t="str">
            <v>RETIRADA PAVIMENTACAO BLOCOS PRE MOLDADOS-EMPILHAM</v>
          </cell>
          <cell r="F8713" t="str">
            <v>M2</v>
          </cell>
          <cell r="G8713">
            <v>2.0499999999999998</v>
          </cell>
          <cell r="H8713" t="str">
            <v>S-PLEO</v>
          </cell>
          <cell r="I8713">
            <v>2.66</v>
          </cell>
        </row>
        <row r="8714">
          <cell r="D8714" t="str">
            <v>P22142</v>
          </cell>
          <cell r="E8714" t="str">
            <v>RETIRADA MEIO FIO CONCRETO COM EMPILHAMENTO</v>
          </cell>
          <cell r="F8714" t="str">
            <v>M</v>
          </cell>
          <cell r="G8714">
            <v>1.22</v>
          </cell>
          <cell r="H8714" t="str">
            <v>S-PLEO</v>
          </cell>
          <cell r="I8714">
            <v>1.58</v>
          </cell>
        </row>
        <row r="8715">
          <cell r="D8715" t="str">
            <v>P22143</v>
          </cell>
          <cell r="E8715" t="str">
            <v>ARRANCAMENTO MEIO-FIO DE CONCRETO</v>
          </cell>
          <cell r="F8715" t="str">
            <v>M</v>
          </cell>
          <cell r="G8715">
            <v>1.81</v>
          </cell>
          <cell r="H8715" t="str">
            <v>S-PLEO</v>
          </cell>
          <cell r="I8715">
            <v>2.35</v>
          </cell>
        </row>
        <row r="8716">
          <cell r="D8716" t="str">
            <v>P22145</v>
          </cell>
          <cell r="E8716" t="str">
            <v>RETIRADA DE PARALELEPIPEDOS COM EMPILHAMENTO</v>
          </cell>
          <cell r="F8716" t="str">
            <v>M2</v>
          </cell>
          <cell r="G8716">
            <v>1.95</v>
          </cell>
          <cell r="H8716" t="str">
            <v>S-PLEO</v>
          </cell>
          <cell r="I8716">
            <v>2.5299999999999998</v>
          </cell>
        </row>
        <row r="8717">
          <cell r="D8717" t="str">
            <v>P22146</v>
          </cell>
          <cell r="E8717" t="str">
            <v>ARRANCAMENTO DE PARALELEPIPEDOS</v>
          </cell>
          <cell r="F8717" t="str">
            <v>M2</v>
          </cell>
          <cell r="G8717">
            <v>1.55</v>
          </cell>
          <cell r="H8717" t="str">
            <v>S-PLEO</v>
          </cell>
          <cell r="I8717">
            <v>2.0099999999999998</v>
          </cell>
        </row>
        <row r="8718">
          <cell r="D8718" t="str">
            <v>P22151</v>
          </cell>
          <cell r="E8718" t="str">
            <v>RETIRADA DE MOUROES E EMPILHAMENTO</v>
          </cell>
          <cell r="F8718" t="str">
            <v>UN</v>
          </cell>
          <cell r="G8718">
            <v>1.25</v>
          </cell>
          <cell r="H8718" t="str">
            <v>S-PLEO</v>
          </cell>
          <cell r="I8718">
            <v>1.62</v>
          </cell>
        </row>
        <row r="8719">
          <cell r="D8719" t="str">
            <v>P22161</v>
          </cell>
          <cell r="E8719" t="str">
            <v>DEMOLICAO DE REVESTIMENTO COM ARGAMASSA</v>
          </cell>
          <cell r="F8719" t="str">
            <v>M2</v>
          </cell>
          <cell r="G8719">
            <v>1.59</v>
          </cell>
          <cell r="H8719" t="str">
            <v>S-PLEO</v>
          </cell>
          <cell r="I8719">
            <v>2.06</v>
          </cell>
        </row>
        <row r="8720">
          <cell r="D8720" t="str">
            <v>P22162</v>
          </cell>
          <cell r="E8720" t="str">
            <v>DEMOLICAO DE REVESTIMENTO DE AZULEJOS</v>
          </cell>
          <cell r="F8720" t="str">
            <v>M2</v>
          </cell>
          <cell r="G8720">
            <v>2.1800000000000002</v>
          </cell>
          <cell r="H8720" t="str">
            <v>S-PLEO</v>
          </cell>
          <cell r="I8720">
            <v>2.83</v>
          </cell>
        </row>
        <row r="8721">
          <cell r="D8721" t="str">
            <v>P22164</v>
          </cell>
          <cell r="E8721" t="str">
            <v>RETIRADA DE ESQUADRIAS</v>
          </cell>
          <cell r="F8721" t="str">
            <v>M2</v>
          </cell>
          <cell r="G8721">
            <v>3.33</v>
          </cell>
          <cell r="H8721" t="str">
            <v>S-PLEO</v>
          </cell>
          <cell r="I8721">
            <v>4.32</v>
          </cell>
        </row>
        <row r="8722">
          <cell r="D8722" t="str">
            <v>P22171</v>
          </cell>
          <cell r="E8722" t="str">
            <v>DESMONTAGEM DE ESTRUTURA METALICA</v>
          </cell>
          <cell r="F8722" t="str">
            <v>M2</v>
          </cell>
          <cell r="G8722">
            <v>9.1999999999999993</v>
          </cell>
          <cell r="H8722" t="str">
            <v>S-PLEO</v>
          </cell>
          <cell r="I8722">
            <v>11.96</v>
          </cell>
        </row>
        <row r="8723">
          <cell r="D8723" t="str">
            <v>P22181</v>
          </cell>
          <cell r="E8723" t="str">
            <v>DEMOLICAO ESTRUTURA DE MADEIRA DE TELHADO</v>
          </cell>
          <cell r="F8723" t="str">
            <v>M2</v>
          </cell>
          <cell r="G8723">
            <v>2.2999999999999998</v>
          </cell>
          <cell r="H8723" t="str">
            <v>S-PLEO</v>
          </cell>
          <cell r="I8723">
            <v>2.99</v>
          </cell>
        </row>
        <row r="8724">
          <cell r="D8724" t="str">
            <v>P22185</v>
          </cell>
          <cell r="E8724" t="str">
            <v>DEMOLICAO DE COBERTURA COM TELHAS CERAMICAS</v>
          </cell>
          <cell r="F8724" t="str">
            <v>M2</v>
          </cell>
          <cell r="G8724">
            <v>1.78</v>
          </cell>
          <cell r="H8724" t="str">
            <v>S-PLEO</v>
          </cell>
          <cell r="I8724">
            <v>2.31</v>
          </cell>
        </row>
        <row r="8725">
          <cell r="D8725" t="str">
            <v>P22186</v>
          </cell>
          <cell r="E8725" t="str">
            <v>DEMOLICAO DE COBERTURA COM TELHAS FIBROCIMENTO</v>
          </cell>
          <cell r="F8725" t="str">
            <v>M2</v>
          </cell>
          <cell r="G8725">
            <v>1.33</v>
          </cell>
          <cell r="H8725" t="str">
            <v>S-PLEO</v>
          </cell>
          <cell r="I8725">
            <v>1.72</v>
          </cell>
        </row>
        <row r="8726">
          <cell r="D8726" t="str">
            <v>P22188</v>
          </cell>
          <cell r="E8726" t="str">
            <v>DEMOLICAO DE FORRO DE GESSO</v>
          </cell>
          <cell r="F8726" t="str">
            <v>M2</v>
          </cell>
          <cell r="G8726">
            <v>5.6</v>
          </cell>
          <cell r="H8726" t="str">
            <v>S-PLEO</v>
          </cell>
          <cell r="I8726">
            <v>7.28</v>
          </cell>
        </row>
        <row r="8727">
          <cell r="D8727" t="str">
            <v>P22191</v>
          </cell>
          <cell r="E8727" t="str">
            <v>RASPAGEM PINTURA ANTIGA-CAL OU LATEX PVA</v>
          </cell>
          <cell r="F8727" t="str">
            <v>M2</v>
          </cell>
          <cell r="G8727">
            <v>0.64</v>
          </cell>
          <cell r="H8727" t="str">
            <v>S-PLEO</v>
          </cell>
          <cell r="I8727">
            <v>0.83</v>
          </cell>
        </row>
        <row r="8728">
          <cell r="D8728" t="str">
            <v>P22192</v>
          </cell>
          <cell r="E8728" t="str">
            <v>RASPAGEM PINTURA ANTIGA A OLEO</v>
          </cell>
          <cell r="F8728" t="str">
            <v>M2</v>
          </cell>
          <cell r="G8728">
            <v>1.29</v>
          </cell>
          <cell r="H8728" t="str">
            <v>S-PLEO</v>
          </cell>
          <cell r="I8728">
            <v>1.67</v>
          </cell>
        </row>
        <row r="8729">
          <cell r="D8729" t="str">
            <v>P22193</v>
          </cell>
          <cell r="E8729" t="str">
            <v>LIMPEZA DE FORRO</v>
          </cell>
          <cell r="F8729" t="str">
            <v>M2</v>
          </cell>
          <cell r="G8729">
            <v>4.1900000000000004</v>
          </cell>
          <cell r="H8729" t="str">
            <v>S-PLEO</v>
          </cell>
          <cell r="I8729">
            <v>5.44</v>
          </cell>
        </row>
        <row r="8730">
          <cell r="D8730" t="str">
            <v>P22194</v>
          </cell>
          <cell r="E8730" t="str">
            <v>RETIRADA DE APARELHOS SANITARIOS</v>
          </cell>
          <cell r="F8730" t="str">
            <v>UN</v>
          </cell>
          <cell r="G8730">
            <v>8.1300000000000008</v>
          </cell>
          <cell r="H8730" t="str">
            <v>S-PLEO</v>
          </cell>
          <cell r="I8730">
            <v>10.56</v>
          </cell>
        </row>
        <row r="8731">
          <cell r="D8731" t="str">
            <v>P22195</v>
          </cell>
          <cell r="E8731" t="str">
            <v>RETIRADA DE DUTOS DE AR CONDICIONADO</v>
          </cell>
          <cell r="F8731" t="str">
            <v>M</v>
          </cell>
          <cell r="G8731">
            <v>1.69</v>
          </cell>
          <cell r="H8731" t="str">
            <v>S-PLEO</v>
          </cell>
          <cell r="I8731">
            <v>2.19</v>
          </cell>
        </row>
        <row r="8732">
          <cell r="D8732" t="str">
            <v>P22196</v>
          </cell>
          <cell r="E8732" t="str">
            <v>RETIRADA DE APARELHOS DE AR CONDICIONADO</v>
          </cell>
          <cell r="F8732" t="str">
            <v>UN</v>
          </cell>
          <cell r="G8732">
            <v>8.24</v>
          </cell>
          <cell r="H8732" t="str">
            <v>S-PLEO</v>
          </cell>
          <cell r="I8732">
            <v>10.71</v>
          </cell>
        </row>
        <row r="8733">
          <cell r="D8733" t="str">
            <v>P22197</v>
          </cell>
          <cell r="E8733" t="str">
            <v>DESMONTAGEM DE DIVISORIAS LEVES</v>
          </cell>
          <cell r="F8733" t="str">
            <v>M2</v>
          </cell>
          <cell r="G8733">
            <v>2.15</v>
          </cell>
          <cell r="H8733" t="str">
            <v>S-PLEO</v>
          </cell>
          <cell r="I8733">
            <v>2.79</v>
          </cell>
        </row>
        <row r="8734">
          <cell r="D8734" t="str">
            <v>P22198</v>
          </cell>
          <cell r="E8734" t="str">
            <v>LIMPEZA/LAVAGEM PASTILHAS C/REJUNTES NOVOS</v>
          </cell>
          <cell r="F8734" t="str">
            <v>M2</v>
          </cell>
          <cell r="G8734">
            <v>4.83</v>
          </cell>
          <cell r="H8734" t="str">
            <v>S-PLEO</v>
          </cell>
          <cell r="I8734">
            <v>6.27</v>
          </cell>
        </row>
        <row r="8735">
          <cell r="D8735" t="str">
            <v>P22199</v>
          </cell>
          <cell r="E8735" t="str">
            <v>LIMPEZA LUMINARIA 2X110W</v>
          </cell>
          <cell r="F8735" t="str">
            <v>UN</v>
          </cell>
          <cell r="G8735">
            <v>4.55</v>
          </cell>
          <cell r="H8735" t="str">
            <v>S-PLEO</v>
          </cell>
          <cell r="I8735">
            <v>5.91</v>
          </cell>
        </row>
        <row r="8736">
          <cell r="D8736" t="str">
            <v>P22200</v>
          </cell>
          <cell r="E8736" t="str">
            <v>LIMPEZA LUMINARIA 2X 20W</v>
          </cell>
          <cell r="F8736" t="str">
            <v>UN</v>
          </cell>
          <cell r="G8736">
            <v>1.62</v>
          </cell>
          <cell r="H8736" t="str">
            <v>S-PLEO</v>
          </cell>
          <cell r="I8736">
            <v>2.1</v>
          </cell>
        </row>
        <row r="8737">
          <cell r="D8737" t="str">
            <v>P22201</v>
          </cell>
          <cell r="E8737" t="str">
            <v>LIMPEZA LUMINARIA 2X 40W</v>
          </cell>
          <cell r="F8737" t="str">
            <v>UN</v>
          </cell>
          <cell r="G8737">
            <v>1.95</v>
          </cell>
          <cell r="H8737" t="str">
            <v>S-PLEO</v>
          </cell>
          <cell r="I8737">
            <v>2.5299999999999998</v>
          </cell>
        </row>
        <row r="8738">
          <cell r="D8738" t="str">
            <v>P23101</v>
          </cell>
          <cell r="E8738" t="str">
            <v>TAPUME SIMPLES DE COMPENSADO-ALTURA 2,20m</v>
          </cell>
          <cell r="F8738" t="str">
            <v>M</v>
          </cell>
          <cell r="G8738">
            <v>90.73</v>
          </cell>
          <cell r="H8738" t="str">
            <v>S-PLEO</v>
          </cell>
          <cell r="I8738">
            <v>117.94</v>
          </cell>
        </row>
        <row r="8739">
          <cell r="D8739" t="str">
            <v>P23105</v>
          </cell>
          <cell r="E8739" t="str">
            <v>CERCA ARAME GALVANIZADO 8 FIOS-ALTURA 1,60m</v>
          </cell>
          <cell r="F8739" t="str">
            <v>M</v>
          </cell>
          <cell r="G8739">
            <v>9.1999999999999993</v>
          </cell>
          <cell r="H8739" t="str">
            <v>S-PLEO</v>
          </cell>
          <cell r="I8739">
            <v>11.96</v>
          </cell>
        </row>
        <row r="8740">
          <cell r="D8740" t="str">
            <v>P23201</v>
          </cell>
          <cell r="E8740" t="str">
            <v>ENCAIXOTAMENTO DE PREDIO</v>
          </cell>
          <cell r="F8740" t="str">
            <v>M2</v>
          </cell>
          <cell r="G8740">
            <v>58.15</v>
          </cell>
          <cell r="H8740" t="str">
            <v>S-PLEO</v>
          </cell>
          <cell r="I8740">
            <v>75.59</v>
          </cell>
        </row>
        <row r="8741">
          <cell r="D8741" t="str">
            <v>P23401</v>
          </cell>
          <cell r="E8741" t="str">
            <v>BANDEJA SALVA-VIDAS DE MADEIRA</v>
          </cell>
          <cell r="F8741" t="str">
            <v>M</v>
          </cell>
          <cell r="G8741">
            <v>204.31</v>
          </cell>
          <cell r="H8741" t="str">
            <v>S-PLEO</v>
          </cell>
          <cell r="I8741">
            <v>265.60000000000002</v>
          </cell>
        </row>
        <row r="8742">
          <cell r="D8742" t="str">
            <v>P24110</v>
          </cell>
          <cell r="E8742" t="str">
            <v>GALPAO P/ESCRITORIO EM ALVENARIA TIJ.6 FUROS</v>
          </cell>
          <cell r="F8742" t="str">
            <v>M2</v>
          </cell>
          <cell r="G8742">
            <v>211.04</v>
          </cell>
          <cell r="H8742" t="str">
            <v>S-PLEO</v>
          </cell>
          <cell r="I8742">
            <v>274.35000000000002</v>
          </cell>
        </row>
        <row r="8743">
          <cell r="D8743" t="str">
            <v>P24111</v>
          </cell>
          <cell r="E8743" t="str">
            <v>DEPOSITO EM TABUAS PINHO-SEM FORRO / COM ASSOALHO</v>
          </cell>
          <cell r="F8743" t="str">
            <v>M2</v>
          </cell>
          <cell r="G8743">
            <v>479.13</v>
          </cell>
          <cell r="H8743" t="str">
            <v>S-PLEO</v>
          </cell>
          <cell r="I8743">
            <v>622.86</v>
          </cell>
        </row>
        <row r="8744">
          <cell r="D8744" t="str">
            <v>P24112</v>
          </cell>
          <cell r="E8744" t="str">
            <v>DEPOSITO CHAPAS COMPENSADO SEM FORRO COM ASSOALHO</v>
          </cell>
          <cell r="F8744" t="str">
            <v>M2</v>
          </cell>
          <cell r="G8744">
            <v>296.97000000000003</v>
          </cell>
          <cell r="H8744" t="str">
            <v>S-PLEO</v>
          </cell>
          <cell r="I8744">
            <v>386.06</v>
          </cell>
        </row>
        <row r="8745">
          <cell r="D8745" t="str">
            <v>P24201</v>
          </cell>
          <cell r="E8745" t="str">
            <v>TELHEIRO COM CHAPAS ASFALTICAS</v>
          </cell>
          <cell r="F8745" t="str">
            <v>M2</v>
          </cell>
          <cell r="G8745">
            <v>59.98</v>
          </cell>
          <cell r="H8745" t="str">
            <v>S-PLEO</v>
          </cell>
          <cell r="I8745">
            <v>77.97</v>
          </cell>
        </row>
        <row r="8746">
          <cell r="D8746" t="str">
            <v>P25101</v>
          </cell>
          <cell r="E8746" t="str">
            <v>INSTALACAO PROVISORIA AGUA-RESERVAT.C/REDE ALIMENT</v>
          </cell>
          <cell r="F8746" t="str">
            <v>PT</v>
          </cell>
          <cell r="G8746">
            <v>513.96</v>
          </cell>
          <cell r="H8746" t="str">
            <v>S-PLEO</v>
          </cell>
          <cell r="I8746">
            <v>668.14</v>
          </cell>
        </row>
        <row r="8747">
          <cell r="D8747" t="str">
            <v>P25105</v>
          </cell>
          <cell r="E8747" t="str">
            <v>ABERTURA DE POCO-DIAMETRO 1,20m EM SOLO</v>
          </cell>
          <cell r="F8747" t="str">
            <v>M</v>
          </cell>
          <cell r="G8747">
            <v>31.55</v>
          </cell>
          <cell r="H8747" t="str">
            <v>S-PLEO</v>
          </cell>
          <cell r="I8747">
            <v>41.01</v>
          </cell>
        </row>
        <row r="8748">
          <cell r="D8748" t="str">
            <v>P25106</v>
          </cell>
          <cell r="E8748" t="str">
            <v>REVESTIMENTO DE POCO-DIAMETRO 1,20m C/ALVENAR.25cm</v>
          </cell>
          <cell r="F8748" t="str">
            <v>M</v>
          </cell>
          <cell r="G8748">
            <v>274.36</v>
          </cell>
          <cell r="H8748" t="str">
            <v>S-PLEO</v>
          </cell>
          <cell r="I8748">
            <v>356.66</v>
          </cell>
        </row>
        <row r="8749">
          <cell r="D8749" t="str">
            <v>P25201</v>
          </cell>
          <cell r="E8749" t="str">
            <v>ENTRADA PROVISORIA DE ENERGIA</v>
          </cell>
          <cell r="F8749" t="str">
            <v>PT</v>
          </cell>
          <cell r="G8749">
            <v>599.89</v>
          </cell>
          <cell r="H8749" t="str">
            <v>S-PLEO</v>
          </cell>
          <cell r="I8749">
            <v>779.85</v>
          </cell>
        </row>
        <row r="8750">
          <cell r="D8750" t="str">
            <v>P25202</v>
          </cell>
          <cell r="E8750" t="str">
            <v>POSTEACAO PARA INSTALACAO DE LUZ</v>
          </cell>
          <cell r="F8750" t="str">
            <v>UN</v>
          </cell>
          <cell r="G8750">
            <v>74.13</v>
          </cell>
          <cell r="H8750" t="str">
            <v>S-PLEO</v>
          </cell>
          <cell r="I8750">
            <v>96.36</v>
          </cell>
        </row>
        <row r="8751">
          <cell r="D8751" t="str">
            <v>P25301</v>
          </cell>
          <cell r="E8751" t="str">
            <v>INSTALACAO PROVISORIA UNIDADE SANITARIA - 5,0m2</v>
          </cell>
          <cell r="F8751" t="str">
            <v>PT</v>
          </cell>
          <cell r="G8751">
            <v>415.76</v>
          </cell>
          <cell r="H8751" t="str">
            <v>S-PLEO</v>
          </cell>
          <cell r="I8751">
            <v>540.48</v>
          </cell>
        </row>
        <row r="8752">
          <cell r="D8752" t="str">
            <v>P25701</v>
          </cell>
          <cell r="E8752" t="str">
            <v>SINALIZACAO COM BALDE PLASTICO</v>
          </cell>
          <cell r="F8752" t="str">
            <v>PT</v>
          </cell>
          <cell r="G8752">
            <v>26.57</v>
          </cell>
          <cell r="H8752" t="str">
            <v>S-PLEO</v>
          </cell>
          <cell r="I8752">
            <v>34.54</v>
          </cell>
        </row>
        <row r="8753">
          <cell r="D8753" t="str">
            <v>P26101</v>
          </cell>
          <cell r="E8753" t="str">
            <v>LOCACAO DE OBRA POR m2 CONSTRUIDO</v>
          </cell>
          <cell r="F8753" t="str">
            <v>M2</v>
          </cell>
          <cell r="G8753">
            <v>1.74</v>
          </cell>
          <cell r="H8753" t="str">
            <v>S-PLEO</v>
          </cell>
          <cell r="I8753">
            <v>2.2599999999999998</v>
          </cell>
        </row>
        <row r="8754">
          <cell r="D8754" t="str">
            <v>P27101</v>
          </cell>
          <cell r="E8754" t="str">
            <v>CONSTRUCAO DE TORRE PARA GUINCHO</v>
          </cell>
          <cell r="F8754" t="str">
            <v>M</v>
          </cell>
          <cell r="G8754">
            <v>124.52</v>
          </cell>
          <cell r="H8754" t="str">
            <v>S-PLEO</v>
          </cell>
          <cell r="I8754">
            <v>161.87</v>
          </cell>
        </row>
        <row r="8755">
          <cell r="D8755" t="str">
            <v>P27102</v>
          </cell>
          <cell r="E8755" t="str">
            <v>BASE DE CONCRETO PARA GUINCHO</v>
          </cell>
          <cell r="F8755" t="str">
            <v>UN</v>
          </cell>
          <cell r="G8755">
            <v>950.75</v>
          </cell>
          <cell r="H8755" t="str">
            <v>S-PLEO</v>
          </cell>
          <cell r="I8755">
            <v>1235.97</v>
          </cell>
        </row>
        <row r="8756">
          <cell r="D8756" t="str">
            <v>P27501</v>
          </cell>
          <cell r="E8756" t="str">
            <v>EQUIPAMENTOS INDIVIDUAIS SEGURANCA</v>
          </cell>
          <cell r="F8756" t="str">
            <v>UN</v>
          </cell>
          <cell r="G8756">
            <v>40.44</v>
          </cell>
          <cell r="H8756" t="str">
            <v>S-PLEO</v>
          </cell>
          <cell r="I8756">
            <v>52.57</v>
          </cell>
        </row>
        <row r="8757">
          <cell r="D8757" t="str">
            <v>P27711</v>
          </cell>
          <cell r="E8757" t="str">
            <v>CAMINHAO DIESEL BASCULANTE 4m3-LOCACAO</v>
          </cell>
          <cell r="F8757" t="str">
            <v>D</v>
          </cell>
          <cell r="G8757">
            <v>800.81</v>
          </cell>
          <cell r="H8757" t="str">
            <v>S-PLEO</v>
          </cell>
          <cell r="I8757">
            <v>1041.05</v>
          </cell>
        </row>
        <row r="8758">
          <cell r="D8758" t="str">
            <v>P27712</v>
          </cell>
          <cell r="E8758" t="str">
            <v>CAMINHAO DIESEL CARROCERIA MADEIRA-LOCACAO</v>
          </cell>
          <cell r="F8758" t="str">
            <v>D</v>
          </cell>
          <cell r="G8758">
            <v>785.81</v>
          </cell>
          <cell r="H8758" t="str">
            <v>S-PLEO</v>
          </cell>
          <cell r="I8758">
            <v>1021.55</v>
          </cell>
        </row>
        <row r="8759">
          <cell r="D8759" t="str">
            <v>P27713</v>
          </cell>
          <cell r="E8759" t="str">
            <v>MOTO NIVELADORA 125HP-LOCACAO</v>
          </cell>
          <cell r="F8759" t="str">
            <v>D</v>
          </cell>
          <cell r="G8759">
            <v>1565.12</v>
          </cell>
          <cell r="H8759" t="str">
            <v>S-PLEO</v>
          </cell>
          <cell r="I8759">
            <v>2034.65</v>
          </cell>
        </row>
        <row r="8760">
          <cell r="D8760" t="str">
            <v>P27714</v>
          </cell>
          <cell r="E8760" t="str">
            <v>PA CARREGADEIRA SOBRE PNEUS-LOCACAO</v>
          </cell>
          <cell r="F8760" t="str">
            <v>D</v>
          </cell>
          <cell r="G8760">
            <v>1365.12</v>
          </cell>
          <cell r="H8760" t="str">
            <v>S-PLEO</v>
          </cell>
          <cell r="I8760">
            <v>1774.65</v>
          </cell>
        </row>
        <row r="8761">
          <cell r="D8761" t="str">
            <v>P27715</v>
          </cell>
          <cell r="E8761" t="str">
            <v>RETRO ESCAVADEIRA SOBRE ESTEIRAS 67CV - LOCACAO</v>
          </cell>
          <cell r="F8761" t="str">
            <v>D</v>
          </cell>
          <cell r="G8761">
            <v>810.12</v>
          </cell>
          <cell r="H8761" t="str">
            <v>S-PLEO</v>
          </cell>
          <cell r="I8761">
            <v>1053.1500000000001</v>
          </cell>
        </row>
        <row r="8762">
          <cell r="D8762" t="str">
            <v>P27716</v>
          </cell>
          <cell r="E8762" t="str">
            <v>TRATOR SOBRE ESTEIRA D-4E-LOCACAO</v>
          </cell>
          <cell r="F8762" t="str">
            <v>D</v>
          </cell>
          <cell r="G8762">
            <v>1565.12</v>
          </cell>
          <cell r="H8762" t="str">
            <v>S-PLEO</v>
          </cell>
          <cell r="I8762">
            <v>2034.65</v>
          </cell>
        </row>
        <row r="8763">
          <cell r="D8763" t="str">
            <v>P27717</v>
          </cell>
          <cell r="E8763" t="str">
            <v>UTILITARIO A GASOLINA 65HP-LOCACAO</v>
          </cell>
          <cell r="F8763" t="str">
            <v>D</v>
          </cell>
          <cell r="G8763">
            <v>155.81</v>
          </cell>
          <cell r="H8763" t="str">
            <v>S-PLEO</v>
          </cell>
          <cell r="I8763">
            <v>202.55</v>
          </cell>
        </row>
        <row r="8764">
          <cell r="D8764" t="str">
            <v>P27720</v>
          </cell>
          <cell r="E8764" t="str">
            <v>GUINCHO DE FRICCAO PARA 1500Kg-LOCACAO</v>
          </cell>
          <cell r="F8764" t="str">
            <v>D</v>
          </cell>
          <cell r="G8764">
            <v>30</v>
          </cell>
          <cell r="H8764" t="str">
            <v>S-PLEO</v>
          </cell>
          <cell r="I8764">
            <v>39</v>
          </cell>
        </row>
        <row r="8765">
          <cell r="D8765" t="str">
            <v>P27721</v>
          </cell>
          <cell r="E8765" t="str">
            <v>GUINCHO MANUAL DE COLUNA-LOCACAO</v>
          </cell>
          <cell r="F8765" t="str">
            <v>D</v>
          </cell>
          <cell r="G8765">
            <v>25</v>
          </cell>
          <cell r="H8765" t="str">
            <v>S-PLEO</v>
          </cell>
          <cell r="I8765">
            <v>32.5</v>
          </cell>
        </row>
        <row r="8766">
          <cell r="D8766" t="str">
            <v>P27722</v>
          </cell>
          <cell r="E8766" t="str">
            <v>GUINCHO PARA ANDAIME COM ENGRENAGEM-LOCACAO</v>
          </cell>
          <cell r="F8766" t="str">
            <v>D</v>
          </cell>
          <cell r="G8766">
            <v>30</v>
          </cell>
          <cell r="H8766" t="str">
            <v>S-PLEO</v>
          </cell>
          <cell r="I8766">
            <v>39</v>
          </cell>
        </row>
        <row r="8767">
          <cell r="D8767" t="str">
            <v>P27725</v>
          </cell>
          <cell r="E8767" t="str">
            <v>MARTELETE PNEUMATICO-LOCACAO</v>
          </cell>
          <cell r="F8767" t="str">
            <v>H</v>
          </cell>
          <cell r="G8767">
            <v>7.5</v>
          </cell>
          <cell r="H8767" t="str">
            <v>S-PLEO</v>
          </cell>
          <cell r="I8767">
            <v>9.75</v>
          </cell>
        </row>
        <row r="8768">
          <cell r="D8768" t="str">
            <v>P27730</v>
          </cell>
          <cell r="E8768" t="str">
            <v>ANDAIME METALICO P/FACHADA-2-4 PAVTOS-LOCACAO MES</v>
          </cell>
          <cell r="F8768" t="str">
            <v>M2</v>
          </cell>
          <cell r="G8768">
            <v>9.84</v>
          </cell>
          <cell r="H8768" t="str">
            <v>S-PLEO</v>
          </cell>
          <cell r="I8768">
            <v>12.79</v>
          </cell>
        </row>
        <row r="8769">
          <cell r="D8769" t="str">
            <v>P27735</v>
          </cell>
          <cell r="E8769" t="str">
            <v>BETONEIRA 320 litros-LOCACAO</v>
          </cell>
          <cell r="F8769" t="str">
            <v>D</v>
          </cell>
          <cell r="G8769">
            <v>25</v>
          </cell>
          <cell r="H8769" t="str">
            <v>S-PLEO</v>
          </cell>
          <cell r="I8769">
            <v>32.5</v>
          </cell>
        </row>
        <row r="8770">
          <cell r="D8770" t="str">
            <v>P27736</v>
          </cell>
          <cell r="E8770" t="str">
            <v>BETONEIRA 580 litros COM CARREGADOR-LOCACAO</v>
          </cell>
          <cell r="F8770" t="str">
            <v>D</v>
          </cell>
          <cell r="G8770">
            <v>60</v>
          </cell>
          <cell r="H8770" t="str">
            <v>S-PLEO</v>
          </cell>
          <cell r="I8770">
            <v>78</v>
          </cell>
        </row>
        <row r="8771">
          <cell r="D8771" t="str">
            <v>P27737</v>
          </cell>
          <cell r="E8771" t="str">
            <v>VIBRADOR DE IMERSAO COM MANGOTE-LOCACAO</v>
          </cell>
          <cell r="F8771" t="str">
            <v>D</v>
          </cell>
          <cell r="G8771">
            <v>20</v>
          </cell>
          <cell r="H8771" t="str">
            <v>S-PLEO</v>
          </cell>
          <cell r="I8771">
            <v>26</v>
          </cell>
        </row>
        <row r="8772">
          <cell r="D8772" t="str">
            <v>P27741</v>
          </cell>
          <cell r="E8772" t="str">
            <v>TORRE DE ENCAIXE 1,0x1,5x1,0-LOCACAO</v>
          </cell>
          <cell r="F8772" t="str">
            <v>MS</v>
          </cell>
          <cell r="G8772">
            <v>20</v>
          </cell>
          <cell r="H8772" t="str">
            <v>S-PLEO</v>
          </cell>
          <cell r="I8772">
            <v>26</v>
          </cell>
        </row>
        <row r="8773">
          <cell r="D8773" t="str">
            <v>P27745</v>
          </cell>
          <cell r="E8773" t="str">
            <v>ESTRUTURA TUBULAR DESMONTAVEL-LOCACAO</v>
          </cell>
          <cell r="F8773" t="str">
            <v>MS</v>
          </cell>
          <cell r="G8773">
            <v>2.39</v>
          </cell>
          <cell r="H8773" t="str">
            <v>S-PLEO</v>
          </cell>
          <cell r="I8773">
            <v>3.1</v>
          </cell>
        </row>
        <row r="8774">
          <cell r="D8774" t="str">
            <v>P27747</v>
          </cell>
          <cell r="E8774" t="str">
            <v>ESCORAMENTO METALICO POR TUBO-LOCACAO</v>
          </cell>
          <cell r="F8774" t="str">
            <v>MS</v>
          </cell>
          <cell r="G8774">
            <v>7</v>
          </cell>
          <cell r="H8774" t="str">
            <v>S-PLEO</v>
          </cell>
          <cell r="I8774">
            <v>9.1</v>
          </cell>
        </row>
        <row r="8775">
          <cell r="D8775" t="str">
            <v>P27801</v>
          </cell>
          <cell r="E8775" t="str">
            <v>PLACA DE OBRA-PINTADA/FIXADA ESTRUTURA DE MADEIRA</v>
          </cell>
          <cell r="F8775" t="str">
            <v>M2</v>
          </cell>
          <cell r="G8775">
            <v>361.25</v>
          </cell>
          <cell r="H8775" t="str">
            <v>S-PLEO</v>
          </cell>
          <cell r="I8775">
            <v>469.62</v>
          </cell>
        </row>
        <row r="8776">
          <cell r="D8776" t="str">
            <v>P27811</v>
          </cell>
          <cell r="E8776" t="str">
            <v>ANDAIME MADEIRA P/FACHADA ATE 2PVTO-S/REAPROV.PROJ</v>
          </cell>
          <cell r="F8776" t="str">
            <v>M</v>
          </cell>
          <cell r="G8776">
            <v>66.02</v>
          </cell>
          <cell r="H8776" t="str">
            <v>S-PLEO</v>
          </cell>
          <cell r="I8776">
            <v>85.82</v>
          </cell>
        </row>
        <row r="8777">
          <cell r="D8777" t="str">
            <v>P27821</v>
          </cell>
          <cell r="E8777" t="str">
            <v>ANDAIME MADEIRA SOBRE CAVALETES-S/REAPROV.PROJECAO</v>
          </cell>
          <cell r="F8777" t="str">
            <v>M</v>
          </cell>
          <cell r="G8777">
            <v>55.6</v>
          </cell>
          <cell r="H8777" t="str">
            <v>S-PLEO</v>
          </cell>
          <cell r="I8777">
            <v>72.28</v>
          </cell>
        </row>
        <row r="8778">
          <cell r="D8778" t="str">
            <v>P28101</v>
          </cell>
          <cell r="E8778" t="str">
            <v>ENGENHEIRO DE OBRA- 9SM</v>
          </cell>
          <cell r="F8778" t="str">
            <v>MS</v>
          </cell>
          <cell r="G8778">
            <v>4589.2</v>
          </cell>
          <cell r="H8778" t="str">
            <v>S-PLEO</v>
          </cell>
          <cell r="I8778">
            <v>5965.96</v>
          </cell>
        </row>
        <row r="8779">
          <cell r="D8779" t="str">
            <v>P28201</v>
          </cell>
          <cell r="E8779" t="str">
            <v>MESTRE DE OBRA</v>
          </cell>
          <cell r="F8779" t="str">
            <v>MS</v>
          </cell>
          <cell r="G8779">
            <v>2464</v>
          </cell>
          <cell r="H8779" t="str">
            <v>S-PLEO</v>
          </cell>
          <cell r="I8779">
            <v>3203.2</v>
          </cell>
        </row>
        <row r="8780">
          <cell r="D8780" t="str">
            <v>P28241</v>
          </cell>
          <cell r="E8780" t="str">
            <v>CONTRAMESTRE</v>
          </cell>
          <cell r="F8780" t="str">
            <v>MS</v>
          </cell>
          <cell r="G8780">
            <v>1133</v>
          </cell>
          <cell r="H8780" t="str">
            <v>S-PLEO</v>
          </cell>
          <cell r="I8780">
            <v>1472.9</v>
          </cell>
        </row>
        <row r="8781">
          <cell r="D8781" t="str">
            <v>P28301</v>
          </cell>
          <cell r="E8781" t="str">
            <v>APONTADOR(CONFERENTE)</v>
          </cell>
          <cell r="F8781" t="str">
            <v>MS</v>
          </cell>
          <cell r="G8781">
            <v>1355.2</v>
          </cell>
          <cell r="H8781" t="str">
            <v>S-PLEO</v>
          </cell>
          <cell r="I8781">
            <v>1761.76</v>
          </cell>
        </row>
        <row r="8782">
          <cell r="D8782" t="str">
            <v>P28501</v>
          </cell>
          <cell r="E8782" t="str">
            <v>VIGIA</v>
          </cell>
          <cell r="F8782" t="str">
            <v>MS</v>
          </cell>
          <cell r="G8782">
            <v>567.6</v>
          </cell>
          <cell r="H8782" t="str">
            <v>S-PLEO</v>
          </cell>
          <cell r="I8782">
            <v>737.88</v>
          </cell>
        </row>
        <row r="8783">
          <cell r="D8783" t="str">
            <v>P29401</v>
          </cell>
          <cell r="E8783" t="str">
            <v>LIMPEZA PERMANENTE DA OBRA</v>
          </cell>
          <cell r="F8783" t="str">
            <v>M2</v>
          </cell>
          <cell r="G8783">
            <v>3.87</v>
          </cell>
          <cell r="H8783" t="str">
            <v>S-PLEO</v>
          </cell>
          <cell r="I8783">
            <v>5.03</v>
          </cell>
        </row>
        <row r="8784">
          <cell r="D8784" t="str">
            <v>P31121</v>
          </cell>
          <cell r="E8784" t="str">
            <v>ESCAVACAO MANUAL DE SOLO DE 1a. ATE 1,50m</v>
          </cell>
          <cell r="F8784" t="str">
            <v>M3</v>
          </cell>
          <cell r="G8784">
            <v>10.06</v>
          </cell>
          <cell r="H8784" t="str">
            <v>S-PLEO</v>
          </cell>
          <cell r="I8784">
            <v>13.07</v>
          </cell>
        </row>
        <row r="8785">
          <cell r="D8785" t="str">
            <v>P31131</v>
          </cell>
          <cell r="E8785" t="str">
            <v>ESCAVACAO MANUAL DE SOLO DE 1a. ENTRE 1,50m E 3,0m</v>
          </cell>
          <cell r="F8785" t="str">
            <v>M3</v>
          </cell>
          <cell r="G8785">
            <v>12.38</v>
          </cell>
          <cell r="H8785" t="str">
            <v>S-PLEO</v>
          </cell>
          <cell r="I8785">
            <v>16.09</v>
          </cell>
        </row>
        <row r="8786">
          <cell r="D8786" t="str">
            <v>P31143</v>
          </cell>
          <cell r="E8786" t="str">
            <v>ESCAVACAO MECANICA DE SOLO ATE 2,50m</v>
          </cell>
          <cell r="F8786" t="str">
            <v>M3</v>
          </cell>
          <cell r="G8786">
            <v>5.82</v>
          </cell>
          <cell r="H8786" t="str">
            <v>S-PLEO</v>
          </cell>
          <cell r="I8786">
            <v>7.56</v>
          </cell>
        </row>
        <row r="8787">
          <cell r="D8787" t="str">
            <v>P31144</v>
          </cell>
          <cell r="E8787" t="str">
            <v>ESCAVACAO MECANICA DE SOLO ENTRE 2,50m E 4,50m</v>
          </cell>
          <cell r="F8787" t="str">
            <v>M3</v>
          </cell>
          <cell r="G8787">
            <v>8.31</v>
          </cell>
          <cell r="H8787" t="str">
            <v>S-PLEO</v>
          </cell>
          <cell r="I8787">
            <v>10.8</v>
          </cell>
        </row>
        <row r="8788">
          <cell r="D8788" t="str">
            <v>P31145</v>
          </cell>
          <cell r="E8788" t="str">
            <v>DERROCAMENTO DE ROCHA COM EXPLOSIVO -ate 2,40m</v>
          </cell>
          <cell r="F8788" t="str">
            <v>M3</v>
          </cell>
          <cell r="G8788">
            <v>93.15</v>
          </cell>
          <cell r="H8788" t="str">
            <v>S-PLEO</v>
          </cell>
          <cell r="I8788">
            <v>121.09</v>
          </cell>
        </row>
        <row r="8789">
          <cell r="D8789" t="str">
            <v>P31150</v>
          </cell>
          <cell r="E8789" t="str">
            <v>ESCAVACAO DE VALAS EM ROCHA C/EXPLOSIVO -ate 2,40m</v>
          </cell>
          <cell r="F8789" t="str">
            <v>M3</v>
          </cell>
          <cell r="G8789">
            <v>145.69999999999999</v>
          </cell>
          <cell r="H8789" t="str">
            <v>S-PLEO</v>
          </cell>
          <cell r="I8789">
            <v>189.41</v>
          </cell>
        </row>
        <row r="8790">
          <cell r="D8790" t="str">
            <v>P31175</v>
          </cell>
          <cell r="E8790" t="str">
            <v>ESCAVACAO EM ROCHA COM MARTELETE</v>
          </cell>
          <cell r="F8790" t="str">
            <v>M3</v>
          </cell>
          <cell r="G8790">
            <v>206.34</v>
          </cell>
          <cell r="H8790" t="str">
            <v>S-PLEO</v>
          </cell>
          <cell r="I8790">
            <v>268.24</v>
          </cell>
        </row>
        <row r="8791">
          <cell r="D8791" t="str">
            <v>P31311</v>
          </cell>
          <cell r="E8791" t="str">
            <v>ATERRO MOLHADO E APILOADO MANUALMENTE</v>
          </cell>
          <cell r="F8791" t="str">
            <v>M3</v>
          </cell>
          <cell r="G8791">
            <v>5.16</v>
          </cell>
          <cell r="H8791" t="str">
            <v>S-PLEO</v>
          </cell>
          <cell r="I8791">
            <v>6.7</v>
          </cell>
        </row>
        <row r="8792">
          <cell r="D8792" t="str">
            <v>P31312</v>
          </cell>
          <cell r="E8792" t="str">
            <v>REATERRO / MATERIAL DA VALA-COMPACTACAO MECANICA</v>
          </cell>
          <cell r="F8792" t="str">
            <v>M3</v>
          </cell>
          <cell r="G8792">
            <v>3.78</v>
          </cell>
          <cell r="H8792" t="str">
            <v>S-PLEO</v>
          </cell>
          <cell r="I8792">
            <v>4.91</v>
          </cell>
        </row>
        <row r="8793">
          <cell r="D8793" t="str">
            <v>P31321</v>
          </cell>
          <cell r="E8793" t="str">
            <v>NIVELAMENTO E COMPACTACAO MANUAL DE ATERRO</v>
          </cell>
          <cell r="F8793" t="str">
            <v>M2</v>
          </cell>
          <cell r="G8793">
            <v>1.03</v>
          </cell>
          <cell r="H8793" t="str">
            <v>S-PLEO</v>
          </cell>
          <cell r="I8793">
            <v>1.33</v>
          </cell>
        </row>
        <row r="8794">
          <cell r="D8794" t="str">
            <v>P31322</v>
          </cell>
          <cell r="E8794" t="str">
            <v>REATERRO VALAS COM AREIA-COMPACTADO MECANICAMENTE</v>
          </cell>
          <cell r="F8794" t="str">
            <v>M3</v>
          </cell>
          <cell r="G8794">
            <v>58.38</v>
          </cell>
          <cell r="H8794" t="str">
            <v>S-PLEO</v>
          </cell>
          <cell r="I8794">
            <v>75.89</v>
          </cell>
        </row>
        <row r="8795">
          <cell r="D8795" t="str">
            <v>P31323</v>
          </cell>
          <cell r="E8795" t="str">
            <v>COMPACTACAO MANUAL DE FUNDO DE VALA</v>
          </cell>
          <cell r="F8795" t="str">
            <v>M2</v>
          </cell>
          <cell r="G8795">
            <v>1.03</v>
          </cell>
          <cell r="H8795" t="str">
            <v>S-PLEO</v>
          </cell>
          <cell r="I8795">
            <v>1.33</v>
          </cell>
        </row>
        <row r="8796">
          <cell r="D8796" t="str">
            <v>P31325</v>
          </cell>
          <cell r="E8796" t="str">
            <v>REATERRO MANUAL DE VALAS COM COMPACTACAO</v>
          </cell>
          <cell r="F8796" t="str">
            <v>M3</v>
          </cell>
          <cell r="G8796">
            <v>5.16</v>
          </cell>
          <cell r="H8796" t="str">
            <v>S-PLEO</v>
          </cell>
          <cell r="I8796">
            <v>6.7</v>
          </cell>
        </row>
        <row r="8797">
          <cell r="D8797" t="str">
            <v>P31401</v>
          </cell>
          <cell r="E8797" t="str">
            <v>CARGA OU DESCARGA MANUAL DE ATERRO</v>
          </cell>
          <cell r="F8797" t="str">
            <v>M3</v>
          </cell>
          <cell r="G8797">
            <v>3.87</v>
          </cell>
          <cell r="H8797" t="str">
            <v>S-PLEO</v>
          </cell>
          <cell r="I8797">
            <v>5.03</v>
          </cell>
        </row>
        <row r="8798">
          <cell r="D8798" t="str">
            <v>P31402</v>
          </cell>
          <cell r="E8798" t="str">
            <v>CARGA MANUAL E TRANSPORTE DE TERRA-CAMINHAO 10km</v>
          </cell>
          <cell r="F8798" t="str">
            <v>M3</v>
          </cell>
          <cell r="G8798">
            <v>27.94</v>
          </cell>
          <cell r="H8798" t="str">
            <v>S-PLEO</v>
          </cell>
          <cell r="I8798">
            <v>36.32</v>
          </cell>
        </row>
        <row r="8799">
          <cell r="D8799" t="str">
            <v>P31403</v>
          </cell>
          <cell r="E8799" t="str">
            <v>CARGA MANUAL E TRANSPORTE ENTULHO-CAMINHAO 10km</v>
          </cell>
          <cell r="F8799" t="str">
            <v>M3</v>
          </cell>
          <cell r="G8799">
            <v>26.65</v>
          </cell>
          <cell r="H8799" t="str">
            <v>S-PLEO</v>
          </cell>
          <cell r="I8799">
            <v>34.64</v>
          </cell>
        </row>
        <row r="8800">
          <cell r="D8800" t="str">
            <v>P31421</v>
          </cell>
          <cell r="E8800" t="str">
            <v>CARGA MANUAL E TRANSPORTE DE FERRO-CAMINHAO 10km</v>
          </cell>
          <cell r="F8800" t="str">
            <v>T</v>
          </cell>
          <cell r="G8800">
            <v>21.23</v>
          </cell>
          <cell r="H8800" t="str">
            <v>S-PLEO</v>
          </cell>
          <cell r="I8800">
            <v>27.59</v>
          </cell>
        </row>
        <row r="8801">
          <cell r="D8801" t="str">
            <v>P31422</v>
          </cell>
          <cell r="E8801" t="str">
            <v>CARGA/DESCARGA/TRANSPORTE-TIJ.MACICO-CAMINHAO 10km</v>
          </cell>
          <cell r="F8801" t="str">
            <v>T</v>
          </cell>
          <cell r="G8801">
            <v>80.83</v>
          </cell>
          <cell r="H8801" t="str">
            <v>S-PLEO</v>
          </cell>
          <cell r="I8801">
            <v>105.07</v>
          </cell>
        </row>
        <row r="8802">
          <cell r="D8802" t="str">
            <v>P31423</v>
          </cell>
          <cell r="E8802" t="str">
            <v>CARGA MANUAL/TRANSPORTE AGREGADOS-CAMINHAO 10km</v>
          </cell>
          <cell r="F8802" t="str">
            <v>M3</v>
          </cell>
          <cell r="G8802">
            <v>27.94</v>
          </cell>
          <cell r="H8802" t="str">
            <v>S-PLEO</v>
          </cell>
          <cell r="I8802">
            <v>36.32</v>
          </cell>
        </row>
        <row r="8803">
          <cell r="D8803" t="str">
            <v>P32101</v>
          </cell>
          <cell r="E8803" t="str">
            <v>ESCORAMENTO CONTINUO DE VALA-REAPROVEITAMENTO 5x</v>
          </cell>
          <cell r="F8803" t="str">
            <v>M2</v>
          </cell>
          <cell r="G8803">
            <v>20.62</v>
          </cell>
          <cell r="H8803" t="str">
            <v>S-PLEO</v>
          </cell>
          <cell r="I8803">
            <v>26.8</v>
          </cell>
        </row>
        <row r="8804">
          <cell r="D8804" t="str">
            <v>P33201</v>
          </cell>
          <cell r="E8804" t="str">
            <v>ESGOTAMENTO DE VALA POR m3</v>
          </cell>
          <cell r="F8804" t="str">
            <v>M3</v>
          </cell>
          <cell r="G8804">
            <v>0.77</v>
          </cell>
          <cell r="H8804" t="str">
            <v>S-PLEO</v>
          </cell>
          <cell r="I8804">
            <v>1</v>
          </cell>
        </row>
        <row r="8805">
          <cell r="D8805" t="str">
            <v>P41101</v>
          </cell>
          <cell r="E8805" t="str">
            <v>ESTACA STRAUSS MOLDADA IN LOCO-300mm</v>
          </cell>
          <cell r="F8805" t="str">
            <v>M</v>
          </cell>
          <cell r="G8805">
            <v>60.52</v>
          </cell>
          <cell r="H8805" t="str">
            <v>S-PLEO</v>
          </cell>
          <cell r="I8805">
            <v>78.67</v>
          </cell>
        </row>
        <row r="8806">
          <cell r="D8806" t="str">
            <v>P41102</v>
          </cell>
          <cell r="E8806" t="str">
            <v>ESTACA STRAUSS MOLDADA IN LOCO-380mm</v>
          </cell>
          <cell r="F8806" t="str">
            <v>M</v>
          </cell>
          <cell r="G8806">
            <v>79.760000000000005</v>
          </cell>
          <cell r="H8806" t="str">
            <v>S-PLEO</v>
          </cell>
          <cell r="I8806">
            <v>103.68</v>
          </cell>
        </row>
        <row r="8807">
          <cell r="D8807" t="str">
            <v>P41103</v>
          </cell>
          <cell r="E8807" t="str">
            <v>ESTACA STRAUSS MOLDADA IN LOCO-500mm</v>
          </cell>
          <cell r="F8807" t="str">
            <v>M</v>
          </cell>
          <cell r="G8807">
            <v>107.79</v>
          </cell>
          <cell r="H8807" t="str">
            <v>S-PLEO</v>
          </cell>
          <cell r="I8807">
            <v>140.12</v>
          </cell>
        </row>
        <row r="8808">
          <cell r="D8808" t="str">
            <v>P41104</v>
          </cell>
          <cell r="E8808" t="str">
            <v>ESTACA STRAUSS MOLDADA IN LOCO-600mm</v>
          </cell>
          <cell r="F8808" t="str">
            <v>M</v>
          </cell>
          <cell r="G8808">
            <v>132.15</v>
          </cell>
          <cell r="H8808" t="str">
            <v>S-PLEO</v>
          </cell>
          <cell r="I8808">
            <v>171.79</v>
          </cell>
        </row>
        <row r="8809">
          <cell r="D8809" t="str">
            <v>P41105</v>
          </cell>
          <cell r="E8809" t="str">
            <v>ESTACA STRAUSS MOLDADA IN LOCO-700mm</v>
          </cell>
          <cell r="F8809" t="str">
            <v>M</v>
          </cell>
          <cell r="G8809">
            <v>182.29</v>
          </cell>
          <cell r="H8809" t="str">
            <v>S-PLEO</v>
          </cell>
          <cell r="I8809">
            <v>236.97</v>
          </cell>
        </row>
        <row r="8810">
          <cell r="D8810" t="str">
            <v>P41111</v>
          </cell>
          <cell r="E8810" t="str">
            <v>ESTACA FRANKI-350mm-EXCLUS.INSTAL.TRANSP.EQUIPAMTO</v>
          </cell>
          <cell r="F8810" t="str">
            <v>M</v>
          </cell>
          <cell r="G8810">
            <v>180.44</v>
          </cell>
          <cell r="H8810" t="str">
            <v>S-PLEO</v>
          </cell>
          <cell r="I8810">
            <v>234.57</v>
          </cell>
        </row>
        <row r="8811">
          <cell r="D8811" t="str">
            <v>P41112</v>
          </cell>
          <cell r="E8811" t="str">
            <v>ESTACA FRANKI-400mm-EXCLUS.INSTAL.TRANSP.EQUIPAMTO</v>
          </cell>
          <cell r="F8811" t="str">
            <v>M</v>
          </cell>
          <cell r="G8811">
            <v>241.09</v>
          </cell>
          <cell r="H8811" t="str">
            <v>S-PLEO</v>
          </cell>
          <cell r="I8811">
            <v>313.41000000000003</v>
          </cell>
        </row>
        <row r="8812">
          <cell r="D8812" t="str">
            <v>P41113</v>
          </cell>
          <cell r="E8812" t="str">
            <v>ESTACA FRANKI-450mm-EXCLUS.INSTAL.TRANSP.EQUIPAMTO</v>
          </cell>
          <cell r="F8812" t="str">
            <v>M</v>
          </cell>
          <cell r="G8812">
            <v>272.89</v>
          </cell>
          <cell r="H8812" t="str">
            <v>S-PLEO</v>
          </cell>
          <cell r="I8812">
            <v>354.75</v>
          </cell>
        </row>
        <row r="8813">
          <cell r="D8813" t="str">
            <v>P41114</v>
          </cell>
          <cell r="E8813" t="str">
            <v>ESTACA FRANKI-520mm-EXCLUS.INSTAL.TRANSP.EQUIPAMTO</v>
          </cell>
          <cell r="F8813" t="str">
            <v>M</v>
          </cell>
          <cell r="G8813">
            <v>313.37</v>
          </cell>
          <cell r="H8813" t="str">
            <v>S-PLEO</v>
          </cell>
          <cell r="I8813">
            <v>407.38</v>
          </cell>
        </row>
        <row r="8814">
          <cell r="D8814" t="str">
            <v>P41115</v>
          </cell>
          <cell r="E8814" t="str">
            <v>ESTACA FRANKI-600mm-EXCLUS.INSTAL.TRANSP.EQUIPAMTO</v>
          </cell>
          <cell r="F8814" t="str">
            <v>M</v>
          </cell>
          <cell r="G8814">
            <v>372.56</v>
          </cell>
          <cell r="H8814" t="str">
            <v>S-PLEO</v>
          </cell>
          <cell r="I8814">
            <v>484.32</v>
          </cell>
        </row>
        <row r="8815">
          <cell r="D8815" t="str">
            <v>P41120</v>
          </cell>
          <cell r="E8815" t="str">
            <v>ESTACA ESCAVADA-400mm(rotativa)</v>
          </cell>
          <cell r="F8815" t="str">
            <v>M</v>
          </cell>
          <cell r="G8815">
            <v>67.67</v>
          </cell>
          <cell r="H8815" t="str">
            <v>S-PLEO</v>
          </cell>
          <cell r="I8815">
            <v>87.97</v>
          </cell>
        </row>
        <row r="8816">
          <cell r="D8816" t="str">
            <v>P41121</v>
          </cell>
          <cell r="E8816" t="str">
            <v>ESTACA ESCAVADA-450mm(rotativa)</v>
          </cell>
          <cell r="F8816" t="str">
            <v>M</v>
          </cell>
          <cell r="G8816">
            <v>85.25</v>
          </cell>
          <cell r="H8816" t="str">
            <v>S-PLEO</v>
          </cell>
          <cell r="I8816">
            <v>110.82</v>
          </cell>
        </row>
        <row r="8817">
          <cell r="D8817" t="str">
            <v>P41122</v>
          </cell>
          <cell r="E8817" t="str">
            <v>ESTACA ESCAVADA-500mm(rotativa)</v>
          </cell>
          <cell r="F8817" t="str">
            <v>M</v>
          </cell>
          <cell r="G8817">
            <v>105.13</v>
          </cell>
          <cell r="H8817" t="str">
            <v>S-PLEO</v>
          </cell>
          <cell r="I8817">
            <v>136.66</v>
          </cell>
        </row>
        <row r="8818">
          <cell r="D8818" t="str">
            <v>P41123</v>
          </cell>
          <cell r="E8818" t="str">
            <v>ESTACA ESCAVADA-550mm(rotativa)</v>
          </cell>
          <cell r="F8818" t="str">
            <v>M</v>
          </cell>
          <cell r="G8818">
            <v>127.59</v>
          </cell>
          <cell r="H8818" t="str">
            <v>S-PLEO</v>
          </cell>
          <cell r="I8818">
            <v>165.86</v>
          </cell>
        </row>
        <row r="8819">
          <cell r="D8819" t="str">
            <v>P41124</v>
          </cell>
          <cell r="E8819" t="str">
            <v>ESTACA ESCAVADA-600mm(rotativa)</v>
          </cell>
          <cell r="F8819" t="str">
            <v>M</v>
          </cell>
          <cell r="G8819">
            <v>151.63999999999999</v>
          </cell>
          <cell r="H8819" t="str">
            <v>S-PLEO</v>
          </cell>
          <cell r="I8819">
            <v>197.13</v>
          </cell>
        </row>
        <row r="8820">
          <cell r="D8820" t="str">
            <v>P41125</v>
          </cell>
          <cell r="E8820" t="str">
            <v>ESTACA ESCAVADA-700mm(rotativa)</v>
          </cell>
          <cell r="F8820" t="str">
            <v>M</v>
          </cell>
          <cell r="G8820">
            <v>206.37</v>
          </cell>
          <cell r="H8820" t="str">
            <v>S-PLEO</v>
          </cell>
          <cell r="I8820">
            <v>268.27999999999997</v>
          </cell>
        </row>
        <row r="8821">
          <cell r="D8821" t="str">
            <v>P41301</v>
          </cell>
          <cell r="E8821" t="str">
            <v>CORTE DE CABECA DE ESTACA-DIAMETRO MEDIO</v>
          </cell>
          <cell r="F8821" t="str">
            <v>UN</v>
          </cell>
          <cell r="G8821">
            <v>11.47</v>
          </cell>
          <cell r="H8821" t="str">
            <v>S-PLEO</v>
          </cell>
          <cell r="I8821">
            <v>14.91</v>
          </cell>
        </row>
        <row r="8822">
          <cell r="D8822" t="str">
            <v>P42011</v>
          </cell>
          <cell r="E8822" t="str">
            <v>LASTRO DE CONCRETO MAGRO-fck10MPa(1:3:6)PREP/LANC.</v>
          </cell>
          <cell r="F8822" t="str">
            <v>M3</v>
          </cell>
          <cell r="G8822">
            <v>207.05</v>
          </cell>
          <cell r="H8822" t="str">
            <v>S-PLEO</v>
          </cell>
          <cell r="I8822">
            <v>269.16000000000003</v>
          </cell>
        </row>
        <row r="8823">
          <cell r="D8823" t="str">
            <v>P42101</v>
          </cell>
          <cell r="E8823" t="str">
            <v>FORMA FUNDACAO-TABUAS PINHO-REAPROVEITAMENTO 3x</v>
          </cell>
          <cell r="F8823" t="str">
            <v>M2</v>
          </cell>
          <cell r="G8823">
            <v>36.81</v>
          </cell>
          <cell r="H8823" t="str">
            <v>S-PLEO</v>
          </cell>
          <cell r="I8823">
            <v>47.85</v>
          </cell>
        </row>
        <row r="8824">
          <cell r="D8824" t="str">
            <v>P42201</v>
          </cell>
          <cell r="E8824" t="str">
            <v>ARMADURA CA-50 MEDIA-CORTE E MONTAGEM</v>
          </cell>
          <cell r="F8824" t="str">
            <v>KG</v>
          </cell>
          <cell r="G8824">
            <v>7.35</v>
          </cell>
          <cell r="H8824" t="str">
            <v>S-PLEO</v>
          </cell>
          <cell r="I8824">
            <v>9.5500000000000007</v>
          </cell>
        </row>
        <row r="8825">
          <cell r="D8825" t="str">
            <v>P43001</v>
          </cell>
          <cell r="E8825" t="str">
            <v>SAPATA CONCRETO ARMADO fck15MPa-COMPLETA</v>
          </cell>
          <cell r="F8825" t="str">
            <v>M3</v>
          </cell>
          <cell r="G8825">
            <v>756.98</v>
          </cell>
          <cell r="H8825" t="str">
            <v>S-PLEO</v>
          </cell>
          <cell r="I8825">
            <v>984.07</v>
          </cell>
        </row>
        <row r="8826">
          <cell r="D8826" t="str">
            <v>P43301</v>
          </cell>
          <cell r="E8826" t="str">
            <v>CONCRETO P/FUNDACAO-fck20MPa-PREPARO E LANCAMENTO</v>
          </cell>
          <cell r="F8826" t="str">
            <v>M3</v>
          </cell>
          <cell r="G8826">
            <v>260.35000000000002</v>
          </cell>
          <cell r="H8826" t="str">
            <v>S-PLEO</v>
          </cell>
          <cell r="I8826">
            <v>338.45</v>
          </cell>
        </row>
        <row r="8827">
          <cell r="D8827" t="str">
            <v>P43305</v>
          </cell>
          <cell r="E8827" t="str">
            <v>LANCAMENTO DE CONCRETO EM FUNDACAO</v>
          </cell>
          <cell r="F8827" t="str">
            <v>M3</v>
          </cell>
          <cell r="G8827">
            <v>22.94</v>
          </cell>
          <cell r="H8827" t="str">
            <v>S-PLEO</v>
          </cell>
          <cell r="I8827">
            <v>29.82</v>
          </cell>
        </row>
        <row r="8828">
          <cell r="D8828" t="str">
            <v>P43401</v>
          </cell>
          <cell r="E8828" t="str">
            <v>CONCRETO CICLOPICO-1:3:6+30%PEDRA MAO-PREP/LANCAM.</v>
          </cell>
          <cell r="F8828" t="str">
            <v>M3</v>
          </cell>
          <cell r="G8828">
            <v>163.79</v>
          </cell>
          <cell r="H8828" t="str">
            <v>S-PLEO</v>
          </cell>
          <cell r="I8828">
            <v>212.92</v>
          </cell>
        </row>
        <row r="8829">
          <cell r="D8829" t="str">
            <v>P44101</v>
          </cell>
          <cell r="E8829" t="str">
            <v>FUNDACAO RASA PEDRA-22cmARESTA-P/FIADA-ARGci-arl:6</v>
          </cell>
          <cell r="F8829" t="str">
            <v>M</v>
          </cell>
          <cell r="G8829">
            <v>18.14</v>
          </cell>
          <cell r="H8829" t="str">
            <v>S-PLEO</v>
          </cell>
          <cell r="I8829">
            <v>23.58</v>
          </cell>
        </row>
        <row r="8830">
          <cell r="D8830" t="str">
            <v>P44102</v>
          </cell>
          <cell r="E8830" t="str">
            <v>FUNDACAO RASA PEDRA-22cmARESTA-ARGAMASSA ci-ar 1:6</v>
          </cell>
          <cell r="F8830" t="str">
            <v>M3</v>
          </cell>
          <cell r="G8830">
            <v>339.25</v>
          </cell>
          <cell r="H8830" t="str">
            <v>S-PLEO</v>
          </cell>
          <cell r="I8830">
            <v>441.02</v>
          </cell>
        </row>
        <row r="8831">
          <cell r="D8831" t="str">
            <v>P44105</v>
          </cell>
          <cell r="E8831" t="str">
            <v>FUNDACAO RASA BASALTO 25x35x40-ARGAMASSA ci-ar 1:6</v>
          </cell>
          <cell r="F8831" t="str">
            <v>M2</v>
          </cell>
          <cell r="G8831">
            <v>96.42</v>
          </cell>
          <cell r="H8831" t="str">
            <v>S-PLEO</v>
          </cell>
          <cell r="I8831">
            <v>125.34</v>
          </cell>
        </row>
        <row r="8832">
          <cell r="D8832" t="str">
            <v>P44110</v>
          </cell>
          <cell r="E8832" t="str">
            <v>FUNDACAO RASA-BLOCO GRES 50x25x12-ARGAM.ci-ar 1:6</v>
          </cell>
          <cell r="F8832" t="str">
            <v>M3</v>
          </cell>
          <cell r="G8832">
            <v>164.94</v>
          </cell>
          <cell r="H8832" t="str">
            <v>S-PLEO</v>
          </cell>
          <cell r="I8832">
            <v>214.42</v>
          </cell>
        </row>
        <row r="8833">
          <cell r="D8833" t="str">
            <v>P44115</v>
          </cell>
          <cell r="E8833" t="str">
            <v>FUNDACAO RASA-BLOCO GRES 50x25x12 P/FIADA ci-ar1:6</v>
          </cell>
          <cell r="F8833" t="str">
            <v>M</v>
          </cell>
          <cell r="G8833">
            <v>7.38</v>
          </cell>
          <cell r="H8833" t="str">
            <v>S-PLEO</v>
          </cell>
          <cell r="I8833">
            <v>9.59</v>
          </cell>
        </row>
        <row r="8834">
          <cell r="D8834" t="str">
            <v>P44201</v>
          </cell>
          <cell r="E8834" t="str">
            <v>VIGA BALDRAME CONCR.ARMADO fck15MPa-COMPLETA</v>
          </cell>
          <cell r="F8834" t="str">
            <v>M3</v>
          </cell>
          <cell r="G8834">
            <v>797.01</v>
          </cell>
          <cell r="H8834" t="str">
            <v>S-PLEO</v>
          </cell>
          <cell r="I8834">
            <v>1036.1099999999999</v>
          </cell>
        </row>
        <row r="8835">
          <cell r="D8835" t="str">
            <v>P45601</v>
          </cell>
          <cell r="E8835" t="str">
            <v>MURO ARRIMO PEDRAS ALICERCE-22cmARESTA- ci-ar 1:6</v>
          </cell>
          <cell r="F8835" t="str">
            <v>M2</v>
          </cell>
          <cell r="G8835">
            <v>71.739999999999995</v>
          </cell>
          <cell r="H8835" t="str">
            <v>S-PLEO</v>
          </cell>
          <cell r="I8835">
            <v>93.26</v>
          </cell>
        </row>
        <row r="8836">
          <cell r="D8836" t="str">
            <v>P45701</v>
          </cell>
          <cell r="E8836" t="str">
            <v>CORTINA CONCR.ARMADO-CONTENCAO-fck15MPa-COMPLETA</v>
          </cell>
          <cell r="F8836" t="str">
            <v>M3</v>
          </cell>
          <cell r="G8836">
            <v>773.8</v>
          </cell>
          <cell r="H8836" t="str">
            <v>S-PLEO</v>
          </cell>
          <cell r="I8836">
            <v>1005.94</v>
          </cell>
        </row>
        <row r="8837">
          <cell r="D8837" t="str">
            <v>P51110</v>
          </cell>
          <cell r="E8837" t="str">
            <v>FORMA GUIAS PINHO-LAJE-REAPROVEIT-3x-INCL.ESCORAM.</v>
          </cell>
          <cell r="F8837" t="str">
            <v>M2</v>
          </cell>
          <cell r="G8837">
            <v>22.72</v>
          </cell>
          <cell r="H8837" t="str">
            <v>S-PLEO</v>
          </cell>
          <cell r="I8837">
            <v>29.53</v>
          </cell>
        </row>
        <row r="8838">
          <cell r="D8838" t="str">
            <v>P51111</v>
          </cell>
          <cell r="E8838" t="str">
            <v>FORMA COMPENS.RESINADO-LAJE-REAP.3x-INCL.ESCORAM.</v>
          </cell>
          <cell r="F8838" t="str">
            <v>M2</v>
          </cell>
          <cell r="G8838">
            <v>30.38</v>
          </cell>
          <cell r="H8838" t="str">
            <v>S-PLEO</v>
          </cell>
          <cell r="I8838">
            <v>39.49</v>
          </cell>
        </row>
        <row r="8839">
          <cell r="D8839" t="str">
            <v>P51112</v>
          </cell>
          <cell r="E8839" t="str">
            <v>FORMA COMPENS.PLASTIFIC-LAJE-REAP.5x-INCL.ESCORAM.</v>
          </cell>
          <cell r="F8839" t="str">
            <v>M2</v>
          </cell>
          <cell r="G8839">
            <v>28.74</v>
          </cell>
          <cell r="H8839" t="str">
            <v>S-PLEO</v>
          </cell>
          <cell r="I8839">
            <v>37.36</v>
          </cell>
        </row>
        <row r="8840">
          <cell r="D8840" t="str">
            <v>P51121</v>
          </cell>
          <cell r="E8840" t="str">
            <v>FORMA COMPENS.RESINADO-VIGA-REAP.3x-INCL.ESCORAM.</v>
          </cell>
          <cell r="F8840" t="str">
            <v>M2</v>
          </cell>
          <cell r="G8840">
            <v>41.12</v>
          </cell>
          <cell r="H8840" t="str">
            <v>S-PLEO</v>
          </cell>
          <cell r="I8840">
            <v>53.45</v>
          </cell>
        </row>
        <row r="8841">
          <cell r="D8841" t="str">
            <v>P51130</v>
          </cell>
          <cell r="E8841" t="str">
            <v>FORMA COMPENS.RESINADO-PILAR-REAP.3x</v>
          </cell>
          <cell r="F8841" t="str">
            <v>M2</v>
          </cell>
          <cell r="G8841">
            <v>46.85</v>
          </cell>
          <cell r="H8841" t="str">
            <v>S-PLEO</v>
          </cell>
          <cell r="I8841">
            <v>60.9</v>
          </cell>
        </row>
        <row r="8842">
          <cell r="D8842" t="str">
            <v>P51131</v>
          </cell>
          <cell r="E8842" t="str">
            <v>FORMA-PINHO/COMP.P.DAGUA-VERTICAL CURVA-REAPROV.3x</v>
          </cell>
          <cell r="F8842" t="str">
            <v>M2</v>
          </cell>
          <cell r="G8842">
            <v>71.599999999999994</v>
          </cell>
          <cell r="H8842" t="str">
            <v>S-PLEO</v>
          </cell>
          <cell r="I8842">
            <v>93.08</v>
          </cell>
        </row>
        <row r="8843">
          <cell r="D8843" t="str">
            <v>P51211</v>
          </cell>
          <cell r="E8843" t="str">
            <v>ARMADURA CA-50 FINA 3/16-4,76mm</v>
          </cell>
          <cell r="F8843" t="str">
            <v>KG</v>
          </cell>
          <cell r="G8843">
            <v>6.8</v>
          </cell>
          <cell r="H8843" t="str">
            <v>S-PLEO</v>
          </cell>
          <cell r="I8843">
            <v>8.84</v>
          </cell>
        </row>
        <row r="8844">
          <cell r="D8844" t="str">
            <v>P51212</v>
          </cell>
          <cell r="E8844" t="str">
            <v>ARMADURA CA-50 MEDIA 1/4 a 3/8-6,35 a 9,53mm</v>
          </cell>
          <cell r="F8844" t="str">
            <v>KG</v>
          </cell>
          <cell r="G8844">
            <v>7.29</v>
          </cell>
          <cell r="H8844" t="str">
            <v>S-PLEO</v>
          </cell>
          <cell r="I8844">
            <v>9.4700000000000006</v>
          </cell>
        </row>
        <row r="8845">
          <cell r="D8845" t="str">
            <v>P51213</v>
          </cell>
          <cell r="E8845" t="str">
            <v>ARMADURA CA-50 GROSSA 1/2 a 3/4-12,70 a 19,05mm</v>
          </cell>
          <cell r="F8845" t="str">
            <v>KG</v>
          </cell>
          <cell r="G8845">
            <v>6.05</v>
          </cell>
          <cell r="H8845" t="str">
            <v>S-PLEO</v>
          </cell>
          <cell r="I8845">
            <v>7.86</v>
          </cell>
        </row>
        <row r="8846">
          <cell r="D8846" t="str">
            <v>P51214</v>
          </cell>
          <cell r="E8846" t="str">
            <v>ARMADURA CA-60 FINA  4,2 a 4,6mm</v>
          </cell>
          <cell r="F8846" t="str">
            <v>KG</v>
          </cell>
          <cell r="G8846">
            <v>6.25</v>
          </cell>
          <cell r="H8846" t="str">
            <v>S-PLEO</v>
          </cell>
          <cell r="I8846">
            <v>8.1199999999999992</v>
          </cell>
        </row>
        <row r="8847">
          <cell r="D8847" t="str">
            <v>P51215</v>
          </cell>
          <cell r="E8847" t="str">
            <v>ARMADURA CA-60 MEDIA 5,0 a 6,0mm</v>
          </cell>
          <cell r="F8847" t="str">
            <v>KG</v>
          </cell>
          <cell r="G8847">
            <v>6.91</v>
          </cell>
          <cell r="H8847" t="str">
            <v>S-PLEO</v>
          </cell>
          <cell r="I8847">
            <v>8.98</v>
          </cell>
        </row>
        <row r="8848">
          <cell r="D8848" t="str">
            <v>P51218</v>
          </cell>
          <cell r="E8848" t="str">
            <v>TELA ACO SOLDADA CA-60 ATE 8mm</v>
          </cell>
          <cell r="F8848" t="str">
            <v>M2</v>
          </cell>
          <cell r="G8848">
            <v>10</v>
          </cell>
          <cell r="H8848" t="str">
            <v>S-PLEO</v>
          </cell>
          <cell r="I8848">
            <v>13</v>
          </cell>
        </row>
        <row r="8849">
          <cell r="D8849" t="str">
            <v>P51301</v>
          </cell>
          <cell r="E8849" t="str">
            <v>CONCRETO fck10MPa-PREPARO,LANCAMENTO,CURA</v>
          </cell>
          <cell r="F8849" t="str">
            <v>M3</v>
          </cell>
          <cell r="G8849">
            <v>210.78</v>
          </cell>
          <cell r="H8849" t="str">
            <v>S-PLEO</v>
          </cell>
          <cell r="I8849">
            <v>274.01</v>
          </cell>
        </row>
        <row r="8850">
          <cell r="D8850" t="str">
            <v>P51311</v>
          </cell>
          <cell r="E8850" t="str">
            <v>CONCRETO fck13,5MPa-PREPARO,LANCAMENTO,CURA</v>
          </cell>
          <cell r="F8850" t="str">
            <v>M3</v>
          </cell>
          <cell r="G8850">
            <v>246.46</v>
          </cell>
          <cell r="H8850" t="str">
            <v>S-PLEO</v>
          </cell>
          <cell r="I8850">
            <v>320.39</v>
          </cell>
        </row>
        <row r="8851">
          <cell r="D8851" t="str">
            <v>P51312</v>
          </cell>
          <cell r="E8851" t="str">
            <v>CONCRETO fck13,5MPa PRE-MISTURADO</v>
          </cell>
          <cell r="F8851" t="str">
            <v>M3</v>
          </cell>
          <cell r="G8851">
            <v>217</v>
          </cell>
          <cell r="H8851" t="str">
            <v>S-PLEO</v>
          </cell>
          <cell r="I8851">
            <v>282.10000000000002</v>
          </cell>
        </row>
        <row r="8852">
          <cell r="D8852" t="str">
            <v>P51321</v>
          </cell>
          <cell r="E8852" t="str">
            <v>CONCRETO fck15MPa-PREPARO,LANCAMENTO,CURA</v>
          </cell>
          <cell r="F8852" t="str">
            <v>M3</v>
          </cell>
          <cell r="G8852">
            <v>253.77</v>
          </cell>
          <cell r="H8852" t="str">
            <v>S-PLEO</v>
          </cell>
          <cell r="I8852">
            <v>329.9</v>
          </cell>
        </row>
        <row r="8853">
          <cell r="D8853" t="str">
            <v>P51322</v>
          </cell>
          <cell r="E8853" t="str">
            <v>CONCRETO fck15MPa PRE-MISTURADO</v>
          </cell>
          <cell r="F8853" t="str">
            <v>M3</v>
          </cell>
          <cell r="G8853">
            <v>220</v>
          </cell>
          <cell r="H8853" t="str">
            <v>S-PLEO</v>
          </cell>
          <cell r="I8853">
            <v>286</v>
          </cell>
        </row>
        <row r="8854">
          <cell r="D8854" t="str">
            <v>P51331</v>
          </cell>
          <cell r="E8854" t="str">
            <v>CONCRETO fck18MPa-PREPARO,LANCAMENTO,CURA</v>
          </cell>
          <cell r="F8854" t="str">
            <v>M3</v>
          </cell>
          <cell r="G8854">
            <v>257.36</v>
          </cell>
          <cell r="H8854" t="str">
            <v>S-PLEO</v>
          </cell>
          <cell r="I8854">
            <v>334.56</v>
          </cell>
        </row>
        <row r="8855">
          <cell r="D8855" t="str">
            <v>P51332</v>
          </cell>
          <cell r="E8855" t="str">
            <v>CONCRETO fck18MPa PRE-MISTURADO</v>
          </cell>
          <cell r="F8855" t="str">
            <v>M3</v>
          </cell>
          <cell r="G8855">
            <v>225</v>
          </cell>
          <cell r="H8855" t="str">
            <v>S-PLEO</v>
          </cell>
          <cell r="I8855">
            <v>292.5</v>
          </cell>
        </row>
        <row r="8856">
          <cell r="D8856" t="str">
            <v>P51333</v>
          </cell>
          <cell r="E8856" t="str">
            <v>CONCRETO fck20MPa-PREPARO LANCAMENTO,CURA</v>
          </cell>
          <cell r="F8856" t="str">
            <v>M3</v>
          </cell>
          <cell r="G8856">
            <v>260.95</v>
          </cell>
          <cell r="H8856" t="str">
            <v>S-PLEO</v>
          </cell>
          <cell r="I8856">
            <v>339.23</v>
          </cell>
        </row>
        <row r="8857">
          <cell r="D8857" t="str">
            <v>P51334</v>
          </cell>
          <cell r="E8857" t="str">
            <v>CONCRETO fck20MPa PRE-MISTURADO</v>
          </cell>
          <cell r="F8857" t="str">
            <v>m3</v>
          </cell>
          <cell r="G8857">
            <v>228</v>
          </cell>
          <cell r="H8857" t="str">
            <v>S-PLEO</v>
          </cell>
          <cell r="I8857">
            <v>296.39999999999998</v>
          </cell>
        </row>
        <row r="8858">
          <cell r="D8858" t="str">
            <v>P51345</v>
          </cell>
          <cell r="E8858" t="str">
            <v>CONCRETO fck25MPa-PREPARO,LANCAMENTO,CURA</v>
          </cell>
          <cell r="F8858" t="str">
            <v>M3</v>
          </cell>
          <cell r="G8858">
            <v>271.93</v>
          </cell>
          <cell r="H8858" t="str">
            <v>S-PLEO</v>
          </cell>
          <cell r="I8858">
            <v>353.5</v>
          </cell>
        </row>
        <row r="8859">
          <cell r="D8859" t="str">
            <v>P51350</v>
          </cell>
          <cell r="E8859" t="str">
            <v>LANCAMENTO MANUAL CONCRETO ESTRUTURAL-ADENSAM.VIB.</v>
          </cell>
          <cell r="F8859" t="str">
            <v>M3</v>
          </cell>
          <cell r="G8859">
            <v>18.38</v>
          </cell>
          <cell r="H8859" t="str">
            <v>S-PLEO</v>
          </cell>
          <cell r="I8859">
            <v>23.89</v>
          </cell>
        </row>
        <row r="8860">
          <cell r="D8860" t="str">
            <v>P51352</v>
          </cell>
          <cell r="E8860" t="str">
            <v>BOMBEAMENTO DE CONCRETO</v>
          </cell>
          <cell r="F8860" t="str">
            <v>M3</v>
          </cell>
          <cell r="G8860">
            <v>19.149999999999999</v>
          </cell>
          <cell r="H8860" t="str">
            <v>S-PLEO</v>
          </cell>
          <cell r="I8860">
            <v>24.89</v>
          </cell>
        </row>
        <row r="8861">
          <cell r="D8861" t="str">
            <v>P51354</v>
          </cell>
          <cell r="E8861" t="str">
            <v>ADENSAMENTO/REGULARIZACAO DE CONCRETO,COM REGUA</v>
          </cell>
          <cell r="F8861" t="str">
            <v>M2</v>
          </cell>
          <cell r="G8861">
            <v>1.51</v>
          </cell>
          <cell r="H8861" t="str">
            <v>S-PLEO</v>
          </cell>
          <cell r="I8861">
            <v>1.96</v>
          </cell>
        </row>
        <row r="8862">
          <cell r="D8862" t="str">
            <v>P51391</v>
          </cell>
          <cell r="E8862" t="str">
            <v>LAJE PRE-FABRICADA ENTREPISO 12cm TAVELA CIMENTO</v>
          </cell>
          <cell r="F8862" t="str">
            <v>M2</v>
          </cell>
          <cell r="G8862">
            <v>52.25</v>
          </cell>
          <cell r="H8862" t="str">
            <v>S-PLEO</v>
          </cell>
          <cell r="I8862">
            <v>67.92</v>
          </cell>
        </row>
        <row r="8863">
          <cell r="D8863" t="str">
            <v>P51392</v>
          </cell>
          <cell r="E8863" t="str">
            <v>LAJE PRE-FABRICADA ENTREPISO 12cm TAVELA CERAMICA</v>
          </cell>
          <cell r="F8863" t="str">
            <v>M2</v>
          </cell>
          <cell r="G8863">
            <v>52.25</v>
          </cell>
          <cell r="H8863" t="str">
            <v>S-PLEO</v>
          </cell>
          <cell r="I8863">
            <v>67.92</v>
          </cell>
        </row>
        <row r="8864">
          <cell r="D8864" t="str">
            <v>P51395</v>
          </cell>
          <cell r="E8864" t="str">
            <v>LAJE PRE-FABRICADA FORRO 10cm TAVELA CIMENTO</v>
          </cell>
          <cell r="F8864" t="str">
            <v>M2</v>
          </cell>
          <cell r="G8864">
            <v>49.18</v>
          </cell>
          <cell r="H8864" t="str">
            <v>S-PLEO</v>
          </cell>
          <cell r="I8864">
            <v>63.93</v>
          </cell>
        </row>
        <row r="8865">
          <cell r="D8865" t="str">
            <v>P51396</v>
          </cell>
          <cell r="E8865" t="str">
            <v>LAJE PRE-FABRICADA FORRO 10cm TAVELA CERAMICA</v>
          </cell>
          <cell r="F8865" t="str">
            <v>M2</v>
          </cell>
          <cell r="G8865">
            <v>49.18</v>
          </cell>
          <cell r="H8865" t="str">
            <v>S-PLEO</v>
          </cell>
          <cell r="I8865">
            <v>63.93</v>
          </cell>
        </row>
        <row r="8866">
          <cell r="D8866" t="str">
            <v>P51405</v>
          </cell>
          <cell r="E8866" t="str">
            <v>DESMOLDAGEM DE FORMA</v>
          </cell>
          <cell r="F8866" t="str">
            <v>M2</v>
          </cell>
          <cell r="G8866">
            <v>1.19</v>
          </cell>
          <cell r="H8866" t="str">
            <v>S-PLEO</v>
          </cell>
          <cell r="I8866">
            <v>1.54</v>
          </cell>
        </row>
        <row r="8867">
          <cell r="D8867" t="str">
            <v>P51731</v>
          </cell>
          <cell r="E8867" t="str">
            <v>LAJE CONCRETO ARMADO-ESCOR,FORMA,ARM,LANC,CURA,DES</v>
          </cell>
          <cell r="F8867" t="str">
            <v>M3</v>
          </cell>
          <cell r="G8867">
            <v>758.04</v>
          </cell>
          <cell r="H8867" t="str">
            <v>S-PLEO</v>
          </cell>
          <cell r="I8867">
            <v>985.45</v>
          </cell>
        </row>
        <row r="8868">
          <cell r="D8868" t="str">
            <v>P51732</v>
          </cell>
          <cell r="E8868" t="str">
            <v>VIGA CONCRETO ARMADO-ESCOR,FORMA,ARM,LANC,CURA,DES</v>
          </cell>
          <cell r="F8868" t="str">
            <v>M3</v>
          </cell>
          <cell r="G8868">
            <v>1204.8900000000001</v>
          </cell>
          <cell r="H8868" t="str">
            <v>S-PLEO</v>
          </cell>
          <cell r="I8868">
            <v>1566.35</v>
          </cell>
        </row>
        <row r="8869">
          <cell r="D8869" t="str">
            <v>P51733</v>
          </cell>
          <cell r="E8869" t="str">
            <v>PILAR CONCRETO ARMADO-ESCOR,FORMA,ARM,LANC,CURA,D.</v>
          </cell>
          <cell r="F8869" t="str">
            <v>M3</v>
          </cell>
          <cell r="G8869">
            <v>1550.66</v>
          </cell>
          <cell r="H8869" t="str">
            <v>S-PLEO</v>
          </cell>
          <cell r="I8869">
            <v>2015.85</v>
          </cell>
        </row>
        <row r="8870">
          <cell r="D8870" t="str">
            <v>P51830</v>
          </cell>
          <cell r="E8870" t="str">
            <v>ESTRUTURA CONCRETO-4PAV-EXCL.FUNDACAO-fck20MPa</v>
          </cell>
          <cell r="F8870" t="str">
            <v>M2</v>
          </cell>
          <cell r="G8870">
            <v>195.85</v>
          </cell>
          <cell r="H8870" t="str">
            <v>S-PLEO</v>
          </cell>
          <cell r="I8870">
            <v>254.6</v>
          </cell>
        </row>
        <row r="8871">
          <cell r="D8871" t="str">
            <v>P51831</v>
          </cell>
          <cell r="E8871" t="str">
            <v>ESTRUTURA CONCRETO-4a8PAV-EXCL.FUNDACAO-fck20MPa</v>
          </cell>
          <cell r="F8871" t="str">
            <v>M2</v>
          </cell>
          <cell r="G8871">
            <v>205.62</v>
          </cell>
          <cell r="H8871" t="str">
            <v>S-PLEO</v>
          </cell>
          <cell r="I8871">
            <v>267.3</v>
          </cell>
        </row>
        <row r="8872">
          <cell r="D8872" t="str">
            <v>P51832</v>
          </cell>
          <cell r="E8872" t="str">
            <v>ESTRUTURA CONCRETO-8a12PAV-EXCL.FUNDACAO-fck20MPa</v>
          </cell>
          <cell r="F8872" t="str">
            <v>M2</v>
          </cell>
          <cell r="G8872">
            <v>210.19</v>
          </cell>
          <cell r="H8872" t="str">
            <v>S-PLEO</v>
          </cell>
          <cell r="I8872">
            <v>273.24</v>
          </cell>
        </row>
        <row r="8873">
          <cell r="D8873" t="str">
            <v>P52200</v>
          </cell>
          <cell r="E8873" t="str">
            <v>PERFIL I  8 C/FUNDO E ESMALTE P/ESTR.METALICA</v>
          </cell>
          <cell r="F8873" t="str">
            <v>M</v>
          </cell>
          <cell r="G8873">
            <v>321.58999999999997</v>
          </cell>
          <cell r="H8873" t="str">
            <v>S-PLEO</v>
          </cell>
          <cell r="I8873">
            <v>418.06</v>
          </cell>
        </row>
        <row r="8874">
          <cell r="D8874" t="str">
            <v>P52201</v>
          </cell>
          <cell r="E8874" t="str">
            <v>PERFIL I C/FUNDO E ESMALTE P/ESTRUTURA METALICA</v>
          </cell>
          <cell r="F8874" t="str">
            <v>KG</v>
          </cell>
          <cell r="G8874">
            <v>11.78</v>
          </cell>
          <cell r="H8874" t="str">
            <v>S-PLEO</v>
          </cell>
          <cell r="I8874">
            <v>15.31</v>
          </cell>
        </row>
        <row r="8875">
          <cell r="D8875" t="str">
            <v>P52205</v>
          </cell>
          <cell r="E8875" t="str">
            <v>PERFIL I 10 C/FUNDO E ESMALTE P/ESTR.METALICA</v>
          </cell>
          <cell r="F8875" t="str">
            <v>M</v>
          </cell>
          <cell r="G8875">
            <v>444.11</v>
          </cell>
          <cell r="H8875" t="str">
            <v>S-PLEO</v>
          </cell>
          <cell r="I8875">
            <v>577.34</v>
          </cell>
        </row>
        <row r="8876">
          <cell r="D8876" t="str">
            <v>P52210</v>
          </cell>
          <cell r="E8876" t="str">
            <v>PERFIL I  8 C/PINTURA EPOXI   P/ESTR.METALICA</v>
          </cell>
          <cell r="F8876" t="str">
            <v>M</v>
          </cell>
          <cell r="G8876">
            <v>329.79</v>
          </cell>
          <cell r="H8876" t="str">
            <v>S-PLEO</v>
          </cell>
          <cell r="I8876">
            <v>428.72</v>
          </cell>
        </row>
        <row r="8877">
          <cell r="D8877" t="str">
            <v>P52211</v>
          </cell>
          <cell r="E8877" t="str">
            <v>PERFIL I C/PINTURA EPOXI P/ESTRUTURA METALICA</v>
          </cell>
          <cell r="F8877" t="str">
            <v>KG</v>
          </cell>
          <cell r="G8877">
            <v>12.08</v>
          </cell>
          <cell r="H8877" t="str">
            <v>S-PLEO</v>
          </cell>
          <cell r="I8877">
            <v>15.7</v>
          </cell>
        </row>
        <row r="8878">
          <cell r="D8878" t="str">
            <v>P52215</v>
          </cell>
          <cell r="E8878" t="str">
            <v>PERFIL I 10 C/PINTURA EPOXI   P/ESTR.METALICA</v>
          </cell>
          <cell r="F8878" t="str">
            <v>M</v>
          </cell>
          <cell r="G8878">
            <v>455.43</v>
          </cell>
          <cell r="H8878" t="str">
            <v>S-PLEO</v>
          </cell>
          <cell r="I8878">
            <v>592.04999999999995</v>
          </cell>
        </row>
        <row r="8879">
          <cell r="D8879" t="str">
            <v>P52220</v>
          </cell>
          <cell r="E8879" t="str">
            <v>PERFIL I 12 C/PINTURA EPOXI   P/ESTR.METALICA</v>
          </cell>
          <cell r="F8879" t="str">
            <v>M</v>
          </cell>
          <cell r="G8879">
            <v>732.05</v>
          </cell>
          <cell r="H8879" t="str">
            <v>S-PLEO</v>
          </cell>
          <cell r="I8879">
            <v>951.66</v>
          </cell>
        </row>
        <row r="8880">
          <cell r="D8880" t="str">
            <v>P52225</v>
          </cell>
          <cell r="E8880" t="str">
            <v>PERFIL I 12 C/FUNDO E ESMALTE P/ESTR.METALICA</v>
          </cell>
          <cell r="F8880" t="str">
            <v>M</v>
          </cell>
          <cell r="G8880">
            <v>713.87</v>
          </cell>
          <cell r="H8880" t="str">
            <v>S-PLEO</v>
          </cell>
          <cell r="I8880">
            <v>928.03</v>
          </cell>
        </row>
        <row r="8881">
          <cell r="D8881" t="str">
            <v>P52230</v>
          </cell>
          <cell r="E8881" t="str">
            <v>CANTONEIRA FERRO 2"X2"X1/4"-FUNDO E ESMALTE</v>
          </cell>
          <cell r="F8881" t="str">
            <v>M</v>
          </cell>
          <cell r="G8881">
            <v>47.4</v>
          </cell>
          <cell r="H8881" t="str">
            <v>S-PLEO</v>
          </cell>
          <cell r="I8881">
            <v>61.62</v>
          </cell>
        </row>
        <row r="8882">
          <cell r="D8882" t="str">
            <v>P52231</v>
          </cell>
          <cell r="E8882" t="str">
            <v>CANTONEIRA FERRO 2"X2"X1/4"-FUNDO E ESMALTE</v>
          </cell>
          <cell r="F8882" t="str">
            <v>KG</v>
          </cell>
          <cell r="G8882">
            <v>9.98</v>
          </cell>
          <cell r="H8882" t="str">
            <v>S-PLEO</v>
          </cell>
          <cell r="I8882">
            <v>12.97</v>
          </cell>
        </row>
        <row r="8883">
          <cell r="D8883" t="str">
            <v>P52235</v>
          </cell>
          <cell r="E8883" t="str">
            <v>CANTONEIRA FERRO 2"X2"X1/4"-PINTURA EPOXI</v>
          </cell>
          <cell r="F8883" t="str">
            <v>M</v>
          </cell>
          <cell r="G8883">
            <v>48.82</v>
          </cell>
          <cell r="H8883" t="str">
            <v>S-PLEO</v>
          </cell>
          <cell r="I8883">
            <v>63.46</v>
          </cell>
        </row>
        <row r="8884">
          <cell r="D8884" t="str">
            <v>P52236</v>
          </cell>
          <cell r="E8884" t="str">
            <v>CANTONEIRA FERRO 2"X2"X1/4"-PINTURA EPOXI</v>
          </cell>
          <cell r="F8884" t="str">
            <v>KG</v>
          </cell>
          <cell r="G8884">
            <v>10.28</v>
          </cell>
          <cell r="H8884" t="str">
            <v>S-PLEO</v>
          </cell>
          <cell r="I8884">
            <v>13.36</v>
          </cell>
        </row>
        <row r="8885">
          <cell r="D8885" t="str">
            <v>P52240</v>
          </cell>
          <cell r="E8885" t="str">
            <v>CHAPA DE FERRO 1/2"- FUNDO E ESMALTE</v>
          </cell>
          <cell r="F8885" t="str">
            <v>M2</v>
          </cell>
          <cell r="G8885">
            <v>952.07</v>
          </cell>
          <cell r="H8885" t="str">
            <v>S-PLEO</v>
          </cell>
          <cell r="I8885">
            <v>1237.69</v>
          </cell>
        </row>
        <row r="8886">
          <cell r="D8886" t="str">
            <v>P52245</v>
          </cell>
          <cell r="E8886" t="str">
            <v>CHAPA DE FERRO 1/2"- PINTURA EPOXI</v>
          </cell>
          <cell r="F8886" t="str">
            <v>M2</v>
          </cell>
          <cell r="G8886">
            <v>981.95</v>
          </cell>
          <cell r="H8886" t="str">
            <v>S-PLEO</v>
          </cell>
          <cell r="I8886">
            <v>1276.53</v>
          </cell>
        </row>
        <row r="8887">
          <cell r="D8887" t="str">
            <v>P52250</v>
          </cell>
          <cell r="E8887" t="str">
            <v>PARAFUSO 1/2"X85 P/FIXACAO ESTR.METALICA-COLOCADO</v>
          </cell>
          <cell r="F8887" t="str">
            <v>UN</v>
          </cell>
          <cell r="G8887">
            <v>3.8</v>
          </cell>
          <cell r="H8887" t="str">
            <v>S-PLEO</v>
          </cell>
          <cell r="I8887">
            <v>4.9400000000000004</v>
          </cell>
        </row>
        <row r="8888">
          <cell r="D8888" t="str">
            <v>P52255</v>
          </cell>
          <cell r="E8888" t="str">
            <v>CANTONEIRA FERRO 2 1/2X2 1/2X1/4" C/FUNDO/ESMALTE</v>
          </cell>
          <cell r="F8888" t="str">
            <v>M</v>
          </cell>
          <cell r="G8888">
            <v>58.31</v>
          </cell>
          <cell r="H8888" t="str">
            <v>S-PLEO</v>
          </cell>
          <cell r="I8888">
            <v>75.8</v>
          </cell>
        </row>
        <row r="8889">
          <cell r="D8889" t="str">
            <v>P52260</v>
          </cell>
          <cell r="E8889" t="str">
            <v>CHAPA DE FERRO 1/4"- FUNDO E ESMALTE</v>
          </cell>
          <cell r="F8889" t="str">
            <v>M2</v>
          </cell>
          <cell r="G8889">
            <v>475.99</v>
          </cell>
          <cell r="H8889" t="str">
            <v>S-PLEO</v>
          </cell>
          <cell r="I8889">
            <v>618.78</v>
          </cell>
        </row>
        <row r="8890">
          <cell r="D8890" t="str">
            <v>P52265</v>
          </cell>
          <cell r="E8890" t="str">
            <v>CHAPA DE FERRO 1/4"- PINTURA EPOXI</v>
          </cell>
          <cell r="F8890" t="str">
            <v>M2</v>
          </cell>
          <cell r="G8890">
            <v>490.93</v>
          </cell>
          <cell r="H8890" t="str">
            <v>S-PLEO</v>
          </cell>
          <cell r="I8890">
            <v>638.20000000000005</v>
          </cell>
        </row>
        <row r="8891">
          <cell r="D8891" t="str">
            <v>P52500</v>
          </cell>
          <cell r="E8891" t="str">
            <v>ESCADA PERFIL METALICO C/DEGRAUS MADEIRA L=1,30 M</v>
          </cell>
          <cell r="F8891" t="str">
            <v>M</v>
          </cell>
          <cell r="G8891">
            <v>1327.54</v>
          </cell>
          <cell r="H8891" t="str">
            <v>S-PLEO</v>
          </cell>
          <cell r="I8891">
            <v>1725.8</v>
          </cell>
        </row>
        <row r="8892">
          <cell r="D8892" t="str">
            <v>P52505</v>
          </cell>
          <cell r="E8892" t="str">
            <v>CORRIMAO TUBO FERRO GALVANIZADO-1X75 E 3X25 MM</v>
          </cell>
          <cell r="F8892" t="str">
            <v>M</v>
          </cell>
          <cell r="G8892">
            <v>165.21</v>
          </cell>
          <cell r="H8892" t="str">
            <v>S-PLEO</v>
          </cell>
          <cell r="I8892">
            <v>214.77</v>
          </cell>
        </row>
        <row r="8893">
          <cell r="D8893" t="str">
            <v>P61001</v>
          </cell>
          <cell r="E8893" t="str">
            <v>ALVENARIA PEDRA-GRANITO-ARESTA 22cm-J2cm-ci-ar 1:6</v>
          </cell>
          <cell r="F8893" t="str">
            <v>M3</v>
          </cell>
          <cell r="G8893">
            <v>339.25</v>
          </cell>
          <cell r="H8893" t="str">
            <v>S-PLEO</v>
          </cell>
          <cell r="I8893">
            <v>441.02</v>
          </cell>
        </row>
        <row r="8894">
          <cell r="D8894" t="str">
            <v>P61002</v>
          </cell>
          <cell r="E8894" t="str">
            <v>ALVENARIA PEDRA-GRANITO-ARESTA 22cm-J2cm-ci-ar 1:6</v>
          </cell>
          <cell r="F8894" t="str">
            <v>M2</v>
          </cell>
          <cell r="G8894">
            <v>77.400000000000006</v>
          </cell>
          <cell r="H8894" t="str">
            <v>S-PLEO</v>
          </cell>
          <cell r="I8894">
            <v>100.62</v>
          </cell>
        </row>
        <row r="8895">
          <cell r="D8895" t="str">
            <v>P62210</v>
          </cell>
          <cell r="E8895" t="str">
            <v>ALVENARIA TIJ.MACICO-DE 10cm-J15mm ci-ca-ar 1:2:8</v>
          </cell>
          <cell r="F8895" t="str">
            <v>M2</v>
          </cell>
          <cell r="G8895">
            <v>24.82</v>
          </cell>
          <cell r="H8895" t="str">
            <v>S-PLEO</v>
          </cell>
          <cell r="I8895">
            <v>32.26</v>
          </cell>
        </row>
        <row r="8896">
          <cell r="D8896" t="str">
            <v>P62211</v>
          </cell>
          <cell r="E8896" t="str">
            <v>ALVENARIA TIJ.MACICO-DE 15cm-J15mm ci-ca-ar 1:2:8</v>
          </cell>
          <cell r="F8896" t="str">
            <v>M2</v>
          </cell>
          <cell r="G8896">
            <v>45.21</v>
          </cell>
          <cell r="H8896" t="str">
            <v>S-PLEO</v>
          </cell>
          <cell r="I8896">
            <v>58.77</v>
          </cell>
        </row>
        <row r="8897">
          <cell r="D8897" t="str">
            <v>P62212</v>
          </cell>
          <cell r="E8897" t="str">
            <v>ALVENARIA TIJ.MACICO-DE 15cm-J15mm ci-ar1:10AGLUT.</v>
          </cell>
          <cell r="F8897" t="str">
            <v>M2</v>
          </cell>
          <cell r="G8897">
            <v>44.47</v>
          </cell>
          <cell r="H8897" t="str">
            <v>S-PLEO</v>
          </cell>
          <cell r="I8897">
            <v>57.81</v>
          </cell>
        </row>
        <row r="8898">
          <cell r="D8898" t="str">
            <v>P62213</v>
          </cell>
          <cell r="E8898" t="str">
            <v>ALVENARIA TIJ.MACICO-DE 25cm-J15mm ci-ca-ar 1:2:8</v>
          </cell>
          <cell r="F8898" t="str">
            <v>M2</v>
          </cell>
          <cell r="G8898">
            <v>82.47</v>
          </cell>
          <cell r="H8898" t="str">
            <v>S-PLEO</v>
          </cell>
          <cell r="I8898">
            <v>107.21</v>
          </cell>
        </row>
        <row r="8899">
          <cell r="D8899" t="str">
            <v>P62220</v>
          </cell>
          <cell r="E8899" t="str">
            <v>ALVENARIA TIJ.4FUROS-DE 15cm-J15mm ci-ca-ar 1:2:8</v>
          </cell>
          <cell r="F8899" t="str">
            <v>M2</v>
          </cell>
          <cell r="G8899">
            <v>29.97</v>
          </cell>
          <cell r="H8899" t="str">
            <v>S-PLEO</v>
          </cell>
          <cell r="I8899">
            <v>38.96</v>
          </cell>
        </row>
        <row r="8900">
          <cell r="D8900" t="str">
            <v>P62240</v>
          </cell>
          <cell r="E8900" t="str">
            <v>ALVENARIA TIJ.6FUROS-DE 10cm-J15mm ci-ca-ar 1:2:8</v>
          </cell>
          <cell r="F8900" t="str">
            <v>M2</v>
          </cell>
          <cell r="G8900">
            <v>24</v>
          </cell>
          <cell r="H8900" t="str">
            <v>S-PLEO</v>
          </cell>
          <cell r="I8900">
            <v>31.2</v>
          </cell>
        </row>
        <row r="8901">
          <cell r="D8901" t="str">
            <v>P62241</v>
          </cell>
          <cell r="E8901" t="str">
            <v>ALVENARIA TIJ.6FUROS-DE 10cm-J15mm ci-ar 1:10AGLUT</v>
          </cell>
          <cell r="F8901" t="str">
            <v>M2</v>
          </cell>
          <cell r="G8901">
            <v>23.62</v>
          </cell>
          <cell r="H8901" t="str">
            <v>S-PLEO</v>
          </cell>
          <cell r="I8901">
            <v>30.7</v>
          </cell>
        </row>
        <row r="8902">
          <cell r="D8902" t="str">
            <v>P62260</v>
          </cell>
          <cell r="E8902" t="str">
            <v>ALVENARIA TIJ.6FUROS-DE 15cm-J15mm ci-ca-ar 1:2:8</v>
          </cell>
          <cell r="F8902" t="str">
            <v>M2</v>
          </cell>
          <cell r="G8902">
            <v>34.869999999999997</v>
          </cell>
          <cell r="H8902" t="str">
            <v>S-PLEO</v>
          </cell>
          <cell r="I8902">
            <v>45.33</v>
          </cell>
        </row>
        <row r="8903">
          <cell r="D8903" t="str">
            <v>P62261</v>
          </cell>
          <cell r="E8903" t="str">
            <v>ALVENARIA TIJ.6 FUROS DE 25cm-J15mm-ci-ca-ar1:2:8</v>
          </cell>
          <cell r="F8903" t="str">
            <v>M2</v>
          </cell>
          <cell r="G8903">
            <v>46.79</v>
          </cell>
          <cell r="H8903" t="str">
            <v>S-PLEO</v>
          </cell>
          <cell r="I8903">
            <v>60.82</v>
          </cell>
        </row>
        <row r="8904">
          <cell r="D8904" t="str">
            <v>P62410</v>
          </cell>
          <cell r="E8904" t="str">
            <v>ALVENARIA ECKERT 2X15,TIJ.MACICO</v>
          </cell>
          <cell r="F8904" t="str">
            <v>M2</v>
          </cell>
          <cell r="G8904">
            <v>90.42</v>
          </cell>
          <cell r="H8904" t="str">
            <v>S-PLEO</v>
          </cell>
          <cell r="I8904">
            <v>117.54</v>
          </cell>
        </row>
        <row r="8905">
          <cell r="D8905" t="str">
            <v>P62470</v>
          </cell>
          <cell r="E8905" t="str">
            <v>ALVENARIA ECKERT 2X10,TIJ.MACICO</v>
          </cell>
          <cell r="F8905" t="str">
            <v>M2</v>
          </cell>
          <cell r="G8905">
            <v>49.64</v>
          </cell>
          <cell r="H8905" t="str">
            <v>S-PLEO</v>
          </cell>
          <cell r="I8905">
            <v>64.53</v>
          </cell>
        </row>
        <row r="8906">
          <cell r="D8906" t="str">
            <v>P62710</v>
          </cell>
          <cell r="E8906" t="str">
            <v>ALVENARIA TIJ.REFRATARIO 15cm</v>
          </cell>
          <cell r="F8906" t="str">
            <v>M2</v>
          </cell>
          <cell r="G8906">
            <v>114.7</v>
          </cell>
          <cell r="H8906" t="str">
            <v>S-PLEO</v>
          </cell>
          <cell r="I8906">
            <v>149.11000000000001</v>
          </cell>
        </row>
        <row r="8907">
          <cell r="D8907" t="str">
            <v>P62720</v>
          </cell>
          <cell r="E8907" t="str">
            <v>ALVENARIA TIJ.REFRATARIO-PLAQUETA 5cm</v>
          </cell>
          <cell r="F8907" t="str">
            <v>M2</v>
          </cell>
          <cell r="G8907">
            <v>83.83</v>
          </cell>
          <cell r="H8907" t="str">
            <v>S-PLEO</v>
          </cell>
          <cell r="I8907">
            <v>108.97</v>
          </cell>
        </row>
        <row r="8908">
          <cell r="D8908" t="str">
            <v>P62800</v>
          </cell>
          <cell r="E8908" t="str">
            <v>ALVENARIA TIJ.A VISTA-DE 15cm-J1cm ci-ar 1:5</v>
          </cell>
          <cell r="F8908" t="str">
            <v>M2</v>
          </cell>
          <cell r="G8908">
            <v>56.41</v>
          </cell>
          <cell r="H8908" t="str">
            <v>S-PLEO</v>
          </cell>
          <cell r="I8908">
            <v>73.33</v>
          </cell>
        </row>
        <row r="8909">
          <cell r="D8909" t="str">
            <v>P62801</v>
          </cell>
          <cell r="E8909" t="str">
            <v>ALVENARIA TIJ.A VISTA-DE 25cm-J1cm ci-ar 1:5</v>
          </cell>
          <cell r="F8909" t="str">
            <v>M2</v>
          </cell>
          <cell r="G8909">
            <v>112.26</v>
          </cell>
          <cell r="H8909" t="str">
            <v>S-PLEO</v>
          </cell>
          <cell r="I8909">
            <v>145.93</v>
          </cell>
        </row>
        <row r="8910">
          <cell r="D8910" t="str">
            <v>P62802</v>
          </cell>
          <cell r="E8910" t="str">
            <v>ALVENARIA TIJ.A VISTA-DE 15cm-DOIS LADOS</v>
          </cell>
          <cell r="F8910" t="str">
            <v>M2</v>
          </cell>
          <cell r="G8910">
            <v>60.67</v>
          </cell>
          <cell r="H8910" t="str">
            <v>S-PLEO</v>
          </cell>
          <cell r="I8910">
            <v>78.87</v>
          </cell>
        </row>
        <row r="8911">
          <cell r="D8911" t="str">
            <v>P62841</v>
          </cell>
          <cell r="E8911" t="str">
            <v>ALVENARIA ECKERT 2X15,UM LADO A VISTA</v>
          </cell>
          <cell r="F8911" t="str">
            <v>M2</v>
          </cell>
          <cell r="G8911">
            <v>101.63</v>
          </cell>
          <cell r="H8911" t="str">
            <v>S-PLEO</v>
          </cell>
          <cell r="I8911">
            <v>132.11000000000001</v>
          </cell>
        </row>
        <row r="8912">
          <cell r="D8912" t="str">
            <v>P62950</v>
          </cell>
          <cell r="E8912" t="str">
            <v>VERGA 11x11cm-VAO ATE 2,4m c/DESFORMA arg ci-ar1:4</v>
          </cell>
          <cell r="F8912" t="str">
            <v>M</v>
          </cell>
          <cell r="G8912">
            <v>40.49</v>
          </cell>
          <cell r="H8912" t="str">
            <v>S-PLEO</v>
          </cell>
          <cell r="I8912">
            <v>52.63</v>
          </cell>
        </row>
        <row r="8913">
          <cell r="D8913" t="str">
            <v>P62951</v>
          </cell>
          <cell r="E8913" t="str">
            <v>VERGA 11x3cm-VAO ATE 1,2m c/DESF.ci-ar 1:4(taipa')</v>
          </cell>
          <cell r="F8913" t="str">
            <v>M</v>
          </cell>
          <cell r="G8913">
            <v>13.54</v>
          </cell>
          <cell r="H8913" t="str">
            <v>S-PLEO</v>
          </cell>
          <cell r="I8913">
            <v>17.600000000000001</v>
          </cell>
        </row>
        <row r="8914">
          <cell r="D8914" t="str">
            <v>P63100</v>
          </cell>
          <cell r="E8914" t="str">
            <v>ALVENARIA BLOCO CONCRETO 6,3cm J.15mm arg ci-ar1:5</v>
          </cell>
          <cell r="F8914" t="str">
            <v>M2</v>
          </cell>
          <cell r="G8914">
            <v>21.97</v>
          </cell>
          <cell r="H8914" t="str">
            <v>S-PLEO</v>
          </cell>
          <cell r="I8914">
            <v>28.56</v>
          </cell>
        </row>
        <row r="8915">
          <cell r="D8915" t="str">
            <v>P63110</v>
          </cell>
          <cell r="E8915" t="str">
            <v>ALVENARIA BLOCO CONCRETO  9cm J.15mm arg ci-ar 1:5</v>
          </cell>
          <cell r="F8915" t="str">
            <v>M2</v>
          </cell>
          <cell r="G8915">
            <v>26.88</v>
          </cell>
          <cell r="H8915" t="str">
            <v>S-PLEO</v>
          </cell>
          <cell r="I8915">
            <v>34.94</v>
          </cell>
        </row>
        <row r="8916">
          <cell r="D8916" t="str">
            <v>P63120</v>
          </cell>
          <cell r="E8916" t="str">
            <v>ALVENARIA BLOCO CONCRETO 14cm J.15mm arg ci-ar 1:5</v>
          </cell>
          <cell r="F8916" t="str">
            <v>M2</v>
          </cell>
          <cell r="G8916">
            <v>32.04</v>
          </cell>
          <cell r="H8916" t="str">
            <v>S-PLEO</v>
          </cell>
          <cell r="I8916">
            <v>41.65</v>
          </cell>
        </row>
        <row r="8917">
          <cell r="D8917" t="str">
            <v>P63130</v>
          </cell>
          <cell r="E8917" t="str">
            <v>ALVENARIA BLOCO CONCRETO 19cm J.15mm arg ci-ar 1:5</v>
          </cell>
          <cell r="F8917" t="str">
            <v>M2</v>
          </cell>
          <cell r="G8917">
            <v>39.26</v>
          </cell>
          <cell r="H8917" t="str">
            <v>S-PLEO</v>
          </cell>
          <cell r="I8917">
            <v>51.03</v>
          </cell>
        </row>
        <row r="8918">
          <cell r="D8918" t="str">
            <v>P63140</v>
          </cell>
          <cell r="E8918" t="str">
            <v>ALVENARIA ESTRUT.BLOCO CONCRETO 14cm</v>
          </cell>
          <cell r="F8918" t="str">
            <v>M2</v>
          </cell>
          <cell r="G8918">
            <v>64.06</v>
          </cell>
          <cell r="H8918" t="str">
            <v>S-PLEO</v>
          </cell>
          <cell r="I8918">
            <v>83.27</v>
          </cell>
        </row>
        <row r="8919">
          <cell r="D8919" t="str">
            <v>P63150</v>
          </cell>
          <cell r="E8919" t="str">
            <v>ALVENARIA ESTRUT.BLOCO CONCRETO 19cm</v>
          </cell>
          <cell r="F8919" t="str">
            <v>M2</v>
          </cell>
          <cell r="G8919">
            <v>75.599999999999994</v>
          </cell>
          <cell r="H8919" t="str">
            <v>S-PLEO</v>
          </cell>
          <cell r="I8919">
            <v>98.28</v>
          </cell>
        </row>
        <row r="8920">
          <cell r="D8920" t="str">
            <v>P64101</v>
          </cell>
          <cell r="E8920" t="str">
            <v>DIVISORIA DUPLA DE MADEIRA COMPENSADA</v>
          </cell>
          <cell r="F8920" t="str">
            <v>M2</v>
          </cell>
          <cell r="G8920">
            <v>40.69</v>
          </cell>
          <cell r="H8920" t="str">
            <v>S-PLEO</v>
          </cell>
          <cell r="I8920">
            <v>52.89</v>
          </cell>
        </row>
        <row r="8921">
          <cell r="D8921" t="str">
            <v>P64300</v>
          </cell>
          <cell r="E8921" t="str">
            <v>DIVISORIA DIVILUX 35mm-COLOCADA</v>
          </cell>
          <cell r="F8921" t="str">
            <v>M2</v>
          </cell>
          <cell r="G8921">
            <v>54.8</v>
          </cell>
          <cell r="H8921" t="str">
            <v>S-PLEO</v>
          </cell>
          <cell r="I8921">
            <v>71.239999999999995</v>
          </cell>
        </row>
        <row r="8922">
          <cell r="D8922" t="str">
            <v>P64310</v>
          </cell>
          <cell r="E8922" t="str">
            <v>FECHAMENTO LATERAL COM TELHA FIBROCIMENTO 6mm</v>
          </cell>
          <cell r="F8922" t="str">
            <v>M2</v>
          </cell>
          <cell r="G8922">
            <v>20.190000000000001</v>
          </cell>
          <cell r="H8922" t="str">
            <v>S-PLEO</v>
          </cell>
          <cell r="I8922">
            <v>26.24</v>
          </cell>
        </row>
        <row r="8923">
          <cell r="D8923" t="str">
            <v>P64320</v>
          </cell>
          <cell r="E8923" t="str">
            <v>PN1- PAINEL CEGO - COLOCADA</v>
          </cell>
          <cell r="F8923" t="str">
            <v>M2</v>
          </cell>
          <cell r="G8923">
            <v>46.7</v>
          </cell>
          <cell r="H8923" t="str">
            <v>S-PLEO</v>
          </cell>
          <cell r="I8923">
            <v>60.71</v>
          </cell>
        </row>
        <row r="8924">
          <cell r="D8924" t="str">
            <v>P64325</v>
          </cell>
          <cell r="E8924" t="str">
            <v>PN2- PAINEL + VIDRO LISO TRANSPARENTE-COLOCADA</v>
          </cell>
          <cell r="F8924" t="str">
            <v>M2</v>
          </cell>
          <cell r="G8924">
            <v>75.599999999999994</v>
          </cell>
          <cell r="H8924" t="str">
            <v>S-PLEO</v>
          </cell>
          <cell r="I8924">
            <v>98.28</v>
          </cell>
        </row>
        <row r="8925">
          <cell r="D8925" t="str">
            <v>P64330</v>
          </cell>
          <cell r="E8925" t="str">
            <v>PN3- PAINEL + VIDRO + PAINEL - COLOCADA</v>
          </cell>
          <cell r="F8925" t="str">
            <v>M2</v>
          </cell>
          <cell r="G8925">
            <v>75.599999999999994</v>
          </cell>
          <cell r="H8925" t="str">
            <v>S-PLEO</v>
          </cell>
          <cell r="I8925">
            <v>98.28</v>
          </cell>
        </row>
        <row r="8926">
          <cell r="D8926" t="str">
            <v>P64335</v>
          </cell>
          <cell r="E8926" t="str">
            <v>PN4- PAINEL + VIDRO + VIDRO - COLOCADA</v>
          </cell>
          <cell r="F8926" t="str">
            <v>M2</v>
          </cell>
          <cell r="G8926">
            <v>92.7</v>
          </cell>
          <cell r="H8926" t="str">
            <v>S-PLEO</v>
          </cell>
          <cell r="I8926">
            <v>120.51</v>
          </cell>
        </row>
        <row r="8927">
          <cell r="D8927" t="str">
            <v>P64340</v>
          </cell>
          <cell r="E8927" t="str">
            <v>PN5- PAINEL + VENEZIANA - COLOCADA</v>
          </cell>
          <cell r="F8927" t="str">
            <v>M2</v>
          </cell>
          <cell r="G8927">
            <v>84.2</v>
          </cell>
          <cell r="H8927" t="str">
            <v>S-PLEO</v>
          </cell>
          <cell r="I8927">
            <v>109.46</v>
          </cell>
        </row>
        <row r="8928">
          <cell r="D8928" t="str">
            <v>P64345</v>
          </cell>
          <cell r="E8928" t="str">
            <v>PN6- PAINEL + VIDRO + VENEZIANA - COLOCADA</v>
          </cell>
          <cell r="F8928" t="str">
            <v>M2</v>
          </cell>
          <cell r="G8928">
            <v>92.7</v>
          </cell>
          <cell r="H8928" t="str">
            <v>S-PLEO</v>
          </cell>
          <cell r="I8928">
            <v>120.51</v>
          </cell>
        </row>
        <row r="8929">
          <cell r="D8929" t="str">
            <v>P64350</v>
          </cell>
          <cell r="E8929" t="str">
            <v>PN7- PAINEL + VAO ABERTO - COLOCADA</v>
          </cell>
          <cell r="F8929" t="str">
            <v>M2</v>
          </cell>
          <cell r="G8929">
            <v>46.7</v>
          </cell>
          <cell r="H8929" t="str">
            <v>S-PLEO</v>
          </cell>
          <cell r="I8929">
            <v>60.71</v>
          </cell>
        </row>
        <row r="8930">
          <cell r="D8930" t="str">
            <v>P64355</v>
          </cell>
          <cell r="E8930" t="str">
            <v>PN8- PAINEL + VIDRO + VAO ABERTO - COLOCADA</v>
          </cell>
          <cell r="F8930" t="str">
            <v>M2</v>
          </cell>
          <cell r="G8930">
            <v>76.400000000000006</v>
          </cell>
          <cell r="H8930" t="str">
            <v>S-PLEO</v>
          </cell>
          <cell r="I8930">
            <v>99.32</v>
          </cell>
        </row>
        <row r="8931">
          <cell r="D8931" t="str">
            <v>P64360</v>
          </cell>
          <cell r="E8931" t="str">
            <v>PORTA P/DIVISORIA PERFIL ACO C/FERRAGEM -COLOCADA</v>
          </cell>
          <cell r="F8931" t="str">
            <v>CJ</v>
          </cell>
          <cell r="G8931">
            <v>210</v>
          </cell>
          <cell r="H8931" t="str">
            <v>S-PLEO</v>
          </cell>
          <cell r="I8931">
            <v>273</v>
          </cell>
        </row>
        <row r="8932">
          <cell r="D8932" t="str">
            <v>P64365</v>
          </cell>
          <cell r="E8932" t="str">
            <v>PAL1 - PAINEL CEGO - COLOCADA</v>
          </cell>
          <cell r="F8932" t="str">
            <v>M2</v>
          </cell>
          <cell r="G8932">
            <v>57.4</v>
          </cell>
          <cell r="H8932" t="str">
            <v>S-PLEO</v>
          </cell>
          <cell r="I8932">
            <v>74.62</v>
          </cell>
        </row>
        <row r="8933">
          <cell r="D8933" t="str">
            <v>P64370</v>
          </cell>
          <cell r="E8933" t="str">
            <v>PAL2 - PAINEL + VIDRO - COLOCADA</v>
          </cell>
          <cell r="F8933" t="str">
            <v>M2</v>
          </cell>
          <cell r="G8933">
            <v>91.4</v>
          </cell>
          <cell r="H8933" t="str">
            <v>S-PLEO</v>
          </cell>
          <cell r="I8933">
            <v>118.82</v>
          </cell>
        </row>
        <row r="8934">
          <cell r="D8934" t="str">
            <v>P64375</v>
          </cell>
          <cell r="E8934" t="str">
            <v>PAL3 - PAINEL + VIDRO + PAINEL - COLOCADA</v>
          </cell>
          <cell r="F8934" t="str">
            <v>M2</v>
          </cell>
          <cell r="G8934">
            <v>91.4</v>
          </cell>
          <cell r="H8934" t="str">
            <v>S-PLEO</v>
          </cell>
          <cell r="I8934">
            <v>118.82</v>
          </cell>
        </row>
        <row r="8935">
          <cell r="D8935" t="str">
            <v>P64380</v>
          </cell>
          <cell r="E8935" t="str">
            <v>PAL4 - PAINEL + VIDRO + VIDRO - COLOCADA</v>
          </cell>
          <cell r="F8935" t="str">
            <v>M2</v>
          </cell>
          <cell r="G8935">
            <v>104</v>
          </cell>
          <cell r="H8935" t="str">
            <v>S-PLEO</v>
          </cell>
          <cell r="I8935">
            <v>135.19999999999999</v>
          </cell>
        </row>
        <row r="8936">
          <cell r="D8936" t="str">
            <v>P64385</v>
          </cell>
          <cell r="E8936" t="str">
            <v>PAL5 - PAINEL + VENEZIANA - COLOCADA</v>
          </cell>
          <cell r="F8936" t="str">
            <v>M2</v>
          </cell>
          <cell r="G8936">
            <v>87.3</v>
          </cell>
          <cell r="H8936" t="str">
            <v>S-PLEO</v>
          </cell>
          <cell r="I8936">
            <v>113.49</v>
          </cell>
        </row>
        <row r="8937">
          <cell r="D8937" t="str">
            <v>P64390</v>
          </cell>
          <cell r="E8937" t="str">
            <v>PAL6 - PAINEL + VIDRO + VENEZIANA -  COLOCADA</v>
          </cell>
          <cell r="F8937" t="str">
            <v>M2</v>
          </cell>
          <cell r="G8937">
            <v>104</v>
          </cell>
          <cell r="H8937" t="str">
            <v>S-PLEO</v>
          </cell>
          <cell r="I8937">
            <v>135.19999999999999</v>
          </cell>
        </row>
        <row r="8938">
          <cell r="D8938" t="str">
            <v>P64395</v>
          </cell>
          <cell r="E8938" t="str">
            <v>PAL7 - PAINEL + VAO ABERTO - COLOCADA</v>
          </cell>
          <cell r="F8938" t="str">
            <v>M2</v>
          </cell>
          <cell r="G8938">
            <v>53.8</v>
          </cell>
          <cell r="H8938" t="str">
            <v>S-PLEO</v>
          </cell>
          <cell r="I8938">
            <v>69.94</v>
          </cell>
        </row>
        <row r="8939">
          <cell r="D8939" t="str">
            <v>P64400</v>
          </cell>
          <cell r="E8939" t="str">
            <v>PAL8 - PAINEL + VIDRO + VAO ABERTO - COLOCADA</v>
          </cell>
          <cell r="F8939" t="str">
            <v>M2</v>
          </cell>
          <cell r="G8939">
            <v>77.400000000000006</v>
          </cell>
          <cell r="H8939" t="str">
            <v>S-PLEO</v>
          </cell>
          <cell r="I8939">
            <v>100.62</v>
          </cell>
        </row>
        <row r="8940">
          <cell r="D8940" t="str">
            <v>P64405</v>
          </cell>
          <cell r="E8940" t="str">
            <v>PORTA DIVISORIA DIVILUX COMPLETA C/FERRAGEM</v>
          </cell>
          <cell r="F8940" t="str">
            <v>CJ</v>
          </cell>
          <cell r="G8940">
            <v>240</v>
          </cell>
          <cell r="H8940" t="str">
            <v>S-PLEO</v>
          </cell>
          <cell r="I8940">
            <v>312</v>
          </cell>
        </row>
        <row r="8941">
          <cell r="D8941" t="str">
            <v>P64410</v>
          </cell>
          <cell r="E8941" t="str">
            <v>NP1 - PAINEL CEGO - 1,22x1,70m - COLOCADO</v>
          </cell>
          <cell r="F8941" t="str">
            <v>UN</v>
          </cell>
          <cell r="G8941">
            <v>170</v>
          </cell>
          <cell r="H8941" t="str">
            <v>S-PLEO</v>
          </cell>
          <cell r="I8941">
            <v>221</v>
          </cell>
        </row>
        <row r="8942">
          <cell r="D8942" t="str">
            <v>P64415</v>
          </cell>
          <cell r="E8942" t="str">
            <v>NP2 - PAINEL + VISOR - 1,22x1,70m - COLOCADO</v>
          </cell>
          <cell r="F8942" t="str">
            <v>UN</v>
          </cell>
          <cell r="G8942">
            <v>190</v>
          </cell>
          <cell r="H8942" t="str">
            <v>S-PLEO</v>
          </cell>
          <cell r="I8942">
            <v>247</v>
          </cell>
        </row>
        <row r="8943">
          <cell r="D8943" t="str">
            <v>P64420</v>
          </cell>
          <cell r="E8943" t="str">
            <v>NP2 - PAINEL + VISOR FUME - 1,22x1,70m - COLOCADO</v>
          </cell>
          <cell r="F8943" t="str">
            <v>UN</v>
          </cell>
          <cell r="G8943">
            <v>254</v>
          </cell>
          <cell r="H8943" t="str">
            <v>S-PLEO</v>
          </cell>
          <cell r="I8943">
            <v>330.2</v>
          </cell>
        </row>
        <row r="8944">
          <cell r="D8944" t="str">
            <v>P64425</v>
          </cell>
          <cell r="E8944" t="str">
            <v>NP3 - PAINEL C/VIDRO - 1,22x1,70m - COLOCADO</v>
          </cell>
          <cell r="F8944" t="str">
            <v>UN</v>
          </cell>
          <cell r="G8944">
            <v>225</v>
          </cell>
          <cell r="H8944" t="str">
            <v>S-PLEO</v>
          </cell>
          <cell r="I8944">
            <v>292.5</v>
          </cell>
        </row>
        <row r="8945">
          <cell r="D8945" t="str">
            <v>P64430</v>
          </cell>
          <cell r="E8945" t="str">
            <v>NP3 - PAINEL C/VIDRO FUME - 1,22x1,70m - COLOCADO</v>
          </cell>
          <cell r="F8945" t="str">
            <v>UN</v>
          </cell>
          <cell r="G8945">
            <v>290</v>
          </cell>
          <cell r="H8945" t="str">
            <v>S-PLEO</v>
          </cell>
          <cell r="I8945">
            <v>377</v>
          </cell>
        </row>
        <row r="8946">
          <cell r="D8946" t="str">
            <v>P64435</v>
          </cell>
          <cell r="E8946" t="str">
            <v>NP4 - PAINEL CEGO - 0,601x1,70m - COLOCADO</v>
          </cell>
          <cell r="F8946" t="str">
            <v>UN</v>
          </cell>
          <cell r="G8946">
            <v>99</v>
          </cell>
          <cell r="H8946" t="str">
            <v>S-PLEO</v>
          </cell>
          <cell r="I8946">
            <v>128.69999999999999</v>
          </cell>
        </row>
        <row r="8947">
          <cell r="D8947" t="str">
            <v>P64440</v>
          </cell>
          <cell r="E8947" t="str">
            <v>NP5 - PAINEL + VISOR - 0,60x1,70m - COLOCADO</v>
          </cell>
          <cell r="F8947" t="str">
            <v>UN</v>
          </cell>
          <cell r="G8947">
            <v>143</v>
          </cell>
          <cell r="H8947" t="str">
            <v>S-PLEO</v>
          </cell>
          <cell r="I8947">
            <v>185.9</v>
          </cell>
        </row>
        <row r="8948">
          <cell r="D8948" t="str">
            <v>P64445</v>
          </cell>
          <cell r="E8948" t="str">
            <v>NP5 - PAINEL + VISOR FUME 0,60x1,70m - COLOCADO</v>
          </cell>
          <cell r="F8948" t="str">
            <v>UN</v>
          </cell>
          <cell r="G8948">
            <v>210</v>
          </cell>
          <cell r="H8948" t="str">
            <v>S-PLEO</v>
          </cell>
          <cell r="I8948">
            <v>273</v>
          </cell>
        </row>
        <row r="8949">
          <cell r="D8949" t="str">
            <v>P64450</v>
          </cell>
          <cell r="E8949" t="str">
            <v>NP6 - PAINEL C/VIDRO - 0,60x1,70m - COLOCADO</v>
          </cell>
          <cell r="F8949" t="str">
            <v>UN</v>
          </cell>
          <cell r="G8949">
            <v>178</v>
          </cell>
          <cell r="H8949" t="str">
            <v>S-PLEO</v>
          </cell>
          <cell r="I8949">
            <v>231.4</v>
          </cell>
        </row>
        <row r="8950">
          <cell r="D8950" t="str">
            <v>P64455</v>
          </cell>
          <cell r="E8950" t="str">
            <v>NP6 - PAINEL C/VIDRO FUME - 0,60x1,70m - COLOCADO</v>
          </cell>
          <cell r="F8950" t="str">
            <v>UN</v>
          </cell>
          <cell r="G8950">
            <v>234</v>
          </cell>
          <cell r="H8950" t="str">
            <v>S-PLEO</v>
          </cell>
          <cell r="I8950">
            <v>304.2</v>
          </cell>
        </row>
        <row r="8951">
          <cell r="D8951" t="str">
            <v>P64460</v>
          </cell>
          <cell r="E8951" t="str">
            <v>SAPATA DE BIOMBO PANORAMICO</v>
          </cell>
          <cell r="F8951" t="str">
            <v>UN</v>
          </cell>
          <cell r="G8951">
            <v>26</v>
          </cell>
          <cell r="H8951" t="str">
            <v>S-PLEO</v>
          </cell>
          <cell r="I8951">
            <v>33.799999999999997</v>
          </cell>
        </row>
        <row r="8952">
          <cell r="D8952" t="str">
            <v>P64470</v>
          </cell>
          <cell r="E8952" t="str">
            <v>PAINEL WALL DIVISORIA -COLOCADO</v>
          </cell>
          <cell r="F8952" t="str">
            <v>M2</v>
          </cell>
          <cell r="G8952">
            <v>130</v>
          </cell>
          <cell r="H8952" t="str">
            <v>S-PLEO</v>
          </cell>
          <cell r="I8952">
            <v>169</v>
          </cell>
        </row>
        <row r="8953">
          <cell r="D8953" t="str">
            <v>P64471</v>
          </cell>
          <cell r="E8953" t="str">
            <v>PAINEL WALL MEZANINO - COLOCADO</v>
          </cell>
          <cell r="F8953" t="str">
            <v>M2</v>
          </cell>
          <cell r="G8953">
            <v>109.95</v>
          </cell>
          <cell r="H8953" t="str">
            <v>S-PLEO</v>
          </cell>
          <cell r="I8953">
            <v>142.93</v>
          </cell>
        </row>
        <row r="8954">
          <cell r="D8954" t="str">
            <v>P66810</v>
          </cell>
          <cell r="E8954" t="str">
            <v>PAINEL DIVISORIO-BLOCOS VIDRO-esp.20cm</v>
          </cell>
          <cell r="F8954" t="str">
            <v>M2</v>
          </cell>
          <cell r="G8954">
            <v>290.99</v>
          </cell>
          <cell r="H8954" t="str">
            <v>S-PLEO</v>
          </cell>
          <cell r="I8954">
            <v>378.28</v>
          </cell>
        </row>
        <row r="8955">
          <cell r="D8955" t="str">
            <v>P66820</v>
          </cell>
          <cell r="E8955" t="str">
            <v>PAINEL DIVISORIO-ELEM.VAZADOS PORCELANA-ci-ar 1:4</v>
          </cell>
          <cell r="F8955" t="str">
            <v>M2</v>
          </cell>
          <cell r="G8955">
            <v>45.32</v>
          </cell>
          <cell r="H8955" t="str">
            <v>S-PLEO</v>
          </cell>
          <cell r="I8955">
            <v>58.91</v>
          </cell>
        </row>
        <row r="8956">
          <cell r="D8956" t="str">
            <v>P66830</v>
          </cell>
          <cell r="E8956" t="str">
            <v>PAINEL DIVISORIO-ELEM.VAZADOS CIMENTO-ci-ar 1:4</v>
          </cell>
          <cell r="F8956" t="str">
            <v>M2</v>
          </cell>
          <cell r="G8956">
            <v>39.369999999999997</v>
          </cell>
          <cell r="H8956" t="str">
            <v>S-PLEO</v>
          </cell>
          <cell r="I8956">
            <v>51.18</v>
          </cell>
        </row>
        <row r="8957">
          <cell r="D8957" t="str">
            <v>P71101</v>
          </cell>
          <cell r="E8957" t="str">
            <v>ESTRUTURA MADEIRA VAO MEDIO 10m P/TELHAS CERAMICAS</v>
          </cell>
          <cell r="F8957" t="str">
            <v>M2</v>
          </cell>
          <cell r="G8957">
            <v>50.71</v>
          </cell>
          <cell r="H8957" t="str">
            <v>S-PLEO</v>
          </cell>
          <cell r="I8957">
            <v>65.92</v>
          </cell>
        </row>
        <row r="8958">
          <cell r="D8958" t="str">
            <v>P71102</v>
          </cell>
          <cell r="E8958" t="str">
            <v>ESTRUTURA MADEIRA-TELHA CERAM.2AGUAS-VAO 8m-33%</v>
          </cell>
          <cell r="F8958" t="str">
            <v>M2</v>
          </cell>
          <cell r="G8958">
            <v>88.87</v>
          </cell>
          <cell r="H8958" t="str">
            <v>S-PLEO</v>
          </cell>
          <cell r="I8958">
            <v>115.53</v>
          </cell>
        </row>
        <row r="8959">
          <cell r="D8959" t="str">
            <v>P71200</v>
          </cell>
          <cell r="E8959" t="str">
            <v>ESTRUTURA MADEIRA-TELHA CERAM.2AGUAS-VAO 12m-65%</v>
          </cell>
          <cell r="F8959" t="str">
            <v>M2</v>
          </cell>
          <cell r="G8959">
            <v>81.680000000000007</v>
          </cell>
          <cell r="H8959" t="str">
            <v>S-PLEO</v>
          </cell>
          <cell r="I8959">
            <v>106.18</v>
          </cell>
        </row>
        <row r="8960">
          <cell r="D8960" t="str">
            <v>P71400</v>
          </cell>
          <cell r="E8960" t="str">
            <v>ESTRUTURA MADEIRA-TELHA FIBROCIM,ALUMINIO OU PLAST</v>
          </cell>
          <cell r="F8960" t="str">
            <v>M2</v>
          </cell>
          <cell r="G8960">
            <v>26.72</v>
          </cell>
          <cell r="H8960" t="str">
            <v>S-PLEO</v>
          </cell>
          <cell r="I8960">
            <v>34.729999999999997</v>
          </cell>
        </row>
        <row r="8961">
          <cell r="D8961" t="str">
            <v>P71401</v>
          </cell>
          <cell r="E8961" t="str">
            <v>ESTRUTURA MADEIRA ANCORADA LAJE P/TELHA FIBROCIM.</v>
          </cell>
          <cell r="F8961" t="str">
            <v>M2</v>
          </cell>
          <cell r="G8961">
            <v>18.600000000000001</v>
          </cell>
          <cell r="H8961" t="str">
            <v>S-PLEO</v>
          </cell>
          <cell r="I8961">
            <v>24.18</v>
          </cell>
        </row>
        <row r="8962">
          <cell r="D8962" t="str">
            <v>P71402</v>
          </cell>
          <cell r="E8962" t="str">
            <v>ESTRUTURA MADEIRA SOBRE LAJE-TELHA LEVE-2AG-8m-18%</v>
          </cell>
          <cell r="F8962" t="str">
            <v>M2</v>
          </cell>
          <cell r="G8962">
            <v>17.32</v>
          </cell>
          <cell r="H8962" t="str">
            <v>S-PLEO</v>
          </cell>
          <cell r="I8962">
            <v>22.51</v>
          </cell>
        </row>
        <row r="8963">
          <cell r="D8963" t="str">
            <v>P71600</v>
          </cell>
          <cell r="E8963" t="str">
            <v>ESTRUTURA METAL.ARCO PARABOLICO-VAO=15m</v>
          </cell>
          <cell r="F8963" t="str">
            <v>M2</v>
          </cell>
          <cell r="G8963">
            <v>74.7</v>
          </cell>
          <cell r="H8963" t="str">
            <v>S-PLEO</v>
          </cell>
          <cell r="I8963">
            <v>97.11</v>
          </cell>
        </row>
        <row r="8964">
          <cell r="D8964" t="str">
            <v>P71601</v>
          </cell>
          <cell r="E8964" t="str">
            <v>ESTRUTURA METAL.ARCO PARABOLICO-VAO=20m</v>
          </cell>
          <cell r="F8964" t="str">
            <v>M2</v>
          </cell>
          <cell r="G8964">
            <v>78.3</v>
          </cell>
          <cell r="H8964" t="str">
            <v>S-PLEO</v>
          </cell>
          <cell r="I8964">
            <v>101.79</v>
          </cell>
        </row>
        <row r="8965">
          <cell r="D8965" t="str">
            <v>P71602</v>
          </cell>
          <cell r="E8965" t="str">
            <v>ESTRUTURA METAL.ARCO PARABOLICO-VAO=25m</v>
          </cell>
          <cell r="F8965" t="str">
            <v>M2</v>
          </cell>
          <cell r="G8965">
            <v>81</v>
          </cell>
          <cell r="H8965" t="str">
            <v>S-PLEO</v>
          </cell>
          <cell r="I8965">
            <v>105.3</v>
          </cell>
        </row>
        <row r="8966">
          <cell r="D8966" t="str">
            <v>P71603</v>
          </cell>
          <cell r="E8966" t="str">
            <v>ESTRUTURA METAL.ARCO PARABOLICO-VAO=30m</v>
          </cell>
          <cell r="F8966" t="str">
            <v>M2</v>
          </cell>
          <cell r="G8966">
            <v>83.7</v>
          </cell>
          <cell r="H8966" t="str">
            <v>S-PLEO</v>
          </cell>
          <cell r="I8966">
            <v>108.81</v>
          </cell>
        </row>
        <row r="8967">
          <cell r="D8967" t="str">
            <v>P71610</v>
          </cell>
          <cell r="E8967" t="str">
            <v>ESTRUTURA METAL.TESOURA 2AGUAS-VAO=15m</v>
          </cell>
          <cell r="F8967" t="str">
            <v>M2</v>
          </cell>
          <cell r="G8967">
            <v>132.25</v>
          </cell>
          <cell r="H8967" t="str">
            <v>S-PLEO</v>
          </cell>
          <cell r="I8967">
            <v>171.92</v>
          </cell>
        </row>
        <row r="8968">
          <cell r="D8968" t="str">
            <v>P71611</v>
          </cell>
          <cell r="E8968" t="str">
            <v>ESTRUTURA METAL.TESOURA 2AGUAS-VAO=20m</v>
          </cell>
          <cell r="F8968" t="str">
            <v>M2</v>
          </cell>
          <cell r="G8968">
            <v>143.75</v>
          </cell>
          <cell r="H8968" t="str">
            <v>S-PLEO</v>
          </cell>
          <cell r="I8968">
            <v>186.87</v>
          </cell>
        </row>
        <row r="8969">
          <cell r="D8969" t="str">
            <v>P71612</v>
          </cell>
          <cell r="E8969" t="str">
            <v>ESTRUTURA METAL.TESOURA 2AGUAS-VAO=25m</v>
          </cell>
          <cell r="F8969" t="str">
            <v>M2</v>
          </cell>
          <cell r="G8969">
            <v>149.5</v>
          </cell>
          <cell r="H8969" t="str">
            <v>S-PLEO</v>
          </cell>
          <cell r="I8969">
            <v>194.35</v>
          </cell>
        </row>
        <row r="8970">
          <cell r="D8970" t="str">
            <v>P71613</v>
          </cell>
          <cell r="E8970" t="str">
            <v>ESTRUTURA METAL.TESOURA 2AGUAS-VAO=30m</v>
          </cell>
          <cell r="F8970" t="str">
            <v>M2</v>
          </cell>
          <cell r="G8970">
            <v>157.55000000000001</v>
          </cell>
          <cell r="H8970" t="str">
            <v>S-PLEO</v>
          </cell>
          <cell r="I8970">
            <v>204.81</v>
          </cell>
        </row>
        <row r="8971">
          <cell r="D8971" t="str">
            <v>P72100</v>
          </cell>
          <cell r="E8971" t="str">
            <v>COBERTURA COM TELHA FRANCESA</v>
          </cell>
          <cell r="F8971" t="str">
            <v>M2</v>
          </cell>
          <cell r="G8971">
            <v>22.3</v>
          </cell>
          <cell r="H8971" t="str">
            <v>S-PLEO</v>
          </cell>
          <cell r="I8971">
            <v>28.99</v>
          </cell>
        </row>
        <row r="8972">
          <cell r="D8972" t="str">
            <v>P72105</v>
          </cell>
          <cell r="E8972" t="str">
            <v>CUMEEIRA PARA TELHA FRANCESA</v>
          </cell>
          <cell r="F8972" t="str">
            <v>M</v>
          </cell>
          <cell r="G8972">
            <v>7.33</v>
          </cell>
          <cell r="H8972" t="str">
            <v>S-PLEO</v>
          </cell>
          <cell r="I8972">
            <v>9.52</v>
          </cell>
        </row>
        <row r="8973">
          <cell r="D8973" t="str">
            <v>P72200</v>
          </cell>
          <cell r="E8973" t="str">
            <v>COBERTURA COM TELHA COLONIAL PAULISTA</v>
          </cell>
          <cell r="F8973" t="str">
            <v>M2</v>
          </cell>
          <cell r="G8973">
            <v>40.06</v>
          </cell>
          <cell r="H8973" t="str">
            <v>S-PLEO</v>
          </cell>
          <cell r="I8973">
            <v>52.07</v>
          </cell>
        </row>
        <row r="8974">
          <cell r="D8974" t="str">
            <v>P72205</v>
          </cell>
          <cell r="E8974" t="str">
            <v>CUMEEIRA PARA TELHA COLONIAL PAULISTA</v>
          </cell>
          <cell r="F8974" t="str">
            <v>M</v>
          </cell>
          <cell r="G8974">
            <v>11.11</v>
          </cell>
          <cell r="H8974" t="str">
            <v>S-PLEO</v>
          </cell>
          <cell r="I8974">
            <v>14.44</v>
          </cell>
        </row>
        <row r="8975">
          <cell r="D8975" t="str">
            <v>P72210</v>
          </cell>
          <cell r="E8975" t="str">
            <v>COBERTURA COM TELHA ROMANA</v>
          </cell>
          <cell r="F8975" t="str">
            <v>M2</v>
          </cell>
          <cell r="G8975">
            <v>13.81</v>
          </cell>
          <cell r="H8975" t="str">
            <v>S-PLEO</v>
          </cell>
          <cell r="I8975">
            <v>17.95</v>
          </cell>
        </row>
        <row r="8976">
          <cell r="D8976" t="str">
            <v>P72215</v>
          </cell>
          <cell r="E8976" t="str">
            <v>CUMEEIRA PARA TELHA ROMANA</v>
          </cell>
          <cell r="F8976" t="str">
            <v>M</v>
          </cell>
          <cell r="G8976">
            <v>6.73</v>
          </cell>
          <cell r="H8976" t="str">
            <v>S-PLEO</v>
          </cell>
          <cell r="I8976">
            <v>8.74</v>
          </cell>
        </row>
        <row r="8977">
          <cell r="D8977" t="str">
            <v>P72301</v>
          </cell>
          <cell r="E8977" t="str">
            <v>COBERTURA COM TELHA FIBROCIMENTO 5mm</v>
          </cell>
          <cell r="F8977" t="str">
            <v>M2</v>
          </cell>
          <cell r="G8977">
            <v>17.34</v>
          </cell>
          <cell r="H8977" t="str">
            <v>S-PLEO</v>
          </cell>
          <cell r="I8977">
            <v>22.54</v>
          </cell>
        </row>
        <row r="8978">
          <cell r="D8978" t="str">
            <v>P72310</v>
          </cell>
          <cell r="E8978" t="str">
            <v>COBERTURA COM TELHA FIBROCIMENTO 6mm</v>
          </cell>
          <cell r="F8978" t="str">
            <v>M2</v>
          </cell>
          <cell r="G8978">
            <v>19.559999999999999</v>
          </cell>
          <cell r="H8978" t="str">
            <v>S-PLEO</v>
          </cell>
          <cell r="I8978">
            <v>25.42</v>
          </cell>
        </row>
        <row r="8979">
          <cell r="D8979" t="str">
            <v>P72311</v>
          </cell>
          <cell r="E8979" t="str">
            <v>COBERTURA COM TELHA FIBROCIMENTO 8mm</v>
          </cell>
          <cell r="F8979" t="str">
            <v>M2</v>
          </cell>
          <cell r="G8979">
            <v>25.14</v>
          </cell>
          <cell r="H8979" t="str">
            <v>S-PLEO</v>
          </cell>
          <cell r="I8979">
            <v>32.68</v>
          </cell>
        </row>
        <row r="8980">
          <cell r="D8980" t="str">
            <v>P72315</v>
          </cell>
          <cell r="E8980" t="str">
            <v>CUMEEIRA PARA TELHA FIBROCIMENTO ONDULADA</v>
          </cell>
          <cell r="F8980" t="str">
            <v>M</v>
          </cell>
          <cell r="G8980">
            <v>26.91</v>
          </cell>
          <cell r="H8980" t="str">
            <v>S-PLEO</v>
          </cell>
          <cell r="I8980">
            <v>34.979999999999997</v>
          </cell>
        </row>
        <row r="8981">
          <cell r="D8981" t="str">
            <v>P72316</v>
          </cell>
          <cell r="E8981" t="str">
            <v>RUFO PARA TELHA FIBROCIMENTO ONDULADA</v>
          </cell>
          <cell r="F8981" t="str">
            <v>M</v>
          </cell>
          <cell r="G8981">
            <v>20.76</v>
          </cell>
          <cell r="H8981" t="str">
            <v>S-PLEO</v>
          </cell>
          <cell r="I8981">
            <v>26.98</v>
          </cell>
        </row>
        <row r="8982">
          <cell r="D8982" t="str">
            <v>P72320</v>
          </cell>
          <cell r="E8982" t="str">
            <v>COBERTURA COM TELHA FIBROCIMENTO KALHETA</v>
          </cell>
          <cell r="F8982" t="str">
            <v>M2</v>
          </cell>
          <cell r="G8982">
            <v>54.92</v>
          </cell>
          <cell r="H8982" t="str">
            <v>S-PLEO</v>
          </cell>
          <cell r="I8982">
            <v>71.39</v>
          </cell>
        </row>
        <row r="8983">
          <cell r="D8983" t="str">
            <v>P72325</v>
          </cell>
          <cell r="E8983" t="str">
            <v>CUMEEIRA PARA TELHA FIBROCIMENTO KALHETA</v>
          </cell>
          <cell r="F8983" t="str">
            <v>M</v>
          </cell>
          <cell r="G8983">
            <v>53.54</v>
          </cell>
          <cell r="H8983" t="str">
            <v>S-PLEO</v>
          </cell>
          <cell r="I8983">
            <v>69.599999999999994</v>
          </cell>
        </row>
        <row r="8984">
          <cell r="D8984" t="str">
            <v>P72330</v>
          </cell>
          <cell r="E8984" t="str">
            <v>COBERTURA COM TELHA FIBROCIMENTO KALHETAO</v>
          </cell>
          <cell r="F8984" t="str">
            <v>M2</v>
          </cell>
          <cell r="G8984">
            <v>49.31</v>
          </cell>
          <cell r="H8984" t="str">
            <v>S-PLEO</v>
          </cell>
          <cell r="I8984">
            <v>64.099999999999994</v>
          </cell>
        </row>
        <row r="8985">
          <cell r="D8985" t="str">
            <v>P72335</v>
          </cell>
          <cell r="E8985" t="str">
            <v>CUMEEIRA PARA TELHA FIBROCIMENTO KALHETAO</v>
          </cell>
          <cell r="F8985" t="str">
            <v>M</v>
          </cell>
          <cell r="G8985">
            <v>48.8</v>
          </cell>
          <cell r="H8985" t="str">
            <v>S-PLEO</v>
          </cell>
          <cell r="I8985">
            <v>63.44</v>
          </cell>
        </row>
        <row r="8986">
          <cell r="D8986" t="str">
            <v>P72410</v>
          </cell>
          <cell r="E8986" t="str">
            <v>COBERTURA COM TELHA ONDULADA DE ALUMINIO</v>
          </cell>
          <cell r="F8986" t="str">
            <v>M2</v>
          </cell>
          <cell r="G8986">
            <v>28.78</v>
          </cell>
          <cell r="H8986" t="str">
            <v>S-PLEO</v>
          </cell>
          <cell r="I8986">
            <v>37.409999999999997</v>
          </cell>
        </row>
        <row r="8987">
          <cell r="D8987" t="str">
            <v>P72415</v>
          </cell>
          <cell r="E8987" t="str">
            <v>CUMEEIRA PARA TELHA ONDULADA DE ALUMINIO</v>
          </cell>
          <cell r="F8987" t="str">
            <v>M</v>
          </cell>
          <cell r="G8987">
            <v>69.37</v>
          </cell>
          <cell r="H8987" t="str">
            <v>S-PLEO</v>
          </cell>
          <cell r="I8987">
            <v>90.18</v>
          </cell>
        </row>
        <row r="8988">
          <cell r="D8988" t="str">
            <v>P72416</v>
          </cell>
          <cell r="E8988" t="str">
            <v>RUFO PARA TELHA ONDULADA DE ALUMINIO</v>
          </cell>
          <cell r="F8988" t="str">
            <v>M</v>
          </cell>
          <cell r="G8988">
            <v>127.27</v>
          </cell>
          <cell r="H8988" t="str">
            <v>S-PLEO</v>
          </cell>
          <cell r="I8988">
            <v>165.45</v>
          </cell>
        </row>
        <row r="8989">
          <cell r="D8989" t="str">
            <v>P72430</v>
          </cell>
          <cell r="E8989" t="str">
            <v>COBERTURA COM TELHA ACO ZINCADO(ONDUL.OU TRAPEZ.)</v>
          </cell>
          <cell r="F8989" t="str">
            <v>M2</v>
          </cell>
          <cell r="G8989">
            <v>32.67</v>
          </cell>
          <cell r="H8989" t="str">
            <v>S-PLEO</v>
          </cell>
          <cell r="I8989">
            <v>42.47</v>
          </cell>
        </row>
        <row r="8990">
          <cell r="D8990" t="str">
            <v>P72431</v>
          </cell>
          <cell r="E8990" t="str">
            <v>COBERTURA COM TELHA ACO ZINCADO AUTOPORTANTE</v>
          </cell>
          <cell r="F8990" t="str">
            <v>M2</v>
          </cell>
          <cell r="G8990">
            <v>116.82</v>
          </cell>
          <cell r="H8990" t="str">
            <v>S-PLEO</v>
          </cell>
          <cell r="I8990">
            <v>151.86000000000001</v>
          </cell>
        </row>
        <row r="8991">
          <cell r="D8991" t="str">
            <v>P72435</v>
          </cell>
          <cell r="E8991" t="str">
            <v>CUMEEIRA PARA TELHA ACO ZINCADO ONDULADA/TRAPEZOID</v>
          </cell>
          <cell r="F8991" t="str">
            <v>M</v>
          </cell>
          <cell r="G8991">
            <v>29.49</v>
          </cell>
          <cell r="H8991" t="str">
            <v>S-PLEO</v>
          </cell>
          <cell r="I8991">
            <v>38.33</v>
          </cell>
        </row>
        <row r="8992">
          <cell r="D8992" t="str">
            <v>P72520</v>
          </cell>
          <cell r="E8992" t="str">
            <v>COBERTURA COM TELHA PVC ONDULADA</v>
          </cell>
          <cell r="F8992" t="str">
            <v>M2</v>
          </cell>
          <cell r="G8992">
            <v>24.67</v>
          </cell>
          <cell r="H8992" t="str">
            <v>S-PLEO</v>
          </cell>
          <cell r="I8992">
            <v>32.07</v>
          </cell>
        </row>
        <row r="8993">
          <cell r="D8993" t="str">
            <v>P72525</v>
          </cell>
          <cell r="E8993" t="str">
            <v>CUMEEIRA PARA TELHA PVC ONDULADA</v>
          </cell>
          <cell r="F8993" t="str">
            <v>M</v>
          </cell>
          <cell r="G8993">
            <v>6.15</v>
          </cell>
          <cell r="H8993" t="str">
            <v>S-PLEO</v>
          </cell>
          <cell r="I8993">
            <v>7.99</v>
          </cell>
        </row>
        <row r="8994">
          <cell r="D8994" t="str">
            <v>P72600</v>
          </cell>
          <cell r="E8994" t="str">
            <v>COBERTURA COM TELHA ONDULADA POLIESTER REFORCADO</v>
          </cell>
          <cell r="F8994" t="str">
            <v>M2</v>
          </cell>
          <cell r="G8994">
            <v>24.42</v>
          </cell>
          <cell r="H8994" t="str">
            <v>S-PLEO</v>
          </cell>
          <cell r="I8994">
            <v>31.74</v>
          </cell>
        </row>
        <row r="8995">
          <cell r="D8995" t="str">
            <v>P73070</v>
          </cell>
          <cell r="E8995" t="str">
            <v>FORRO DE GESSO EM PLACAS 70x70cm</v>
          </cell>
          <cell r="F8995" t="str">
            <v>M2</v>
          </cell>
          <cell r="G8995">
            <v>20.43</v>
          </cell>
          <cell r="H8995" t="str">
            <v>S-PLEO</v>
          </cell>
          <cell r="I8995">
            <v>26.55</v>
          </cell>
        </row>
        <row r="8996">
          <cell r="D8996" t="str">
            <v>P73071</v>
          </cell>
          <cell r="E8996" t="str">
            <v>RODAFORRO(MOLDURA) DE GESSO</v>
          </cell>
          <cell r="F8996" t="str">
            <v>M</v>
          </cell>
          <cell r="G8996">
            <v>5.98</v>
          </cell>
          <cell r="H8996" t="str">
            <v>S-PLEO</v>
          </cell>
          <cell r="I8996">
            <v>7.77</v>
          </cell>
        </row>
        <row r="8997">
          <cell r="D8997" t="str">
            <v>P73072</v>
          </cell>
          <cell r="E8997" t="str">
            <v>ALCAPAO REDONDO DE GESSO d=35 cm</v>
          </cell>
          <cell r="F8997" t="str">
            <v>UN</v>
          </cell>
          <cell r="G8997">
            <v>10.9</v>
          </cell>
          <cell r="H8997" t="str">
            <v>S-PLEO</v>
          </cell>
          <cell r="I8997">
            <v>14.17</v>
          </cell>
        </row>
        <row r="8998">
          <cell r="D8998" t="str">
            <v>P73110</v>
          </cell>
          <cell r="E8998" t="str">
            <v>FORRO DE LAMBRI DE MADEIRA</v>
          </cell>
          <cell r="F8998" t="str">
            <v>M2</v>
          </cell>
          <cell r="G8998">
            <v>69.92</v>
          </cell>
          <cell r="H8998" t="str">
            <v>S-PLEO</v>
          </cell>
          <cell r="I8998">
            <v>90.89</v>
          </cell>
        </row>
        <row r="8999">
          <cell r="D8999" t="str">
            <v>P73149</v>
          </cell>
          <cell r="E8999" t="str">
            <v>FORRO PAINEL ISOLANTE FIBRA MADEIRA 60X60 e=12mm</v>
          </cell>
          <cell r="F8999" t="str">
            <v>M2</v>
          </cell>
          <cell r="G8999">
            <v>46.32</v>
          </cell>
          <cell r="H8999" t="str">
            <v>S-PLEO</v>
          </cell>
          <cell r="I8999">
            <v>60.21</v>
          </cell>
        </row>
        <row r="9000">
          <cell r="D9000" t="str">
            <v>P73150</v>
          </cell>
          <cell r="E9000" t="str">
            <v>FORRO ACUSTICO EM CHAPAS DE MADEIRA 30x30cm</v>
          </cell>
          <cell r="F9000" t="str">
            <v>M2</v>
          </cell>
          <cell r="G9000">
            <v>78.86</v>
          </cell>
          <cell r="H9000" t="str">
            <v>S-PLEO</v>
          </cell>
          <cell r="I9000">
            <v>102.51</v>
          </cell>
        </row>
        <row r="9001">
          <cell r="D9001" t="str">
            <v>P73151</v>
          </cell>
          <cell r="E9001" t="str">
            <v>FORRINHO DE PINUS-MACHO/FEMEA</v>
          </cell>
          <cell r="F9001" t="str">
            <v>M2</v>
          </cell>
          <cell r="G9001">
            <v>39.46</v>
          </cell>
          <cell r="H9001" t="str">
            <v>S-PLEO</v>
          </cell>
          <cell r="I9001">
            <v>51.29</v>
          </cell>
        </row>
        <row r="9002">
          <cell r="D9002" t="str">
            <v>P73195</v>
          </cell>
          <cell r="E9002" t="str">
            <v>FORRO TERMOACUST.(FORROVID)/PERFIL ALUM.ANODIZADO</v>
          </cell>
          <cell r="F9002" t="str">
            <v>M2</v>
          </cell>
          <cell r="G9002">
            <v>26.11</v>
          </cell>
          <cell r="H9002" t="str">
            <v>S-PLEO</v>
          </cell>
          <cell r="I9002">
            <v>33.94</v>
          </cell>
        </row>
        <row r="9003">
          <cell r="D9003" t="str">
            <v>P73200</v>
          </cell>
          <cell r="E9003" t="str">
            <v>FORROPACOTE 50X250 C/PERFIL DE ACO</v>
          </cell>
          <cell r="F9003" t="str">
            <v>M2</v>
          </cell>
          <cell r="G9003">
            <v>47.25</v>
          </cell>
          <cell r="H9003" t="str">
            <v>S-PLEO</v>
          </cell>
          <cell r="I9003">
            <v>61.42</v>
          </cell>
        </row>
        <row r="9004">
          <cell r="D9004" t="str">
            <v>P73205</v>
          </cell>
          <cell r="E9004" t="str">
            <v>FORRO CHAPA MADEIRA(FIBRAROC)50X125 C/PERFIL ACO</v>
          </cell>
          <cell r="F9004" t="str">
            <v>M2</v>
          </cell>
          <cell r="G9004">
            <v>89.25</v>
          </cell>
          <cell r="H9004" t="str">
            <v>S-PLEO</v>
          </cell>
          <cell r="I9004">
            <v>116.02</v>
          </cell>
        </row>
        <row r="9005">
          <cell r="D9005" t="str">
            <v>P73490</v>
          </cell>
          <cell r="E9005" t="str">
            <v>FORRO DE CHAPA LISA FIBROCIMENTO</v>
          </cell>
          <cell r="F9005" t="str">
            <v>M2</v>
          </cell>
          <cell r="G9005">
            <v>63.78</v>
          </cell>
          <cell r="H9005" t="str">
            <v>S-PLEO</v>
          </cell>
          <cell r="I9005">
            <v>82.91</v>
          </cell>
        </row>
        <row r="9006">
          <cell r="D9006" t="str">
            <v>P73650</v>
          </cell>
          <cell r="E9006" t="str">
            <v>FORRO PARALINE COLMEIA C/PERFIL ACO</v>
          </cell>
          <cell r="F9006" t="str">
            <v>M2</v>
          </cell>
          <cell r="G9006">
            <v>189</v>
          </cell>
          <cell r="H9006" t="str">
            <v>S-PLEO</v>
          </cell>
          <cell r="I9006">
            <v>245.7</v>
          </cell>
        </row>
        <row r="9007">
          <cell r="D9007" t="str">
            <v>P73655</v>
          </cell>
          <cell r="E9007" t="str">
            <v>FORRO PARALINE  LINEAR C/PERFIL ACO</v>
          </cell>
          <cell r="F9007" t="str">
            <v>M2</v>
          </cell>
          <cell r="G9007">
            <v>102.9</v>
          </cell>
          <cell r="H9007" t="str">
            <v>S-PLEO</v>
          </cell>
          <cell r="I9007">
            <v>133.77000000000001</v>
          </cell>
        </row>
        <row r="9008">
          <cell r="D9008" t="str">
            <v>P73760</v>
          </cell>
          <cell r="E9008" t="str">
            <v>FORRO PVC 200mm C/PERFIL SUSTENTACAO EM PVC</v>
          </cell>
          <cell r="F9008" t="str">
            <v>M2</v>
          </cell>
          <cell r="G9008">
            <v>30.24</v>
          </cell>
          <cell r="H9008" t="str">
            <v>S-PLEO</v>
          </cell>
          <cell r="I9008">
            <v>39.31</v>
          </cell>
        </row>
        <row r="9009">
          <cell r="D9009" t="str">
            <v>P81001</v>
          </cell>
          <cell r="E9009" t="str">
            <v>APARELHAMENTO PREVIO SUPERFICIE-5cm-CI-AR 1:3</v>
          </cell>
          <cell r="F9009" t="str">
            <v>M2</v>
          </cell>
          <cell r="G9009">
            <v>21.64</v>
          </cell>
          <cell r="H9009" t="str">
            <v>S-PLEO</v>
          </cell>
          <cell r="I9009">
            <v>28.13</v>
          </cell>
        </row>
        <row r="9010">
          <cell r="D9010" t="str">
            <v>P81101</v>
          </cell>
          <cell r="E9010" t="str">
            <v>IMPERMEABILIZACAO-PINTURA BASE BETUMINOSA 2 DEMAOS</v>
          </cell>
          <cell r="F9010" t="str">
            <v>M2</v>
          </cell>
          <cell r="G9010">
            <v>8.66</v>
          </cell>
          <cell r="H9010" t="str">
            <v>S-PLEO</v>
          </cell>
          <cell r="I9010">
            <v>11.25</v>
          </cell>
        </row>
        <row r="9011">
          <cell r="D9011" t="str">
            <v>P81201</v>
          </cell>
          <cell r="E9011" t="str">
            <v>IMPERMEABILIZACAO COM HIDROASFALTO 4 DEMAOS</v>
          </cell>
          <cell r="F9011" t="str">
            <v>M2</v>
          </cell>
          <cell r="G9011">
            <v>9.1300000000000008</v>
          </cell>
          <cell r="H9011" t="str">
            <v>S-PLEO</v>
          </cell>
          <cell r="I9011">
            <v>11.86</v>
          </cell>
        </row>
        <row r="9012">
          <cell r="D9012" t="str">
            <v>P81301</v>
          </cell>
          <cell r="E9012" t="str">
            <v>IMPERMEABILIZACAO FELTRO ASF.2cam/HIDROASF.5 DEM.</v>
          </cell>
          <cell r="F9012" t="str">
            <v>M2</v>
          </cell>
          <cell r="G9012">
            <v>21.21</v>
          </cell>
          <cell r="H9012" t="str">
            <v>S-PLEO</v>
          </cell>
          <cell r="I9012">
            <v>27.57</v>
          </cell>
        </row>
        <row r="9013">
          <cell r="D9013" t="str">
            <v>P81305</v>
          </cell>
          <cell r="E9013" t="str">
            <v>IMPERMEABILIZACAO C/MANTA ASFALTICA e=4mm</v>
          </cell>
          <cell r="F9013" t="str">
            <v>M2</v>
          </cell>
          <cell r="G9013">
            <v>38.130000000000003</v>
          </cell>
          <cell r="H9013" t="str">
            <v>S-PLEO</v>
          </cell>
          <cell r="I9013">
            <v>49.56</v>
          </cell>
        </row>
        <row r="9014">
          <cell r="D9014" t="str">
            <v>P81310</v>
          </cell>
          <cell r="E9014" t="str">
            <v>IMPERMEABILIZACAO C/MANTA BUTILICA</v>
          </cell>
          <cell r="F9014" t="str">
            <v>M2</v>
          </cell>
          <cell r="G9014">
            <v>70.040000000000006</v>
          </cell>
          <cell r="H9014" t="str">
            <v>S-PLEO</v>
          </cell>
          <cell r="I9014">
            <v>91.05</v>
          </cell>
        </row>
        <row r="9015">
          <cell r="D9015" t="str">
            <v>P81315</v>
          </cell>
          <cell r="E9015" t="str">
            <v>REVESTIMENTO SEMIFLEXIVEL IMPERM./DISPERSAO ACRIL.</v>
          </cell>
          <cell r="F9015" t="str">
            <v>M2</v>
          </cell>
          <cell r="G9015">
            <v>11.28</v>
          </cell>
          <cell r="H9015" t="str">
            <v>S-PLEO</v>
          </cell>
          <cell r="I9015">
            <v>14.66</v>
          </cell>
        </row>
        <row r="9016">
          <cell r="D9016" t="str">
            <v>P81401</v>
          </cell>
          <cell r="E9016" t="str">
            <v>IMPERMEABILIZACAO COM MEMBRANA A QUENTE 1 DEMAO</v>
          </cell>
          <cell r="F9016" t="str">
            <v>M2</v>
          </cell>
          <cell r="G9016">
            <v>11.52</v>
          </cell>
          <cell r="H9016" t="str">
            <v>S-PLEO</v>
          </cell>
          <cell r="I9016">
            <v>14.97</v>
          </cell>
        </row>
        <row r="9017">
          <cell r="D9017" t="str">
            <v>P81402</v>
          </cell>
          <cell r="E9017" t="str">
            <v>IMPERM.ARG.CRISTALZTE+LENCOL FLEXIVEL-LAJE.PROTEG.</v>
          </cell>
          <cell r="F9017" t="str">
            <v>M2</v>
          </cell>
          <cell r="G9017">
            <v>30.94</v>
          </cell>
          <cell r="H9017" t="str">
            <v>S-PLEO</v>
          </cell>
          <cell r="I9017">
            <v>40.22</v>
          </cell>
        </row>
        <row r="9018">
          <cell r="D9018" t="str">
            <v>P81403</v>
          </cell>
          <cell r="E9018" t="str">
            <v>IMPERM.ARG.CRISTALZTE+LENCOL FLEXIVEL-LAJE.EXPOSTA</v>
          </cell>
          <cell r="F9018" t="str">
            <v>M2</v>
          </cell>
          <cell r="G9018">
            <v>30.05</v>
          </cell>
          <cell r="H9018" t="str">
            <v>S-PLEO</v>
          </cell>
          <cell r="I9018">
            <v>39.06</v>
          </cell>
        </row>
        <row r="9019">
          <cell r="D9019" t="str">
            <v>P81501</v>
          </cell>
          <cell r="E9019" t="str">
            <v>ARGAMASSA IMPERMEABIL.ci-ar med 1:3 (pega normal)</v>
          </cell>
          <cell r="F9019" t="str">
            <v>M3</v>
          </cell>
          <cell r="G9019">
            <v>295.29000000000002</v>
          </cell>
          <cell r="H9019" t="str">
            <v>S-PLEO</v>
          </cell>
          <cell r="I9019">
            <v>383.87</v>
          </cell>
        </row>
        <row r="9020">
          <cell r="D9020" t="str">
            <v>P81510</v>
          </cell>
          <cell r="E9020" t="str">
            <v>CHAPISCO IMPERMEAVEL ci-ar 1:2 esp7mm(pega normal)</v>
          </cell>
          <cell r="F9020" t="str">
            <v>M2</v>
          </cell>
          <cell r="G9020">
            <v>3.37</v>
          </cell>
          <cell r="H9020" t="str">
            <v>S-PLEO</v>
          </cell>
          <cell r="I9020">
            <v>4.38</v>
          </cell>
        </row>
        <row r="9021">
          <cell r="D9021" t="str">
            <v>P81511</v>
          </cell>
          <cell r="E9021" t="str">
            <v>CHAPISCO IMPERMEAVEL ci-ar 1:3 esp7mm(pega normal)</v>
          </cell>
          <cell r="F9021" t="str">
            <v>M2</v>
          </cell>
          <cell r="G9021">
            <v>3.41</v>
          </cell>
          <cell r="H9021" t="str">
            <v>S-PLEO</v>
          </cell>
          <cell r="I9021">
            <v>4.43</v>
          </cell>
        </row>
        <row r="9022">
          <cell r="D9022" t="str">
            <v>P81520</v>
          </cell>
          <cell r="E9022" t="str">
            <v>EMBOCO IMPERMEAVEL ci-ar 1:2 esp15mm (pega normal)</v>
          </cell>
          <cell r="F9022" t="str">
            <v>M2</v>
          </cell>
          <cell r="G9022">
            <v>8.2799999999999994</v>
          </cell>
          <cell r="H9022" t="str">
            <v>S-PLEO</v>
          </cell>
          <cell r="I9022">
            <v>10.76</v>
          </cell>
        </row>
        <row r="9023">
          <cell r="D9023" t="str">
            <v>P81521</v>
          </cell>
          <cell r="E9023" t="str">
            <v>EMBOCO IMPERMEAVEL ci-ar 1:3 esp15mm (pega normal)</v>
          </cell>
          <cell r="F9023" t="str">
            <v>M2</v>
          </cell>
          <cell r="G9023">
            <v>8.34</v>
          </cell>
          <cell r="H9023" t="str">
            <v>S-PLEO</v>
          </cell>
          <cell r="I9023">
            <v>10.84</v>
          </cell>
        </row>
        <row r="9024">
          <cell r="D9024" t="str">
            <v>P81522</v>
          </cell>
          <cell r="E9024" t="str">
            <v>EMBOCO IMPERMEAVEL A.MISTA ca-ar 1:5+10%ci-15mmEXT</v>
          </cell>
          <cell r="F9024" t="str">
            <v>M2</v>
          </cell>
          <cell r="G9024">
            <v>6.73</v>
          </cell>
          <cell r="H9024" t="str">
            <v>S-PLEO</v>
          </cell>
          <cell r="I9024">
            <v>8.74</v>
          </cell>
        </row>
        <row r="9025">
          <cell r="D9025" t="str">
            <v>P81530</v>
          </cell>
          <cell r="E9025" t="str">
            <v>REBOCO IMPERMEAVEL ci-ar 1:3 esp10mm (pega normal)</v>
          </cell>
          <cell r="F9025" t="str">
            <v>M2</v>
          </cell>
          <cell r="G9025">
            <v>9.3699999999999992</v>
          </cell>
          <cell r="H9025" t="str">
            <v>S-PLEO</v>
          </cell>
          <cell r="I9025">
            <v>12.18</v>
          </cell>
        </row>
        <row r="9026">
          <cell r="D9026" t="str">
            <v>P81550</v>
          </cell>
          <cell r="E9026" t="str">
            <v>IMPERM.COMP.CXA D'AGUA/PISCINA-CHAP,EMB,REB-p.norm</v>
          </cell>
          <cell r="F9026" t="str">
            <v>M2</v>
          </cell>
          <cell r="G9026">
            <v>21.81</v>
          </cell>
          <cell r="H9026" t="str">
            <v>S-PLEO</v>
          </cell>
          <cell r="I9026">
            <v>28.35</v>
          </cell>
        </row>
        <row r="9027">
          <cell r="D9027" t="str">
            <v>P81551</v>
          </cell>
          <cell r="E9027" t="str">
            <v>IMPERM.RIGIDA C/ARG.CRISTALIZANTE-RESERVATORIOS</v>
          </cell>
          <cell r="F9027" t="str">
            <v>M2</v>
          </cell>
          <cell r="G9027">
            <v>11.55</v>
          </cell>
          <cell r="H9027" t="str">
            <v>S-PLEO</v>
          </cell>
          <cell r="I9027">
            <v>15.01</v>
          </cell>
        </row>
        <row r="9028">
          <cell r="D9028" t="str">
            <v>P81552</v>
          </cell>
          <cell r="E9028" t="str">
            <v>IMPERM.ARG.CRISTALZTE-PRESSAO FREATICA NEGATIVA</v>
          </cell>
          <cell r="F9028" t="str">
            <v>M2</v>
          </cell>
          <cell r="G9028">
            <v>33.4</v>
          </cell>
          <cell r="H9028" t="str">
            <v>S-PLEO</v>
          </cell>
          <cell r="I9028">
            <v>43.42</v>
          </cell>
        </row>
        <row r="9029">
          <cell r="D9029" t="str">
            <v>P81601</v>
          </cell>
          <cell r="E9029" t="str">
            <v>IMPERMEABILIZACAO COM VEU FIBRA VIDRO BRANCO</v>
          </cell>
          <cell r="F9029" t="str">
            <v>M2</v>
          </cell>
          <cell r="G9029">
            <v>20.73</v>
          </cell>
          <cell r="H9029" t="str">
            <v>S-PLEO</v>
          </cell>
          <cell r="I9029">
            <v>26.94</v>
          </cell>
        </row>
        <row r="9030">
          <cell r="D9030" t="str">
            <v>P81701</v>
          </cell>
          <cell r="E9030" t="str">
            <v>IMPERMEABILIZACAO-PINTURA MINERAL PO-EXTERIOR-2DEM</v>
          </cell>
          <cell r="F9030" t="str">
            <v>M2</v>
          </cell>
          <cell r="G9030">
            <v>7.59</v>
          </cell>
          <cell r="H9030" t="str">
            <v>S-PLEO</v>
          </cell>
          <cell r="I9030">
            <v>9.86</v>
          </cell>
        </row>
        <row r="9031">
          <cell r="D9031" t="str">
            <v>P81705</v>
          </cell>
          <cell r="E9031" t="str">
            <v>PROTECAO IMPERMEABILIZACAO C/PAPEL BETUMADO</v>
          </cell>
          <cell r="F9031" t="str">
            <v>M2</v>
          </cell>
          <cell r="G9031">
            <v>11.14</v>
          </cell>
          <cell r="H9031" t="str">
            <v>S-PLEO</v>
          </cell>
          <cell r="I9031">
            <v>14.48</v>
          </cell>
        </row>
        <row r="9032">
          <cell r="D9032" t="str">
            <v>P81801</v>
          </cell>
          <cell r="E9032" t="str">
            <v>CALAFETAGEM DE RALO</v>
          </cell>
          <cell r="F9032" t="str">
            <v>UN</v>
          </cell>
          <cell r="G9032">
            <v>8.9700000000000006</v>
          </cell>
          <cell r="H9032" t="str">
            <v>S-PLEO</v>
          </cell>
          <cell r="I9032">
            <v>11.66</v>
          </cell>
        </row>
        <row r="9033">
          <cell r="D9033" t="str">
            <v>P82021</v>
          </cell>
          <cell r="E9033" t="str">
            <v>ISOLAMENTO TERMICO TIJ 6 FUROS-esp10,5cm-arg 1:2:8</v>
          </cell>
          <cell r="F9033" t="str">
            <v>M2</v>
          </cell>
          <cell r="G9033">
            <v>19.48</v>
          </cell>
          <cell r="H9033" t="str">
            <v>S-PLEO</v>
          </cell>
          <cell r="I9033">
            <v>25.32</v>
          </cell>
        </row>
        <row r="9034">
          <cell r="D9034" t="str">
            <v>P82025</v>
          </cell>
          <cell r="E9034" t="str">
            <v>ISOLAMENTO TERMICO SEIXO ROLADO-esp20cm</v>
          </cell>
          <cell r="F9034" t="str">
            <v>M2</v>
          </cell>
          <cell r="G9034">
            <v>59.37</v>
          </cell>
          <cell r="H9034" t="str">
            <v>S-PLEO</v>
          </cell>
          <cell r="I9034">
            <v>77.180000000000007</v>
          </cell>
        </row>
        <row r="9035">
          <cell r="D9035" t="str">
            <v>P82059</v>
          </cell>
          <cell r="E9035" t="str">
            <v>ISOLAM.TERMICO/IMPERMEABILIZ.-POLIEST./VEU F.VIDRO</v>
          </cell>
          <cell r="F9035" t="str">
            <v>M2</v>
          </cell>
          <cell r="G9035">
            <v>52.98</v>
          </cell>
          <cell r="H9035" t="str">
            <v>S-PLEO</v>
          </cell>
          <cell r="I9035">
            <v>68.87</v>
          </cell>
        </row>
        <row r="9036">
          <cell r="D9036" t="str">
            <v>P82061</v>
          </cell>
          <cell r="E9036" t="str">
            <v>ISOLAMENTO TERMICO/MANTA FIBRA VIDRO ENSACADA</v>
          </cell>
          <cell r="F9036" t="str">
            <v>M2</v>
          </cell>
          <cell r="G9036">
            <v>15.89</v>
          </cell>
          <cell r="H9036" t="str">
            <v>S-PLEO</v>
          </cell>
          <cell r="I9036">
            <v>20.65</v>
          </cell>
        </row>
        <row r="9037">
          <cell r="D9037" t="str">
            <v>P82070</v>
          </cell>
          <cell r="E9037" t="str">
            <v>ISOLAMENTO TERMICO-POLIESTIRENO EXPANDIDO esp.15mm</v>
          </cell>
          <cell r="F9037" t="str">
            <v>M2</v>
          </cell>
          <cell r="G9037">
            <v>8.5500000000000007</v>
          </cell>
          <cell r="H9037" t="str">
            <v>S-PLEO</v>
          </cell>
          <cell r="I9037">
            <v>11.11</v>
          </cell>
        </row>
        <row r="9038">
          <cell r="D9038" t="str">
            <v>P82071</v>
          </cell>
          <cell r="E9038" t="str">
            <v>ISOLAMENTO TERMICO-POLIESTIRENO EXPANDIDO esp.25mm</v>
          </cell>
          <cell r="F9038" t="str">
            <v>M2</v>
          </cell>
          <cell r="G9038">
            <v>10.8</v>
          </cell>
          <cell r="H9038" t="str">
            <v>S-PLEO</v>
          </cell>
          <cell r="I9038">
            <v>14.04</v>
          </cell>
        </row>
        <row r="9039">
          <cell r="D9039" t="str">
            <v>P82081</v>
          </cell>
          <cell r="E9039" t="str">
            <v>ISOLAMENTO TERMICO-POLIURETANO(amarelo)</v>
          </cell>
          <cell r="F9039" t="str">
            <v>M2</v>
          </cell>
          <cell r="G9039">
            <v>13.88</v>
          </cell>
          <cell r="H9039" t="str">
            <v>S-PLEO</v>
          </cell>
          <cell r="I9039">
            <v>18.04</v>
          </cell>
        </row>
        <row r="9040">
          <cell r="D9040" t="str">
            <v>P82091</v>
          </cell>
          <cell r="E9040" t="str">
            <v>PAINEL ISOLANTE SIMPLES 12,7mm</v>
          </cell>
          <cell r="F9040" t="str">
            <v>M2</v>
          </cell>
          <cell r="G9040">
            <v>17.77</v>
          </cell>
          <cell r="H9040" t="str">
            <v>S-PLEO</v>
          </cell>
          <cell r="I9040">
            <v>23.1</v>
          </cell>
        </row>
        <row r="9041">
          <cell r="D9041" t="str">
            <v>P82092</v>
          </cell>
          <cell r="E9041" t="str">
            <v>PAINEL ISOLANTE SUPER 25,4mm</v>
          </cell>
          <cell r="F9041" t="str">
            <v>M2</v>
          </cell>
          <cell r="G9041">
            <v>26.97</v>
          </cell>
          <cell r="H9041" t="str">
            <v>S-PLEO</v>
          </cell>
          <cell r="I9041">
            <v>35.06</v>
          </cell>
        </row>
        <row r="9042">
          <cell r="D9042" t="str">
            <v>P84201</v>
          </cell>
          <cell r="E9042" t="str">
            <v>JUNTA DE DILATACAO-1x1cm-MASTIQUE POLIURETANO-FRIO</v>
          </cell>
          <cell r="F9042" t="str">
            <v>M</v>
          </cell>
          <cell r="G9042">
            <v>6.34</v>
          </cell>
          <cell r="H9042" t="str">
            <v>S-PLEO</v>
          </cell>
          <cell r="I9042">
            <v>8.24</v>
          </cell>
        </row>
        <row r="9043">
          <cell r="D9043" t="str">
            <v>P84205</v>
          </cell>
          <cell r="E9043" t="str">
            <v>JUNTA DE DILATACAO-HIDROASFALTO-8 DEMAOS</v>
          </cell>
          <cell r="F9043" t="str">
            <v>M</v>
          </cell>
          <cell r="G9043">
            <v>1.21</v>
          </cell>
          <cell r="H9043" t="str">
            <v>S-PLEO</v>
          </cell>
          <cell r="I9043">
            <v>1.57</v>
          </cell>
        </row>
        <row r="9044">
          <cell r="D9044" t="str">
            <v>P86111</v>
          </cell>
          <cell r="E9044" t="str">
            <v>IMPERMEAB/IMUNIZACAO-MADEIRA BRUTA-1 DEMAO</v>
          </cell>
          <cell r="F9044" t="str">
            <v>M2</v>
          </cell>
          <cell r="G9044">
            <v>4.03</v>
          </cell>
          <cell r="H9044" t="str">
            <v>S-PLEO</v>
          </cell>
          <cell r="I9044">
            <v>5.23</v>
          </cell>
        </row>
        <row r="9045">
          <cell r="D9045" t="str">
            <v>P86112</v>
          </cell>
          <cell r="E9045" t="str">
            <v>IMPERMEAB/IMUNIZACAO-MADEIRA TRABALHADA-1 DEMAO</v>
          </cell>
          <cell r="F9045" t="str">
            <v>M2</v>
          </cell>
          <cell r="G9045">
            <v>2.9</v>
          </cell>
          <cell r="H9045" t="str">
            <v>S-PLEO</v>
          </cell>
          <cell r="I9045">
            <v>3.77</v>
          </cell>
        </row>
        <row r="9046">
          <cell r="D9046" t="str">
            <v>P86115</v>
          </cell>
          <cell r="E9046" t="str">
            <v>VEDACAO C/ESPUMA P/APARELHOS AR CONDICIONADO</v>
          </cell>
          <cell r="F9046" t="str">
            <v>CJ</v>
          </cell>
          <cell r="G9046">
            <v>3.08</v>
          </cell>
          <cell r="H9046" t="str">
            <v>S-PLEO</v>
          </cell>
          <cell r="I9046">
            <v>4</v>
          </cell>
        </row>
        <row r="9047">
          <cell r="D9047" t="str">
            <v>P91001</v>
          </cell>
          <cell r="E9047" t="str">
            <v>LEITO DE PEDRA BRITADA 5cm</v>
          </cell>
          <cell r="F9047" t="str">
            <v>M2</v>
          </cell>
          <cell r="G9047">
            <v>3.84</v>
          </cell>
          <cell r="H9047" t="str">
            <v>S-PLEO</v>
          </cell>
          <cell r="I9047">
            <v>4.99</v>
          </cell>
        </row>
        <row r="9048">
          <cell r="D9048" t="str">
            <v>P91002</v>
          </cell>
          <cell r="E9048" t="str">
            <v>LEITO DE PEDRA BRITADA 15cm</v>
          </cell>
          <cell r="F9048" t="str">
            <v>M2</v>
          </cell>
          <cell r="G9048">
            <v>11.3</v>
          </cell>
          <cell r="H9048" t="str">
            <v>S-PLEO</v>
          </cell>
          <cell r="I9048">
            <v>14.69</v>
          </cell>
        </row>
        <row r="9049">
          <cell r="D9049" t="str">
            <v>P91003</v>
          </cell>
          <cell r="E9049" t="str">
            <v>LEITO DE AREIA E BRITA 10cm</v>
          </cell>
          <cell r="F9049" t="str">
            <v>M2</v>
          </cell>
          <cell r="G9049">
            <v>9.31</v>
          </cell>
          <cell r="H9049" t="str">
            <v>S-PLEO</v>
          </cell>
          <cell r="I9049">
            <v>12.1</v>
          </cell>
        </row>
        <row r="9050">
          <cell r="D9050" t="str">
            <v>P91004</v>
          </cell>
          <cell r="E9050" t="str">
            <v>LEITO DE SAIBRO APILOADO 6cm</v>
          </cell>
          <cell r="F9050" t="str">
            <v>M2</v>
          </cell>
          <cell r="G9050">
            <v>2.91</v>
          </cell>
          <cell r="H9050" t="str">
            <v>S-PLEO</v>
          </cell>
          <cell r="I9050">
            <v>3.78</v>
          </cell>
        </row>
        <row r="9051">
          <cell r="D9051" t="str">
            <v>P91005</v>
          </cell>
          <cell r="E9051" t="str">
            <v>LEITO PARA PISOS DIVERSOS ci-ar 1:5 - 5cm</v>
          </cell>
          <cell r="F9051" t="str">
            <v>M2</v>
          </cell>
          <cell r="G9051">
            <v>13.27</v>
          </cell>
          <cell r="H9051" t="str">
            <v>S-PLEO</v>
          </cell>
          <cell r="I9051">
            <v>17.25</v>
          </cell>
        </row>
        <row r="9052">
          <cell r="D9052" t="str">
            <v>P91021</v>
          </cell>
          <cell r="E9052" t="str">
            <v>CONTRAPISO CONCRETO-5cm-200kg ci/m3 (magro)</v>
          </cell>
          <cell r="F9052" t="str">
            <v>M2</v>
          </cell>
          <cell r="G9052">
            <v>11.14</v>
          </cell>
          <cell r="H9052" t="str">
            <v>S-PLEO</v>
          </cell>
          <cell r="I9052">
            <v>14.48</v>
          </cell>
        </row>
        <row r="9053">
          <cell r="D9053" t="str">
            <v>P91022</v>
          </cell>
          <cell r="E9053" t="str">
            <v>CONTRAPISO CONCRETO IMPERMEAVEL- 8cm-300kg ci/m3</v>
          </cell>
          <cell r="F9053" t="str">
            <v>M2</v>
          </cell>
          <cell r="G9053">
            <v>20.62</v>
          </cell>
          <cell r="H9053" t="str">
            <v>S-PLEO</v>
          </cell>
          <cell r="I9053">
            <v>26.8</v>
          </cell>
        </row>
        <row r="9054">
          <cell r="D9054" t="str">
            <v>P91023</v>
          </cell>
          <cell r="E9054" t="str">
            <v>CONTRAPISO CONCRETO IMPERMEAVEL-10cm-350kg ci/m3</v>
          </cell>
          <cell r="F9054" t="str">
            <v>M2</v>
          </cell>
          <cell r="G9054">
            <v>27.58</v>
          </cell>
          <cell r="H9054" t="str">
            <v>S-PLEO</v>
          </cell>
          <cell r="I9054">
            <v>35.85</v>
          </cell>
        </row>
        <row r="9055">
          <cell r="D9055" t="str">
            <v>P91040</v>
          </cell>
          <cell r="E9055" t="str">
            <v>CIMENTADO/BASE PAVIMENTACAO COLADA-ci-ar 1:3-2,5cm</v>
          </cell>
          <cell r="F9055" t="str">
            <v>M2</v>
          </cell>
          <cell r="G9055">
            <v>8.57</v>
          </cell>
          <cell r="H9055" t="str">
            <v>S-PLEO</v>
          </cell>
          <cell r="I9055">
            <v>11.14</v>
          </cell>
        </row>
        <row r="9056">
          <cell r="D9056" t="str">
            <v>P91050</v>
          </cell>
          <cell r="E9056" t="str">
            <v>CONTRAPISO CONCRETO ARMADO-15cm-250kg ci/m3</v>
          </cell>
          <cell r="F9056" t="str">
            <v>M2</v>
          </cell>
          <cell r="G9056">
            <v>46.51</v>
          </cell>
          <cell r="H9056" t="str">
            <v>S-PLEO</v>
          </cell>
          <cell r="I9056">
            <v>60.46</v>
          </cell>
        </row>
        <row r="9057">
          <cell r="D9057" t="str">
            <v>P91060</v>
          </cell>
          <cell r="E9057" t="str">
            <v>PAVIMENTACAO DE AREIA E BRITA-10cm</v>
          </cell>
          <cell r="F9057" t="str">
            <v>M2</v>
          </cell>
          <cell r="G9057">
            <v>9.31</v>
          </cell>
          <cell r="H9057" t="str">
            <v>S-PLEO</v>
          </cell>
          <cell r="I9057">
            <v>12.1</v>
          </cell>
        </row>
        <row r="9058">
          <cell r="D9058" t="str">
            <v>P91070</v>
          </cell>
          <cell r="E9058" t="str">
            <v>PAVIMENTACAO COM SAIBRO APILOADO-6cm</v>
          </cell>
          <cell r="F9058" t="str">
            <v>M2</v>
          </cell>
          <cell r="G9058">
            <v>2.91</v>
          </cell>
          <cell r="H9058" t="str">
            <v>S-PLEO</v>
          </cell>
          <cell r="I9058">
            <v>3.78</v>
          </cell>
        </row>
        <row r="9059">
          <cell r="D9059" t="str">
            <v>P91080</v>
          </cell>
          <cell r="E9059" t="str">
            <v>PAVIMENTACAO SAIBRO ROSADO-COMPAC.MECANICA-6cm</v>
          </cell>
          <cell r="F9059" t="str">
            <v>M2</v>
          </cell>
          <cell r="G9059">
            <v>3.46</v>
          </cell>
          <cell r="H9059" t="str">
            <v>S-PLEO</v>
          </cell>
          <cell r="I9059">
            <v>4.49</v>
          </cell>
        </row>
        <row r="9060">
          <cell r="D9060" t="str">
            <v>P91085</v>
          </cell>
          <cell r="E9060" t="str">
            <v>PAVIMENTACAO SAIBRO ROSADO CANCHA ESPORTE-10cm</v>
          </cell>
          <cell r="F9060" t="str">
            <v>M2</v>
          </cell>
          <cell r="G9060">
            <v>5.75</v>
          </cell>
          <cell r="H9060" t="str">
            <v>S-PLEO</v>
          </cell>
          <cell r="I9060">
            <v>7.47</v>
          </cell>
        </row>
        <row r="9061">
          <cell r="D9061" t="str">
            <v>P92010</v>
          </cell>
          <cell r="E9061" t="str">
            <v>CIMENTO DESEMPENADO-QUADROS 1,2x1,2 -3cm ci-ar 1:4</v>
          </cell>
          <cell r="F9061" t="str">
            <v>M2</v>
          </cell>
          <cell r="G9061">
            <v>20.05</v>
          </cell>
          <cell r="H9061" t="str">
            <v>S-PLEO</v>
          </cell>
          <cell r="I9061">
            <v>26.06</v>
          </cell>
        </row>
        <row r="9062">
          <cell r="D9062" t="str">
            <v>P92011</v>
          </cell>
          <cell r="E9062" t="str">
            <v>CIMENTO QUEIMADO-CORANTE-QDS-ci-ar1:4-5cm+1:3-1cm</v>
          </cell>
          <cell r="F9062" t="str">
            <v>M2</v>
          </cell>
          <cell r="G9062">
            <v>32.380000000000003</v>
          </cell>
          <cell r="H9062" t="str">
            <v>S-PLEO</v>
          </cell>
          <cell r="I9062">
            <v>42.09</v>
          </cell>
        </row>
        <row r="9063">
          <cell r="D9063" t="str">
            <v>P92020</v>
          </cell>
          <cell r="E9063" t="str">
            <v>PAVIMENTACAO CONCRETO-QUADROS 1,2x1,2-15cmfck10MPa</v>
          </cell>
          <cell r="F9063" t="str">
            <v>M2</v>
          </cell>
          <cell r="G9063">
            <v>48.08</v>
          </cell>
          <cell r="H9063" t="str">
            <v>S-PLEO</v>
          </cell>
          <cell r="I9063">
            <v>62.5</v>
          </cell>
        </row>
        <row r="9064">
          <cell r="D9064" t="str">
            <v>P92021</v>
          </cell>
          <cell r="E9064" t="str">
            <v>PAVIMENTACAO CONCRETO-QUADROS 1,2x1,2-8cm fck10MPa</v>
          </cell>
          <cell r="F9064" t="str">
            <v>M2</v>
          </cell>
          <cell r="G9064">
            <v>26.94</v>
          </cell>
          <cell r="H9064" t="str">
            <v>S-PLEO</v>
          </cell>
          <cell r="I9064">
            <v>35.020000000000003</v>
          </cell>
        </row>
        <row r="9065">
          <cell r="D9065" t="str">
            <v>P92022</v>
          </cell>
          <cell r="E9065" t="str">
            <v>PISO ARMADO MALHA ACO CA-60-12cm fck15MPa</v>
          </cell>
          <cell r="F9065" t="str">
            <v>M2</v>
          </cell>
          <cell r="G9065">
            <v>53.18</v>
          </cell>
          <cell r="H9065" t="str">
            <v>S-PLEO</v>
          </cell>
          <cell r="I9065">
            <v>69.13</v>
          </cell>
        </row>
        <row r="9066">
          <cell r="D9066" t="str">
            <v>P92025</v>
          </cell>
          <cell r="E9066" t="str">
            <v>PISO ARMADO CANCHA ESPORTE-8cm-C/JUNTA DILATACAO</v>
          </cell>
          <cell r="F9066" t="str">
            <v>M2</v>
          </cell>
          <cell r="G9066">
            <v>51.47</v>
          </cell>
          <cell r="H9066" t="str">
            <v>S-PLEO</v>
          </cell>
          <cell r="I9066">
            <v>66.91</v>
          </cell>
        </row>
        <row r="9067">
          <cell r="D9067" t="str">
            <v>P92031</v>
          </cell>
          <cell r="E9067" t="str">
            <v>PAVIMENTACAO BLOCOS CONCRETO INTERTRAVADOS 8cm</v>
          </cell>
          <cell r="F9067" t="str">
            <v>M2</v>
          </cell>
          <cell r="G9067">
            <v>38.520000000000003</v>
          </cell>
          <cell r="H9067" t="str">
            <v>S-PLEO</v>
          </cell>
          <cell r="I9067">
            <v>50.07</v>
          </cell>
        </row>
        <row r="9068">
          <cell r="D9068" t="str">
            <v>P92032</v>
          </cell>
          <cell r="E9068" t="str">
            <v>PAVIMENTACAO BLOCOS CONCRETO SEXTAVADOS 6,5cm</v>
          </cell>
          <cell r="F9068" t="str">
            <v>M2</v>
          </cell>
          <cell r="G9068">
            <v>28.35</v>
          </cell>
          <cell r="H9068" t="str">
            <v>S-PLEO</v>
          </cell>
          <cell r="I9068">
            <v>36.85</v>
          </cell>
        </row>
        <row r="9069">
          <cell r="D9069" t="str">
            <v>P92051</v>
          </cell>
          <cell r="E9069" t="str">
            <v>PISO ALTA RESIST.1,0cm E CONTRAPISO S/LAJE CURADA</v>
          </cell>
          <cell r="F9069" t="str">
            <v>M2</v>
          </cell>
          <cell r="G9069">
            <v>25.6</v>
          </cell>
          <cell r="H9069" t="str">
            <v>S-PLEO</v>
          </cell>
          <cell r="I9069">
            <v>33.28</v>
          </cell>
        </row>
        <row r="9070">
          <cell r="D9070" t="str">
            <v>P92052</v>
          </cell>
          <cell r="E9070" t="str">
            <v>PISO ALTA RESIST.1,0cm,1:3,S/CONCRETO FRESCO</v>
          </cell>
          <cell r="F9070" t="str">
            <v>M2</v>
          </cell>
          <cell r="G9070">
            <v>30.24</v>
          </cell>
          <cell r="H9070" t="str">
            <v>S-PLEO</v>
          </cell>
          <cell r="I9070">
            <v>39.31</v>
          </cell>
        </row>
        <row r="9071">
          <cell r="D9071" t="str">
            <v>P92053</v>
          </cell>
          <cell r="E9071" t="str">
            <v>PISO ALTA RESIST.1,2cm,1:3,S/CONCRETO FRESCO</v>
          </cell>
          <cell r="F9071" t="str">
            <v>M2</v>
          </cell>
          <cell r="G9071">
            <v>34.270000000000003</v>
          </cell>
          <cell r="H9071" t="str">
            <v>S-PLEO</v>
          </cell>
          <cell r="I9071">
            <v>44.55</v>
          </cell>
        </row>
        <row r="9072">
          <cell r="D9072" t="str">
            <v>P92110</v>
          </cell>
          <cell r="E9072" t="str">
            <v>TACO MADEIRA 7x21cm ci-ar 1:4 3cm</v>
          </cell>
          <cell r="F9072" t="str">
            <v>M2</v>
          </cell>
          <cell r="G9072">
            <v>63.49</v>
          </cell>
          <cell r="H9072" t="str">
            <v>S-PLEO</v>
          </cell>
          <cell r="I9072">
            <v>82.53</v>
          </cell>
        </row>
        <row r="9073">
          <cell r="D9073" t="str">
            <v>P92140</v>
          </cell>
          <cell r="E9073" t="str">
            <v>ESTRADO DE MADEIRA-CHAPA COMPENSADO</v>
          </cell>
          <cell r="F9073" t="str">
            <v>M2</v>
          </cell>
          <cell r="G9073">
            <v>123.65</v>
          </cell>
          <cell r="H9073" t="str">
            <v>S-PLEO</v>
          </cell>
          <cell r="I9073">
            <v>160.74</v>
          </cell>
        </row>
        <row r="9074">
          <cell r="D9074" t="str">
            <v>P92142</v>
          </cell>
          <cell r="E9074" t="str">
            <v>ASSOALHO TABUAS CORRIDAS 15cm SOBRE CIMENT.1:4 3cm</v>
          </cell>
          <cell r="F9074" t="str">
            <v>M2</v>
          </cell>
          <cell r="G9074">
            <v>125.75</v>
          </cell>
          <cell r="H9074" t="str">
            <v>S-PLEO</v>
          </cell>
          <cell r="I9074">
            <v>163.47</v>
          </cell>
        </row>
        <row r="9075">
          <cell r="D9075" t="str">
            <v>P92151</v>
          </cell>
          <cell r="E9075" t="str">
            <v>ASSOALHO TABUAS CORRIDAS 15cm SOBRE VIGAMENTO</v>
          </cell>
          <cell r="F9075" t="str">
            <v>M2</v>
          </cell>
          <cell r="G9075">
            <v>159.76</v>
          </cell>
          <cell r="H9075" t="str">
            <v>S-PLEO</v>
          </cell>
          <cell r="I9075">
            <v>207.68</v>
          </cell>
        </row>
        <row r="9076">
          <cell r="D9076" t="str">
            <v>P92210</v>
          </cell>
          <cell r="E9076" t="str">
            <v>CALCADA LAJE GRES 50x100cm-LEITO AREIA 7cm C/REJ.</v>
          </cell>
          <cell r="F9076" t="str">
            <v>M2</v>
          </cell>
          <cell r="G9076">
            <v>22.55</v>
          </cell>
          <cell r="H9076" t="str">
            <v>S-PLEO</v>
          </cell>
          <cell r="I9076">
            <v>29.31</v>
          </cell>
        </row>
        <row r="9077">
          <cell r="D9077" t="str">
            <v>P92230</v>
          </cell>
          <cell r="E9077" t="str">
            <v>PAVIMENTACAO PARALELEPIPEDOS BASALTO-LEITO 10cmREJ</v>
          </cell>
          <cell r="F9077" t="str">
            <v>M2</v>
          </cell>
          <cell r="G9077">
            <v>57.2</v>
          </cell>
          <cell r="H9077" t="str">
            <v>S-PLEO</v>
          </cell>
          <cell r="I9077">
            <v>74.36</v>
          </cell>
        </row>
        <row r="9078">
          <cell r="D9078" t="str">
            <v>P92290</v>
          </cell>
          <cell r="E9078" t="str">
            <v>MEIO-FIO RETO-CONCRETO MOLDADO IN LOCO</v>
          </cell>
          <cell r="F9078" t="str">
            <v>M</v>
          </cell>
          <cell r="G9078">
            <v>64.760000000000005</v>
          </cell>
          <cell r="H9078" t="str">
            <v>S-PLEO</v>
          </cell>
          <cell r="I9078">
            <v>84.18</v>
          </cell>
        </row>
        <row r="9079">
          <cell r="D9079" t="str">
            <v>P92291</v>
          </cell>
          <cell r="E9079" t="str">
            <v>MEIO-FIO CURVO-CONCRETO MOLDADO IN LOCO</v>
          </cell>
          <cell r="F9079" t="str">
            <v>M</v>
          </cell>
          <cell r="G9079">
            <v>69.650000000000006</v>
          </cell>
          <cell r="H9079" t="str">
            <v>S-PLEO</v>
          </cell>
          <cell r="I9079">
            <v>90.54</v>
          </cell>
        </row>
        <row r="9080">
          <cell r="D9080" t="str">
            <v>P92292</v>
          </cell>
          <cell r="E9080" t="str">
            <v>MEIO-FIO RETO-CONCRETO PRE-MOLDADO</v>
          </cell>
          <cell r="F9080" t="str">
            <v>M</v>
          </cell>
          <cell r="G9080">
            <v>19.23</v>
          </cell>
          <cell r="H9080" t="str">
            <v>S-PLEO</v>
          </cell>
          <cell r="I9080">
            <v>24.99</v>
          </cell>
        </row>
        <row r="9081">
          <cell r="D9081" t="str">
            <v>P92293</v>
          </cell>
          <cell r="E9081" t="str">
            <v>MEIO-FIO CURVO-CONCRETO PRE-MOLDADO</v>
          </cell>
          <cell r="F9081" t="str">
            <v>M</v>
          </cell>
          <cell r="G9081">
            <v>42.94</v>
          </cell>
          <cell r="H9081" t="str">
            <v>S-PLEO</v>
          </cell>
          <cell r="I9081">
            <v>55.82</v>
          </cell>
        </row>
        <row r="9082">
          <cell r="D9082" t="str">
            <v>P92294</v>
          </cell>
          <cell r="E9082" t="str">
            <v>MEIO-FIO RETO GRANITO-COM REJUNTE</v>
          </cell>
          <cell r="F9082" t="str">
            <v>M</v>
          </cell>
          <cell r="G9082">
            <v>64.94</v>
          </cell>
          <cell r="H9082" t="str">
            <v>S-PLEO</v>
          </cell>
          <cell r="I9082">
            <v>84.42</v>
          </cell>
        </row>
        <row r="9083">
          <cell r="D9083" t="str">
            <v>P92295</v>
          </cell>
          <cell r="E9083" t="str">
            <v>MEIO-FIO RETO CONCRETO PRE-MOLD.7x10cm(DEM.QUADRA)</v>
          </cell>
          <cell r="F9083" t="str">
            <v>M</v>
          </cell>
          <cell r="G9083">
            <v>18.079999999999998</v>
          </cell>
          <cell r="H9083" t="str">
            <v>S-PLEO</v>
          </cell>
          <cell r="I9083">
            <v>23.5</v>
          </cell>
        </row>
        <row r="9084">
          <cell r="D9084" t="str">
            <v>P92310</v>
          </cell>
          <cell r="E9084" t="str">
            <v>PISO MARMORE EM PLACAS 3cm-argam.ci-ar 1:4-3cm</v>
          </cell>
          <cell r="F9084" t="str">
            <v>M2</v>
          </cell>
          <cell r="G9084">
            <v>272.14999999999998</v>
          </cell>
          <cell r="H9084" t="str">
            <v>S-PLEO</v>
          </cell>
          <cell r="I9084">
            <v>353.79</v>
          </cell>
        </row>
        <row r="9085">
          <cell r="D9085" t="str">
            <v>P92311</v>
          </cell>
          <cell r="E9085" t="str">
            <v>PISO MARMORE EM PLACAS 3cm-argam.ci-ar 1:6-3cm</v>
          </cell>
          <cell r="F9085" t="str">
            <v>M2</v>
          </cell>
          <cell r="G9085">
            <v>270.92</v>
          </cell>
          <cell r="H9085" t="str">
            <v>S-PLEO</v>
          </cell>
          <cell r="I9085">
            <v>352.19</v>
          </cell>
        </row>
        <row r="9086">
          <cell r="D9086" t="str">
            <v>P92312</v>
          </cell>
          <cell r="E9086" t="str">
            <v>PISO MARMORE EM PLACAS 3cm-C/ARGAMASSA COLANTE</v>
          </cell>
          <cell r="F9086" t="str">
            <v>M2</v>
          </cell>
          <cell r="G9086">
            <v>266.97000000000003</v>
          </cell>
          <cell r="H9086" t="str">
            <v>S-PLEO</v>
          </cell>
          <cell r="I9086">
            <v>347.06</v>
          </cell>
        </row>
        <row r="9087">
          <cell r="D9087" t="str">
            <v>P92313</v>
          </cell>
          <cell r="E9087" t="str">
            <v>PISO CACOS MARMORE-argam.ci-ar 1:4-3cm</v>
          </cell>
          <cell r="F9087" t="str">
            <v>M2</v>
          </cell>
          <cell r="G9087">
            <v>18.39</v>
          </cell>
          <cell r="H9087" t="str">
            <v>S-PLEO</v>
          </cell>
          <cell r="I9087">
            <v>23.9</v>
          </cell>
        </row>
        <row r="9088">
          <cell r="D9088" t="str">
            <v>P92320</v>
          </cell>
          <cell r="E9088" t="str">
            <v>PISO GRANITO POLIDO PLACAS-2,5cm-arg.ci-ar 1:4-3cm</v>
          </cell>
          <cell r="F9088" t="str">
            <v>M2</v>
          </cell>
          <cell r="G9088">
            <v>360.06</v>
          </cell>
          <cell r="H9088" t="str">
            <v>S-PLEO</v>
          </cell>
          <cell r="I9088">
            <v>468.07</v>
          </cell>
        </row>
        <row r="9089">
          <cell r="D9089" t="str">
            <v>P92340</v>
          </cell>
          <cell r="E9089" t="str">
            <v>PISO BASALTO IRREGULAR 3cm-arg.ci-ar 1:4-3cm</v>
          </cell>
          <cell r="F9089" t="str">
            <v>M2</v>
          </cell>
          <cell r="G9089">
            <v>31.55</v>
          </cell>
          <cell r="H9089" t="str">
            <v>S-PLEO</v>
          </cell>
          <cell r="I9089">
            <v>41.01</v>
          </cell>
        </row>
        <row r="9090">
          <cell r="D9090" t="str">
            <v>P92341</v>
          </cell>
          <cell r="E9090" t="str">
            <v>PISO BASALTO SERRADO 45x45-arg.ci-ar 1:4-3cm</v>
          </cell>
          <cell r="F9090" t="str">
            <v>M2</v>
          </cell>
          <cell r="G9090">
            <v>74.39</v>
          </cell>
          <cell r="H9090" t="str">
            <v>S-PLEO</v>
          </cell>
          <cell r="I9090">
            <v>96.7</v>
          </cell>
        </row>
        <row r="9091">
          <cell r="D9091" t="str">
            <v>P92342</v>
          </cell>
          <cell r="E9091" t="str">
            <v>PISO BASALTO POLIDO 46x46-arg.ci-ar 1:4-3cm</v>
          </cell>
          <cell r="F9091" t="str">
            <v>M2</v>
          </cell>
          <cell r="G9091">
            <v>93.29</v>
          </cell>
          <cell r="H9091" t="str">
            <v>S-PLEO</v>
          </cell>
          <cell r="I9091">
            <v>121.27</v>
          </cell>
        </row>
        <row r="9092">
          <cell r="D9092" t="str">
            <v>P92345</v>
          </cell>
          <cell r="E9092" t="str">
            <v>PISO BASALTO TEAR-arg.ci-ar 1:4-3cm</v>
          </cell>
          <cell r="F9092" t="str">
            <v>M2</v>
          </cell>
          <cell r="G9092">
            <v>85.94</v>
          </cell>
          <cell r="H9092" t="str">
            <v>S-PLEO</v>
          </cell>
          <cell r="I9092">
            <v>111.72</v>
          </cell>
        </row>
        <row r="9093">
          <cell r="D9093" t="str">
            <v>P92350</v>
          </cell>
          <cell r="E9093" t="str">
            <v>PISO ARENITO PLACAS-2,5cm-arg.ci-ar 1:4-3cm</v>
          </cell>
          <cell r="F9093" t="str">
            <v>M2</v>
          </cell>
          <cell r="G9093">
            <v>39.21</v>
          </cell>
          <cell r="H9093" t="str">
            <v>S-PLEO</v>
          </cell>
          <cell r="I9093">
            <v>50.97</v>
          </cell>
        </row>
        <row r="9094">
          <cell r="D9094" t="str">
            <v>P92360</v>
          </cell>
          <cell r="E9094" t="str">
            <v>PISO PLACAS ARDOSIA-arg.ci-ar 1:5-3cm+REJ.ci-af1:4</v>
          </cell>
          <cell r="F9094" t="str">
            <v>M2</v>
          </cell>
          <cell r="G9094">
            <v>50.79</v>
          </cell>
          <cell r="H9094" t="str">
            <v>S-PLEO</v>
          </cell>
          <cell r="I9094">
            <v>66.02</v>
          </cell>
        </row>
        <row r="9095">
          <cell r="D9095" t="str">
            <v>P92370</v>
          </cell>
          <cell r="E9095" t="str">
            <v>PISO CAXAMBU SAO TOME 40x40 - CORTADO-ci-ar 1:5-3cm</v>
          </cell>
          <cell r="F9095" t="str">
            <v>M2</v>
          </cell>
          <cell r="G9095">
            <v>67.59</v>
          </cell>
          <cell r="H9095" t="str">
            <v>S-PLEO</v>
          </cell>
          <cell r="I9095">
            <v>87.86</v>
          </cell>
        </row>
        <row r="9096">
          <cell r="D9096" t="str">
            <v>P92371</v>
          </cell>
          <cell r="E9096" t="str">
            <v>PISO CAXAMBU SAO TOME 40x40 - SERRADO-ci-ar 1:5-3cm</v>
          </cell>
          <cell r="F9096" t="str">
            <v>M2</v>
          </cell>
          <cell r="G9096">
            <v>86.49</v>
          </cell>
          <cell r="H9096" t="str">
            <v>S-PLEO</v>
          </cell>
          <cell r="I9096">
            <v>112.43</v>
          </cell>
        </row>
        <row r="9097">
          <cell r="D9097" t="str">
            <v>P92401</v>
          </cell>
          <cell r="E9097" t="str">
            <v>PISO GRANILITE LISO PLACAS 30x30-arg.ci-ar 1:4-3cm</v>
          </cell>
          <cell r="F9097" t="str">
            <v>M2</v>
          </cell>
          <cell r="G9097">
            <v>22.41</v>
          </cell>
          <cell r="H9097" t="str">
            <v>S-PLEO</v>
          </cell>
          <cell r="I9097">
            <v>29.13</v>
          </cell>
        </row>
        <row r="9098">
          <cell r="D9098" t="str">
            <v>P92405</v>
          </cell>
          <cell r="E9098" t="str">
            <v>PISO LADRILHO HIDRAULICO 25x25-ca-ar(1:5)7%ci-3cm</v>
          </cell>
          <cell r="F9098" t="str">
            <v>M2</v>
          </cell>
          <cell r="G9098">
            <v>42.08</v>
          </cell>
          <cell r="H9098" t="str">
            <v>S-PLEO</v>
          </cell>
          <cell r="I9098">
            <v>54.7</v>
          </cell>
        </row>
        <row r="9099">
          <cell r="D9099" t="str">
            <v>P92406</v>
          </cell>
          <cell r="E9099" t="str">
            <v>PISO LADRILHO HIDRAULICO 25x25-ARGAMASSA COLANTE</v>
          </cell>
          <cell r="F9099" t="str">
            <v>M2</v>
          </cell>
          <cell r="G9099">
            <v>35.270000000000003</v>
          </cell>
          <cell r="H9099" t="str">
            <v>S-PLEO</v>
          </cell>
          <cell r="I9099">
            <v>45.85</v>
          </cell>
        </row>
        <row r="9100">
          <cell r="D9100" t="str">
            <v>P92451</v>
          </cell>
          <cell r="E9100" t="str">
            <v>PISO GRANITINA MOLDADO IN LOCO-base1:4 2cm+1cmGRAN</v>
          </cell>
          <cell r="F9100" t="str">
            <v>M2</v>
          </cell>
          <cell r="G9100">
            <v>39.71</v>
          </cell>
          <cell r="H9100" t="str">
            <v>S-PLEO</v>
          </cell>
          <cell r="I9100">
            <v>51.62</v>
          </cell>
        </row>
        <row r="9101">
          <cell r="D9101" t="str">
            <v>P92501</v>
          </cell>
          <cell r="E9101" t="str">
            <v>PISO CERAMICO 15x20-arg.ci-ar 1:4-3cm</v>
          </cell>
          <cell r="F9101" t="str">
            <v>M2</v>
          </cell>
          <cell r="G9101">
            <v>31.03</v>
          </cell>
          <cell r="H9101" t="str">
            <v>S-PLEO</v>
          </cell>
          <cell r="I9101">
            <v>40.33</v>
          </cell>
        </row>
        <row r="9102">
          <cell r="D9102" t="str">
            <v>P92502</v>
          </cell>
          <cell r="E9102" t="str">
            <v>PISO CERAMICO 15x20-arg.ca-ar(1:5)10%ci-3cm</v>
          </cell>
          <cell r="F9102" t="str">
            <v>M2</v>
          </cell>
          <cell r="G9102">
            <v>28.97</v>
          </cell>
          <cell r="H9102" t="str">
            <v>S-PLEO</v>
          </cell>
          <cell r="I9102">
            <v>37.659999999999997</v>
          </cell>
        </row>
        <row r="9103">
          <cell r="D9103" t="str">
            <v>P92503</v>
          </cell>
          <cell r="E9103" t="str">
            <v>PISO CERAMICO 15x20-COM ARGAMASSA COLANTE</v>
          </cell>
          <cell r="F9103" t="str">
            <v>M2</v>
          </cell>
          <cell r="G9103">
            <v>21.93</v>
          </cell>
          <cell r="H9103" t="str">
            <v>S-PLEO</v>
          </cell>
          <cell r="I9103">
            <v>28.5</v>
          </cell>
        </row>
        <row r="9104">
          <cell r="D9104" t="str">
            <v>P92504</v>
          </cell>
          <cell r="E9104" t="str">
            <v>PISO CERAMICO 20x20-arg.ca-ar(1:5)10%ci-3cm</v>
          </cell>
          <cell r="F9104" t="str">
            <v>M2</v>
          </cell>
          <cell r="G9104">
            <v>33.1</v>
          </cell>
          <cell r="H9104" t="str">
            <v>S-PLEO</v>
          </cell>
          <cell r="I9104">
            <v>43.03</v>
          </cell>
        </row>
        <row r="9105">
          <cell r="D9105" t="str">
            <v>P92506</v>
          </cell>
          <cell r="E9105" t="str">
            <v>PISO CERAMICO 20x30-arg.ca-ar(1:5)10%ci-3cm</v>
          </cell>
          <cell r="F9105" t="str">
            <v>M2</v>
          </cell>
          <cell r="G9105">
            <v>28.22</v>
          </cell>
          <cell r="H9105" t="str">
            <v>S-PLEO</v>
          </cell>
          <cell r="I9105">
            <v>36.68</v>
          </cell>
        </row>
        <row r="9106">
          <cell r="D9106" t="str">
            <v>P92508</v>
          </cell>
          <cell r="E9106" t="str">
            <v>PISO CERAMICO 30x30-arg.ca-ar(1:5)10%ci-3cm</v>
          </cell>
          <cell r="F9106" t="str">
            <v>M2</v>
          </cell>
          <cell r="G9106">
            <v>22.65</v>
          </cell>
          <cell r="H9106" t="str">
            <v>S-PLEO</v>
          </cell>
          <cell r="I9106">
            <v>29.44</v>
          </cell>
        </row>
        <row r="9107">
          <cell r="D9107" t="str">
            <v>P92511</v>
          </cell>
          <cell r="E9107" t="str">
            <v>TIJOLO MACICO DEITADO EM CONTRAPISO-ci-ar 1:6-3cm</v>
          </cell>
          <cell r="F9107" t="str">
            <v>M2</v>
          </cell>
          <cell r="G9107">
            <v>32.26</v>
          </cell>
          <cell r="H9107" t="str">
            <v>S-PLEO</v>
          </cell>
          <cell r="I9107">
            <v>41.93</v>
          </cell>
        </row>
        <row r="9108">
          <cell r="D9108" t="str">
            <v>P92512</v>
          </cell>
          <cell r="E9108" t="str">
            <v>LAJOTAO COLONIAL 30x30-arg.ci-ar 1:4-3cm</v>
          </cell>
          <cell r="F9108" t="str">
            <v>M2</v>
          </cell>
          <cell r="G9108">
            <v>25.02</v>
          </cell>
          <cell r="H9108" t="str">
            <v>S-PLEO</v>
          </cell>
          <cell r="I9108">
            <v>32.520000000000003</v>
          </cell>
        </row>
        <row r="9109">
          <cell r="D9109" t="str">
            <v>P92591</v>
          </cell>
          <cell r="E9109" t="str">
            <v>CACO CERAMICO-arg.ca-ar(1:5)10%ci-3cm</v>
          </cell>
          <cell r="F9109" t="str">
            <v>M2</v>
          </cell>
          <cell r="G9109">
            <v>20.18</v>
          </cell>
          <cell r="H9109" t="str">
            <v>S-PLEO</v>
          </cell>
          <cell r="I9109">
            <v>26.23</v>
          </cell>
        </row>
        <row r="9110">
          <cell r="D9110" t="str">
            <v>P92690</v>
          </cell>
          <cell r="E9110" t="str">
            <v>PISO ELEVADO(TIPO CPD)</v>
          </cell>
          <cell r="F9110" t="str">
            <v>M2</v>
          </cell>
          <cell r="G9110">
            <v>250</v>
          </cell>
          <cell r="H9110" t="str">
            <v>S-PLEO</v>
          </cell>
          <cell r="I9110">
            <v>325</v>
          </cell>
        </row>
        <row r="9111">
          <cell r="D9111" t="str">
            <v>P92720</v>
          </cell>
          <cell r="E9111" t="str">
            <v>PISO LAMINADO MELAMINICO REFORCADO 60X60-EXCL.BASE</v>
          </cell>
          <cell r="F9111" t="str">
            <v>M2</v>
          </cell>
          <cell r="G9111">
            <v>42.39</v>
          </cell>
          <cell r="H9111" t="str">
            <v>S-PLEO</v>
          </cell>
          <cell r="I9111">
            <v>55.1</v>
          </cell>
        </row>
        <row r="9112">
          <cell r="D9112" t="str">
            <v>P92729</v>
          </cell>
          <cell r="E9112" t="str">
            <v>EMULSAO PREVIA P/PISO VINILICO/CARPETE</v>
          </cell>
          <cell r="F9112" t="str">
            <v>M2</v>
          </cell>
          <cell r="G9112">
            <v>0.73</v>
          </cell>
          <cell r="H9112" t="str">
            <v>S-PLEO</v>
          </cell>
          <cell r="I9112">
            <v>0.94</v>
          </cell>
        </row>
        <row r="9113">
          <cell r="D9113" t="str">
            <v>P92730</v>
          </cell>
          <cell r="E9113" t="str">
            <v>PISO VINILICO 30x30-EXCLUSIVE BASE</v>
          </cell>
          <cell r="F9113" t="str">
            <v>M2</v>
          </cell>
          <cell r="G9113">
            <v>36.03</v>
          </cell>
          <cell r="H9113" t="str">
            <v>S-PLEO</v>
          </cell>
          <cell r="I9113">
            <v>46.83</v>
          </cell>
        </row>
        <row r="9114">
          <cell r="D9114" t="str">
            <v>P92735</v>
          </cell>
          <cell r="E9114" t="str">
            <v>PISO VINILICO TRAFEGO PESADO-EXCLUSIVE BASE</v>
          </cell>
          <cell r="F9114" t="str">
            <v>M2</v>
          </cell>
          <cell r="G9114">
            <v>52.89</v>
          </cell>
          <cell r="H9114" t="str">
            <v>S-PLEO</v>
          </cell>
          <cell r="I9114">
            <v>68.75</v>
          </cell>
        </row>
        <row r="9115">
          <cell r="D9115" t="str">
            <v>P92810</v>
          </cell>
          <cell r="E9115" t="str">
            <v>PISO PLACA BORRACHA 50x50x0,8-EXCLUSIVE BASE</v>
          </cell>
          <cell r="F9115" t="str">
            <v>M2</v>
          </cell>
          <cell r="G9115">
            <v>33.35</v>
          </cell>
          <cell r="H9115" t="str">
            <v>S-PLEO</v>
          </cell>
          <cell r="I9115">
            <v>43.35</v>
          </cell>
        </row>
        <row r="9116">
          <cell r="D9116" t="str">
            <v>P92860</v>
          </cell>
          <cell r="E9116" t="str">
            <v>CARPETE NYLON 3,5mm-EXCLUSIVE BASE</v>
          </cell>
          <cell r="F9116" t="str">
            <v>M2</v>
          </cell>
          <cell r="G9116">
            <v>19.27</v>
          </cell>
          <cell r="H9116" t="str">
            <v>S-PLEO</v>
          </cell>
          <cell r="I9116">
            <v>25.05</v>
          </cell>
        </row>
        <row r="9117">
          <cell r="D9117" t="str">
            <v>P92861</v>
          </cell>
          <cell r="E9117" t="str">
            <v>CARPETE NYLON 4  mm-EXCLUSIVE BASE</v>
          </cell>
          <cell r="F9117" t="str">
            <v>M2</v>
          </cell>
          <cell r="G9117">
            <v>33.96</v>
          </cell>
          <cell r="H9117" t="str">
            <v>S-PLEO</v>
          </cell>
          <cell r="I9117">
            <v>44.14</v>
          </cell>
        </row>
        <row r="9118">
          <cell r="D9118" t="str">
            <v>P92862</v>
          </cell>
          <cell r="E9118" t="str">
            <v>CARPETE NYLON 6  mm-EXCLUSIVE BASE</v>
          </cell>
          <cell r="F9118" t="str">
            <v>M2</v>
          </cell>
          <cell r="G9118">
            <v>42.53</v>
          </cell>
          <cell r="H9118" t="str">
            <v>S-PLEO</v>
          </cell>
          <cell r="I9118">
            <v>55.28</v>
          </cell>
        </row>
        <row r="9119">
          <cell r="D9119" t="str">
            <v>P92865</v>
          </cell>
          <cell r="E9119" t="str">
            <v>ACABAMENTO LATAO PARA CARPETE</v>
          </cell>
          <cell r="F9119" t="str">
            <v>M</v>
          </cell>
          <cell r="G9119">
            <v>9.2200000000000006</v>
          </cell>
          <cell r="H9119" t="str">
            <v>S-PLEO</v>
          </cell>
          <cell r="I9119">
            <v>11.98</v>
          </cell>
        </row>
        <row r="9120">
          <cell r="D9120" t="str">
            <v>P92870</v>
          </cell>
          <cell r="E9120" t="str">
            <v>TAPETE FIBRA NYLON 6mm 0,50mx0,70m</v>
          </cell>
          <cell r="F9120" t="str">
            <v>UN</v>
          </cell>
          <cell r="G9120">
            <v>69</v>
          </cell>
          <cell r="H9120" t="str">
            <v>S-PLEO</v>
          </cell>
          <cell r="I9120">
            <v>89.7</v>
          </cell>
        </row>
        <row r="9121">
          <cell r="D9121" t="str">
            <v>P92871</v>
          </cell>
          <cell r="E9121" t="str">
            <v>TAPETE FIBRA NYLON 6mm 2,50mx4,50m</v>
          </cell>
          <cell r="F9121" t="str">
            <v>UN</v>
          </cell>
          <cell r="G9121">
            <v>600</v>
          </cell>
          <cell r="H9121" t="str">
            <v>S-PLEO</v>
          </cell>
          <cell r="I9121">
            <v>780</v>
          </cell>
        </row>
        <row r="9122">
          <cell r="D9122" t="str">
            <v>P92872</v>
          </cell>
          <cell r="E9122" t="str">
            <v>TAPETE FIBRA NYLON 6mm 3mx3m</v>
          </cell>
          <cell r="F9122" t="str">
            <v>UN</v>
          </cell>
          <cell r="G9122">
            <v>410</v>
          </cell>
          <cell r="H9122" t="str">
            <v>S-PLEO</v>
          </cell>
          <cell r="I9122">
            <v>533</v>
          </cell>
        </row>
        <row r="9123">
          <cell r="D9123" t="str">
            <v>P92873</v>
          </cell>
          <cell r="E9123" t="str">
            <v>TAPETE FIBRA NYLON 6mm 3mx4m</v>
          </cell>
          <cell r="F9123" t="str">
            <v>UN</v>
          </cell>
          <cell r="G9123">
            <v>550</v>
          </cell>
          <cell r="H9123" t="str">
            <v>S-PLEO</v>
          </cell>
          <cell r="I9123">
            <v>715</v>
          </cell>
        </row>
        <row r="9124">
          <cell r="D9124" t="str">
            <v>P92874</v>
          </cell>
          <cell r="E9124" t="str">
            <v>TAPETE FIBRA NYLON 6mm 3mx5m</v>
          </cell>
          <cell r="F9124" t="str">
            <v>UN</v>
          </cell>
          <cell r="G9124">
            <v>670</v>
          </cell>
          <cell r="H9124" t="str">
            <v>S-PLEO</v>
          </cell>
          <cell r="I9124">
            <v>871</v>
          </cell>
        </row>
        <row r="9125">
          <cell r="D9125" t="str">
            <v>P92875</v>
          </cell>
          <cell r="E9125" t="str">
            <v>TAPETE FIBRA NYLON 6mm 3mx6m</v>
          </cell>
          <cell r="F9125" t="str">
            <v>UN</v>
          </cell>
          <cell r="G9125">
            <v>800</v>
          </cell>
          <cell r="H9125" t="str">
            <v>S-PLEO</v>
          </cell>
          <cell r="I9125">
            <v>1040</v>
          </cell>
        </row>
        <row r="9126">
          <cell r="D9126" t="str">
            <v>P92876</v>
          </cell>
          <cell r="E9126" t="str">
            <v>TAPETE FIBRA NYLON 6mm 3mx7m</v>
          </cell>
          <cell r="F9126" t="str">
            <v>UN</v>
          </cell>
          <cell r="G9126">
            <v>920</v>
          </cell>
          <cell r="H9126" t="str">
            <v>S-PLEO</v>
          </cell>
          <cell r="I9126">
            <v>1196</v>
          </cell>
        </row>
        <row r="9127">
          <cell r="D9127" t="str">
            <v>P92877</v>
          </cell>
          <cell r="E9127" t="str">
            <v>TAPETE FIBRA NYLON 6mm 3mx10m</v>
          </cell>
          <cell r="F9127" t="str">
            <v>UN</v>
          </cell>
          <cell r="G9127">
            <v>1300</v>
          </cell>
          <cell r="H9127" t="str">
            <v>S-PLEO</v>
          </cell>
          <cell r="I9127">
            <v>1690</v>
          </cell>
        </row>
        <row r="9128">
          <cell r="D9128" t="str">
            <v>P92878</v>
          </cell>
          <cell r="E9128" t="str">
            <v>TAPETE FIBRA NYLON 6mm 3mx11m</v>
          </cell>
          <cell r="F9128" t="str">
            <v>UN</v>
          </cell>
          <cell r="G9128">
            <v>1420</v>
          </cell>
          <cell r="H9128" t="str">
            <v>S-PLEO</v>
          </cell>
          <cell r="I9128">
            <v>1846</v>
          </cell>
        </row>
        <row r="9129">
          <cell r="D9129" t="str">
            <v>P92910</v>
          </cell>
          <cell r="E9129" t="str">
            <v>LIXAMENTO PISO MADEIRA-LIXA GROSSA E FINA</v>
          </cell>
          <cell r="F9129" t="str">
            <v>M2</v>
          </cell>
          <cell r="G9129">
            <v>4.7</v>
          </cell>
          <cell r="H9129" t="str">
            <v>S-PLEO</v>
          </cell>
          <cell r="I9129">
            <v>6.11</v>
          </cell>
        </row>
        <row r="9130">
          <cell r="D9130" t="str">
            <v>P92920</v>
          </cell>
          <cell r="E9130" t="str">
            <v>ENCERAMENTO DE PISO DE MADEIRA-ASSOALHO/TACOS 1DEM</v>
          </cell>
          <cell r="F9130" t="str">
            <v>M2</v>
          </cell>
          <cell r="G9130">
            <v>2.15</v>
          </cell>
          <cell r="H9130" t="str">
            <v>S-PLEO</v>
          </cell>
          <cell r="I9130">
            <v>2.79</v>
          </cell>
        </row>
        <row r="9131">
          <cell r="D9131" t="str">
            <v>P92931</v>
          </cell>
          <cell r="E9131" t="str">
            <v>SYNTEKO BRILHOSO SOBRE MADEIRA-SEM LIXAMENTO</v>
          </cell>
          <cell r="F9131" t="str">
            <v>M2</v>
          </cell>
          <cell r="G9131">
            <v>10.220000000000001</v>
          </cell>
          <cell r="H9131" t="str">
            <v>S-PLEO</v>
          </cell>
          <cell r="I9131">
            <v>13.28</v>
          </cell>
        </row>
        <row r="9132">
          <cell r="D9132" t="str">
            <v>P92932</v>
          </cell>
          <cell r="E9132" t="str">
            <v>SYNTEKO FOSCO SOBRE MADEIRA-SEM LIXAMENTO</v>
          </cell>
          <cell r="F9132" t="str">
            <v>M2</v>
          </cell>
          <cell r="G9132">
            <v>11.27</v>
          </cell>
          <cell r="H9132" t="str">
            <v>S-PLEO</v>
          </cell>
          <cell r="I9132">
            <v>14.65</v>
          </cell>
        </row>
        <row r="9133">
          <cell r="D9133" t="str">
            <v>P92951</v>
          </cell>
          <cell r="E9133" t="str">
            <v>LIXAMENTO PISO GRANITINA-INCLUSIVE EQUIPAMENTO</v>
          </cell>
          <cell r="F9133" t="str">
            <v>M2</v>
          </cell>
          <cell r="G9133">
            <v>10</v>
          </cell>
          <cell r="H9133" t="str">
            <v>S-PLEO</v>
          </cell>
          <cell r="I9133">
            <v>13</v>
          </cell>
        </row>
        <row r="9134">
          <cell r="D9134" t="str">
            <v>P92952</v>
          </cell>
          <cell r="E9134" t="str">
            <v>LIXAMENTO GRANITINA-SOLEIRAS,RODAPES,PEITORIS</v>
          </cell>
          <cell r="F9134" t="str">
            <v>M</v>
          </cell>
          <cell r="G9134">
            <v>5</v>
          </cell>
          <cell r="H9134" t="str">
            <v>S-PLEO</v>
          </cell>
          <cell r="I9134">
            <v>6.5</v>
          </cell>
        </row>
        <row r="9135">
          <cell r="D9135" t="str">
            <v>P92955</v>
          </cell>
          <cell r="E9135" t="str">
            <v>LIMPEZA/LAVAGEM/POLIMENTO PISO MARMORE</v>
          </cell>
          <cell r="F9135" t="str">
            <v>M2</v>
          </cell>
          <cell r="G9135">
            <v>208.81</v>
          </cell>
          <cell r="H9135" t="str">
            <v>S-PLEO</v>
          </cell>
          <cell r="I9135">
            <v>271.45</v>
          </cell>
        </row>
        <row r="9136">
          <cell r="D9136" t="str">
            <v>P92956</v>
          </cell>
          <cell r="E9136" t="str">
            <v>LIMPEZA/LAVAGEM/POLIMENTO MARMORE</v>
          </cell>
          <cell r="F9136" t="str">
            <v>M2</v>
          </cell>
          <cell r="G9136">
            <v>209.7</v>
          </cell>
          <cell r="H9136" t="str">
            <v>S-PLEO</v>
          </cell>
          <cell r="I9136">
            <v>272.61</v>
          </cell>
        </row>
        <row r="9137">
          <cell r="D9137" t="str">
            <v>P93310</v>
          </cell>
          <cell r="E9137" t="str">
            <v>DEGRAU MARMORE 2x30x100-arg.ci-ar 1:4-3cm</v>
          </cell>
          <cell r="F9137" t="str">
            <v>UN</v>
          </cell>
          <cell r="G9137">
            <v>134.93</v>
          </cell>
          <cell r="H9137" t="str">
            <v>S-PLEO</v>
          </cell>
          <cell r="I9137">
            <v>175.4</v>
          </cell>
        </row>
        <row r="9138">
          <cell r="D9138" t="str">
            <v>P93340</v>
          </cell>
          <cell r="E9138" t="str">
            <v>DEGRAU BASALTO SERRADO 30X100-ci-ar 1:4-3cm</v>
          </cell>
          <cell r="F9138" t="str">
            <v>UN</v>
          </cell>
          <cell r="G9138">
            <v>70.88</v>
          </cell>
          <cell r="H9138" t="str">
            <v>S-PLEO</v>
          </cell>
          <cell r="I9138">
            <v>92.14</v>
          </cell>
        </row>
        <row r="9139">
          <cell r="D9139" t="str">
            <v>P93345</v>
          </cell>
          <cell r="E9139" t="str">
            <v>DEGRAU BASALTO TEAR-ci-ar 1:4-3cm</v>
          </cell>
          <cell r="F9139" t="str">
            <v>UN</v>
          </cell>
          <cell r="G9139">
            <v>68.78</v>
          </cell>
          <cell r="H9139" t="str">
            <v>S-PLEO</v>
          </cell>
          <cell r="I9139">
            <v>89.41</v>
          </cell>
        </row>
        <row r="9140">
          <cell r="D9140" t="str">
            <v>P93451</v>
          </cell>
          <cell r="E9140" t="str">
            <v>DEGRAU GRANITINA-IN LOCO-2x30x100-base 1:4-3cm</v>
          </cell>
          <cell r="F9140" t="str">
            <v>UN</v>
          </cell>
          <cell r="G9140">
            <v>17.47</v>
          </cell>
          <cell r="H9140" t="str">
            <v>S-PLEO</v>
          </cell>
          <cell r="I9140">
            <v>22.71</v>
          </cell>
        </row>
        <row r="9141">
          <cell r="D9141" t="str">
            <v>P93730</v>
          </cell>
          <cell r="E9141" t="str">
            <v>DEGRAU REVESTIM.VINILICO-2x30x100-EXCLUSIVE BASE</v>
          </cell>
          <cell r="F9141" t="str">
            <v>UN</v>
          </cell>
          <cell r="G9141">
            <v>21.23</v>
          </cell>
          <cell r="H9141" t="str">
            <v>S-PLEO</v>
          </cell>
          <cell r="I9141">
            <v>27.59</v>
          </cell>
        </row>
        <row r="9142">
          <cell r="D9142" t="str">
            <v>P93810</v>
          </cell>
          <cell r="E9142" t="str">
            <v>DEGRAU PLACA DE BORRACHA(PLURIGOMA)30X100</v>
          </cell>
          <cell r="F9142" t="str">
            <v>UN</v>
          </cell>
          <cell r="G9142">
            <v>20.97</v>
          </cell>
          <cell r="H9142" t="str">
            <v>S-PLEO</v>
          </cell>
          <cell r="I9142">
            <v>27.26</v>
          </cell>
        </row>
        <row r="9143">
          <cell r="D9143" t="str">
            <v>P93861</v>
          </cell>
          <cell r="E9143" t="str">
            <v>DEGRAU REVESTIM.CARPETE NYLON 4mm-20x30x100EXC.BAS</v>
          </cell>
          <cell r="F9143" t="str">
            <v>UN</v>
          </cell>
          <cell r="G9143">
            <v>22.16</v>
          </cell>
          <cell r="H9143" t="str">
            <v>S-PLEO</v>
          </cell>
          <cell r="I9143">
            <v>28.8</v>
          </cell>
        </row>
        <row r="9144">
          <cell r="D9144" t="str">
            <v>P94010</v>
          </cell>
          <cell r="E9144" t="str">
            <v>RODAPE CIMENTO 10cm ci-ar 1:3</v>
          </cell>
          <cell r="F9144" t="str">
            <v>M</v>
          </cell>
          <cell r="G9144">
            <v>2.98</v>
          </cell>
          <cell r="H9144" t="str">
            <v>S-PLEO</v>
          </cell>
          <cell r="I9144">
            <v>3.87</v>
          </cell>
        </row>
        <row r="9145">
          <cell r="D9145" t="str">
            <v>P94110</v>
          </cell>
          <cell r="E9145" t="str">
            <v>RODAPE MADEIRA 7cm</v>
          </cell>
          <cell r="F9145" t="str">
            <v>M</v>
          </cell>
          <cell r="G9145">
            <v>13.11</v>
          </cell>
          <cell r="H9145" t="str">
            <v>S-PLEO</v>
          </cell>
          <cell r="I9145">
            <v>17.04</v>
          </cell>
        </row>
        <row r="9146">
          <cell r="D9146" t="str">
            <v>P94310</v>
          </cell>
          <cell r="E9146" t="str">
            <v>RODAPE MARMORE 10cm-ci-ar 1:4-1cm</v>
          </cell>
          <cell r="F9146" t="str">
            <v>M</v>
          </cell>
          <cell r="G9146">
            <v>51.47</v>
          </cell>
          <cell r="H9146" t="str">
            <v>S-PLEO</v>
          </cell>
          <cell r="I9146">
            <v>66.91</v>
          </cell>
        </row>
        <row r="9147">
          <cell r="D9147" t="str">
            <v>P94340</v>
          </cell>
          <cell r="E9147" t="str">
            <v>RODAPE BASALTO 10cm-ci-ar 1:4-1cm</v>
          </cell>
          <cell r="F9147" t="str">
            <v>M</v>
          </cell>
          <cell r="G9147">
            <v>28.52</v>
          </cell>
          <cell r="H9147" t="str">
            <v>S-PLEO</v>
          </cell>
          <cell r="I9147">
            <v>37.07</v>
          </cell>
        </row>
        <row r="9148">
          <cell r="D9148" t="str">
            <v>P94345</v>
          </cell>
          <cell r="E9148" t="str">
            <v>RODAPE BASALTO TEAR 10cm-ci-ar 1:4-1cm</v>
          </cell>
          <cell r="F9148" t="str">
            <v>M</v>
          </cell>
          <cell r="G9148">
            <v>25.69</v>
          </cell>
          <cell r="H9148" t="str">
            <v>S-PLEO</v>
          </cell>
          <cell r="I9148">
            <v>33.39</v>
          </cell>
        </row>
        <row r="9149">
          <cell r="D9149" t="str">
            <v>P94360</v>
          </cell>
          <cell r="E9149" t="str">
            <v>RODAPE CAXAMBU SAO TOME 7cm-ci-ar 1:4-1cm</v>
          </cell>
          <cell r="F9149" t="str">
            <v>M</v>
          </cell>
          <cell r="G9149">
            <v>20.09</v>
          </cell>
          <cell r="H9149" t="str">
            <v>S-PLEO</v>
          </cell>
          <cell r="I9149">
            <v>26.11</v>
          </cell>
        </row>
        <row r="9150">
          <cell r="D9150" t="str">
            <v>P94420</v>
          </cell>
          <cell r="E9150" t="str">
            <v>RODAPE GRANITINA PRE-MOLDADO-7cm arg.ci-ar 1:4-1cm</v>
          </cell>
          <cell r="F9150" t="str">
            <v>M</v>
          </cell>
          <cell r="G9150">
            <v>13.14</v>
          </cell>
          <cell r="H9150" t="str">
            <v>S-PLEO</v>
          </cell>
          <cell r="I9150">
            <v>17.079999999999998</v>
          </cell>
        </row>
        <row r="9151">
          <cell r="D9151" t="str">
            <v>P94451</v>
          </cell>
          <cell r="E9151" t="str">
            <v>RODAPE GRANITINA MOLDADO IN LOCO-10cm-SOBRE EMBOCO</v>
          </cell>
          <cell r="F9151" t="str">
            <v>M</v>
          </cell>
          <cell r="G9151">
            <v>7.59</v>
          </cell>
          <cell r="H9151" t="str">
            <v>S-PLEO</v>
          </cell>
          <cell r="I9151">
            <v>9.86</v>
          </cell>
        </row>
        <row r="9152">
          <cell r="D9152" t="str">
            <v>P94521</v>
          </cell>
          <cell r="E9152" t="str">
            <v>RODAPE CERAMICO 7,5x16-arg.ci-ar 1:4-1cm</v>
          </cell>
          <cell r="F9152" t="str">
            <v>M</v>
          </cell>
          <cell r="G9152">
            <v>14.46</v>
          </cell>
          <cell r="H9152" t="str">
            <v>S-PLEO</v>
          </cell>
          <cell r="I9152">
            <v>18.79</v>
          </cell>
        </row>
        <row r="9153">
          <cell r="D9153" t="str">
            <v>P94730</v>
          </cell>
          <cell r="E9153" t="str">
            <v>RODAPE VINILICO 7cm</v>
          </cell>
          <cell r="F9153" t="str">
            <v>M</v>
          </cell>
          <cell r="G9153">
            <v>4.84</v>
          </cell>
          <cell r="H9153" t="str">
            <v>S-PLEO</v>
          </cell>
          <cell r="I9153">
            <v>6.29</v>
          </cell>
        </row>
        <row r="9154">
          <cell r="D9154" t="str">
            <v>P94861</v>
          </cell>
          <cell r="E9154" t="str">
            <v>RODAPE CARPETE NYLON 4mm - 10cm</v>
          </cell>
          <cell r="F9154" t="str">
            <v>M</v>
          </cell>
          <cell r="G9154">
            <v>7.48</v>
          </cell>
          <cell r="H9154" t="str">
            <v>S-PLEO</v>
          </cell>
          <cell r="I9154">
            <v>9.7200000000000006</v>
          </cell>
        </row>
        <row r="9155">
          <cell r="D9155" t="str">
            <v>P95010</v>
          </cell>
          <cell r="E9155" t="str">
            <v>SOLEIRA CIMENTO 3x10cm</v>
          </cell>
          <cell r="F9155" t="str">
            <v>M</v>
          </cell>
          <cell r="G9155">
            <v>3.32</v>
          </cell>
          <cell r="H9155" t="str">
            <v>S-PLEO</v>
          </cell>
          <cell r="I9155">
            <v>4.3099999999999996</v>
          </cell>
        </row>
        <row r="9156">
          <cell r="D9156" t="str">
            <v>P95310</v>
          </cell>
          <cell r="E9156" t="str">
            <v>SOLEIRA MARMORE 15cm-arg.ci-ar 1:4-3cm</v>
          </cell>
          <cell r="F9156" t="str">
            <v>M</v>
          </cell>
          <cell r="G9156">
            <v>52.64</v>
          </cell>
          <cell r="H9156" t="str">
            <v>S-PLEO</v>
          </cell>
          <cell r="I9156">
            <v>68.430000000000007</v>
          </cell>
        </row>
        <row r="9157">
          <cell r="D9157" t="str">
            <v>P95320</v>
          </cell>
          <cell r="E9157" t="str">
            <v>SOLEIRA GRANITO CINZA 15cm-arg.ci-ar 1:4-3cm</v>
          </cell>
          <cell r="F9157" t="str">
            <v>M</v>
          </cell>
          <cell r="G9157">
            <v>54.84</v>
          </cell>
          <cell r="H9157" t="str">
            <v>S-PLEO</v>
          </cell>
          <cell r="I9157">
            <v>71.290000000000006</v>
          </cell>
        </row>
        <row r="9158">
          <cell r="D9158" t="str">
            <v>P95340</v>
          </cell>
          <cell r="E9158" t="str">
            <v>SOLEIRA BASALTO 15cm-arg.ci-ar 1:4-3cm</v>
          </cell>
          <cell r="F9158" t="str">
            <v>M</v>
          </cell>
          <cell r="G9158">
            <v>70.12</v>
          </cell>
          <cell r="H9158" t="str">
            <v>S-PLEO</v>
          </cell>
          <cell r="I9158">
            <v>91.15</v>
          </cell>
        </row>
        <row r="9159">
          <cell r="D9159" t="str">
            <v>P95420</v>
          </cell>
          <cell r="E9159" t="str">
            <v>SOLEIRA GRANITINA PRE-MOLDADA 15cm-ci-ar 1:4-1cm</v>
          </cell>
          <cell r="F9159" t="str">
            <v>M</v>
          </cell>
          <cell r="G9159">
            <v>19.5</v>
          </cell>
          <cell r="H9159" t="str">
            <v>S-PLEO</v>
          </cell>
          <cell r="I9159">
            <v>25.35</v>
          </cell>
        </row>
        <row r="9160">
          <cell r="D9160" t="str">
            <v>P95451</v>
          </cell>
          <cell r="E9160" t="str">
            <v>SOLEIRA GRANITINA MOLDADA IN LOCO 15cm-SOBRE EMBOC</v>
          </cell>
          <cell r="F9160" t="str">
            <v>M</v>
          </cell>
          <cell r="G9160">
            <v>9.61</v>
          </cell>
          <cell r="H9160" t="str">
            <v>S-PLEO</v>
          </cell>
          <cell r="I9160">
            <v>12.49</v>
          </cell>
        </row>
        <row r="9161">
          <cell r="D9161" t="str">
            <v>P97101</v>
          </cell>
          <cell r="E9161" t="str">
            <v>FITA ANTIDERRAPANTE P/DEGRAUS- 5cm</v>
          </cell>
          <cell r="F9161" t="str">
            <v>M</v>
          </cell>
          <cell r="G9161">
            <v>3.99</v>
          </cell>
          <cell r="H9161" t="str">
            <v>S-PLEO</v>
          </cell>
          <cell r="I9161">
            <v>5.18</v>
          </cell>
        </row>
        <row r="9162">
          <cell r="D9162" t="str">
            <v>P101001</v>
          </cell>
          <cell r="E9162" t="str">
            <v>SALPIQUE RUGOSO APLICADO A MAQUINA</v>
          </cell>
          <cell r="F9162" t="str">
            <v>M2</v>
          </cell>
          <cell r="G9162">
            <v>6.25</v>
          </cell>
          <cell r="H9162" t="str">
            <v>S-PLEO</v>
          </cell>
          <cell r="I9162">
            <v>8.1199999999999992</v>
          </cell>
        </row>
        <row r="9163">
          <cell r="D9163" t="str">
            <v>P101002</v>
          </cell>
          <cell r="E9163" t="str">
            <v>CHAPISCO ci-ar 1:3-7mm PREPARO E APLICACAO</v>
          </cell>
          <cell r="F9163" t="str">
            <v>M2</v>
          </cell>
          <cell r="G9163">
            <v>2.92</v>
          </cell>
          <cell r="H9163" t="str">
            <v>S-PLEO</v>
          </cell>
          <cell r="I9163">
            <v>3.79</v>
          </cell>
        </row>
        <row r="9164">
          <cell r="D9164" t="str">
            <v>P101003</v>
          </cell>
          <cell r="E9164" t="str">
            <v>CHAPISCO ci-ar 1:4-7mm PREPARO E APLICACAO</v>
          </cell>
          <cell r="F9164" t="str">
            <v>M2</v>
          </cell>
          <cell r="G9164">
            <v>2.63</v>
          </cell>
          <cell r="H9164" t="str">
            <v>S-PLEO</v>
          </cell>
          <cell r="I9164">
            <v>3.41</v>
          </cell>
        </row>
        <row r="9165">
          <cell r="D9165" t="str">
            <v>P101004</v>
          </cell>
          <cell r="E9165" t="str">
            <v>CHAPISCO ci-ar 1:5-7mm PREPARO E APLICACAO</v>
          </cell>
          <cell r="F9165" t="str">
            <v>M2</v>
          </cell>
          <cell r="G9165">
            <v>2.46</v>
          </cell>
          <cell r="H9165" t="str">
            <v>S-PLEO</v>
          </cell>
          <cell r="I9165">
            <v>3.19</v>
          </cell>
        </row>
        <row r="9166">
          <cell r="D9166" t="str">
            <v>P101010</v>
          </cell>
          <cell r="E9166" t="str">
            <v>EMBOCO ci-ar 1:3-10mm (interno)</v>
          </cell>
          <cell r="F9166" t="str">
            <v>M2</v>
          </cell>
          <cell r="G9166">
            <v>5.61</v>
          </cell>
          <cell r="H9166" t="str">
            <v>S-PLEO</v>
          </cell>
          <cell r="I9166">
            <v>7.29</v>
          </cell>
        </row>
        <row r="9167">
          <cell r="D9167" t="str">
            <v>P101011</v>
          </cell>
          <cell r="E9167" t="str">
            <v>EMBOCO ci-ar 1:4-10mm (interno)</v>
          </cell>
          <cell r="F9167" t="str">
            <v>M2</v>
          </cell>
          <cell r="G9167">
            <v>5.2</v>
          </cell>
          <cell r="H9167" t="str">
            <v>S-PLEO</v>
          </cell>
          <cell r="I9167">
            <v>6.76</v>
          </cell>
        </row>
        <row r="9168">
          <cell r="D9168" t="str">
            <v>P101012</v>
          </cell>
          <cell r="E9168" t="str">
            <v>EMBOCO ci-ca-ar 1:2:8-15mm</v>
          </cell>
          <cell r="F9168" t="str">
            <v>M2</v>
          </cell>
          <cell r="G9168">
            <v>7.48</v>
          </cell>
          <cell r="H9168" t="str">
            <v>S-PLEO</v>
          </cell>
          <cell r="I9168">
            <v>9.7200000000000006</v>
          </cell>
        </row>
        <row r="9169">
          <cell r="D9169" t="str">
            <v>P101013</v>
          </cell>
          <cell r="E9169" t="str">
            <v>EMBOCO ci-ca-ar 1:2:8-15mm COM BETONEIRA</v>
          </cell>
          <cell r="F9169" t="str">
            <v>M2</v>
          </cell>
          <cell r="G9169">
            <v>7.53</v>
          </cell>
          <cell r="H9169" t="str">
            <v>S-PLEO</v>
          </cell>
          <cell r="I9169">
            <v>9.7799999999999994</v>
          </cell>
        </row>
        <row r="9170">
          <cell r="D9170" t="str">
            <v>P101015</v>
          </cell>
          <cell r="E9170" t="str">
            <v>EMBOCO ARGAMASSA REGULAR ca-ar 1:5+ 7%ci-10mm(int)</v>
          </cell>
          <cell r="F9170" t="str">
            <v>M2</v>
          </cell>
          <cell r="G9170">
            <v>4.3600000000000003</v>
          </cell>
          <cell r="H9170" t="str">
            <v>S-PLEO</v>
          </cell>
          <cell r="I9170">
            <v>5.66</v>
          </cell>
        </row>
        <row r="9171">
          <cell r="D9171" t="str">
            <v>P101020</v>
          </cell>
          <cell r="E9171" t="str">
            <v>REBOCO ARGAMASSA FINA ca-af 1:3+10%ci-5mm(interno)</v>
          </cell>
          <cell r="F9171" t="str">
            <v>M2</v>
          </cell>
          <cell r="G9171">
            <v>3.63</v>
          </cell>
          <cell r="H9171" t="str">
            <v>S-PLEO</v>
          </cell>
          <cell r="I9171">
            <v>4.71</v>
          </cell>
        </row>
        <row r="9172">
          <cell r="D9172" t="str">
            <v>P101030</v>
          </cell>
          <cell r="E9172" t="str">
            <v>EMBOCO ARGAMASSA REGULAR ca-ar 1:5+10%ci-15mm(ext)</v>
          </cell>
          <cell r="F9172" t="str">
            <v>M2</v>
          </cell>
          <cell r="G9172">
            <v>5.78</v>
          </cell>
          <cell r="H9172" t="str">
            <v>S-PLEO</v>
          </cell>
          <cell r="I9172">
            <v>7.51</v>
          </cell>
        </row>
        <row r="9173">
          <cell r="D9173" t="str">
            <v>P101031</v>
          </cell>
          <cell r="E9173" t="str">
            <v>EMBOCO ARGAMASSA REGULAR ca-ar 1:5+ 5%ci-15mm(ext)</v>
          </cell>
          <cell r="F9173" t="str">
            <v>M2</v>
          </cell>
          <cell r="G9173">
            <v>5.38</v>
          </cell>
          <cell r="H9173" t="str">
            <v>S-PLEO</v>
          </cell>
          <cell r="I9173">
            <v>6.99</v>
          </cell>
        </row>
        <row r="9174">
          <cell r="D9174" t="str">
            <v>P101032</v>
          </cell>
          <cell r="E9174" t="str">
            <v>EMBOCO ASPERO ci-ar 1:4-15mm(externo)</v>
          </cell>
          <cell r="F9174" t="str">
            <v>M2</v>
          </cell>
          <cell r="G9174">
            <v>7.69</v>
          </cell>
          <cell r="H9174" t="str">
            <v>S-PLEO</v>
          </cell>
          <cell r="I9174">
            <v>9.99</v>
          </cell>
        </row>
        <row r="9175">
          <cell r="D9175" t="str">
            <v>P101033</v>
          </cell>
          <cell r="E9175" t="str">
            <v>EMBOCO ci-ar 1:3-15cm(externo)</v>
          </cell>
          <cell r="F9175" t="str">
            <v>M2</v>
          </cell>
          <cell r="G9175">
            <v>8.31</v>
          </cell>
          <cell r="H9175" t="str">
            <v>S-PLEO</v>
          </cell>
          <cell r="I9175">
            <v>10.8</v>
          </cell>
        </row>
        <row r="9176">
          <cell r="D9176" t="str">
            <v>P101040</v>
          </cell>
          <cell r="E9176" t="str">
            <v>REBOCO ARGAMASSA FINA ca-af 1:3+ 5%ci-7mm(externo)</v>
          </cell>
          <cell r="F9176" t="str">
            <v>M2</v>
          </cell>
          <cell r="G9176">
            <v>3.69</v>
          </cell>
          <cell r="H9176" t="str">
            <v>S-PLEO</v>
          </cell>
          <cell r="I9176">
            <v>4.79</v>
          </cell>
        </row>
        <row r="9177">
          <cell r="D9177" t="str">
            <v>P101055</v>
          </cell>
          <cell r="E9177" t="str">
            <v>CIREX BATIDO EM PAREDE 8mm</v>
          </cell>
          <cell r="F9177" t="str">
            <v>M2</v>
          </cell>
          <cell r="G9177">
            <v>23.21</v>
          </cell>
          <cell r="H9177" t="str">
            <v>S-PLEO</v>
          </cell>
          <cell r="I9177">
            <v>30.17</v>
          </cell>
        </row>
        <row r="9178">
          <cell r="D9178" t="str">
            <v>P101070</v>
          </cell>
          <cell r="E9178" t="str">
            <v>REBOCO DE GESSO 5mm SOBRE EMBOCO</v>
          </cell>
          <cell r="F9178" t="str">
            <v>M2</v>
          </cell>
          <cell r="G9178">
            <v>6.31</v>
          </cell>
          <cell r="H9178" t="str">
            <v>S-PLEO</v>
          </cell>
          <cell r="I9178">
            <v>8.1999999999999993</v>
          </cell>
        </row>
        <row r="9179">
          <cell r="D9179" t="str">
            <v>P101071</v>
          </cell>
          <cell r="E9179" t="str">
            <v>REBOCO DE GESSO 8mm SOBRE BLOCOS CONCRETO</v>
          </cell>
          <cell r="F9179" t="str">
            <v>M2</v>
          </cell>
          <cell r="G9179">
            <v>8.11</v>
          </cell>
          <cell r="H9179" t="str">
            <v>S-PLEO</v>
          </cell>
          <cell r="I9179">
            <v>10.54</v>
          </cell>
        </row>
        <row r="9180">
          <cell r="D9180" t="str">
            <v>P101091</v>
          </cell>
          <cell r="E9180" t="str">
            <v>MASSA UNICA 15mm-ARGAMASSA REGULAR ca-ar 1:5+20%ci</v>
          </cell>
          <cell r="F9180" t="str">
            <v>M2</v>
          </cell>
          <cell r="G9180">
            <v>7.28</v>
          </cell>
          <cell r="H9180" t="str">
            <v>S-PLEO</v>
          </cell>
          <cell r="I9180">
            <v>9.4600000000000009</v>
          </cell>
        </row>
        <row r="9181">
          <cell r="D9181" t="str">
            <v>P101092</v>
          </cell>
          <cell r="E9181" t="str">
            <v>MASSA UNICA 20mm-ARGAMASSA REGULAR ca-ar 1:5+20%ci</v>
          </cell>
          <cell r="F9181" t="str">
            <v>M2</v>
          </cell>
          <cell r="G9181">
            <v>8.0500000000000007</v>
          </cell>
          <cell r="H9181" t="str">
            <v>S-PLEO</v>
          </cell>
          <cell r="I9181">
            <v>10.46</v>
          </cell>
        </row>
        <row r="9182">
          <cell r="D9182" t="str">
            <v>P101098</v>
          </cell>
          <cell r="E9182" t="str">
            <v>REV.COMPL.ALV.-CHAP.1:3/EMB.1:5+7%ci/REB.1:3+10%ci</v>
          </cell>
          <cell r="F9182" t="str">
            <v>M2</v>
          </cell>
          <cell r="G9182">
            <v>11.29</v>
          </cell>
          <cell r="H9182" t="str">
            <v>S-PLEO</v>
          </cell>
          <cell r="I9182">
            <v>14.67</v>
          </cell>
        </row>
        <row r="9183">
          <cell r="D9183" t="str">
            <v>P101100</v>
          </cell>
          <cell r="E9183" t="str">
            <v>LAMBRI MACHO E FEMEA PARA REVESTIMENTO DE PAREDE</v>
          </cell>
          <cell r="F9183" t="str">
            <v>M2</v>
          </cell>
          <cell r="G9183">
            <v>59.55</v>
          </cell>
          <cell r="H9183" t="str">
            <v>S-PLEO</v>
          </cell>
          <cell r="I9183">
            <v>77.41</v>
          </cell>
        </row>
        <row r="9184">
          <cell r="D9184" t="str">
            <v>P101230</v>
          </cell>
          <cell r="E9184" t="str">
            <v>PEDRA DECORATIVA SOBRE EMBOCO-ca-ar+10%ci 3cm+REJ.</v>
          </cell>
          <cell r="F9184" t="str">
            <v>M2</v>
          </cell>
          <cell r="G9184">
            <v>70.010000000000005</v>
          </cell>
          <cell r="H9184" t="str">
            <v>S-PLEO</v>
          </cell>
          <cell r="I9184">
            <v>91.01</v>
          </cell>
        </row>
        <row r="9185">
          <cell r="D9185" t="str">
            <v>P101310</v>
          </cell>
          <cell r="E9185" t="str">
            <v>MARMORE-PLACA SOBRE EMBOCO-ci-ar 1:4-3cm + REJUNTE</v>
          </cell>
          <cell r="F9185" t="str">
            <v>M2</v>
          </cell>
          <cell r="G9185">
            <v>293.88</v>
          </cell>
          <cell r="H9185" t="str">
            <v>S-PLEO</v>
          </cell>
          <cell r="I9185">
            <v>382.04</v>
          </cell>
        </row>
        <row r="9186">
          <cell r="D9186" t="str">
            <v>P101311</v>
          </cell>
          <cell r="E9186" t="str">
            <v>MARMORE-PLACA SOBRE EMBOCO-ARGAMASSA COLANTE</v>
          </cell>
          <cell r="F9186" t="str">
            <v>M2</v>
          </cell>
          <cell r="G9186">
            <v>271.08</v>
          </cell>
          <cell r="H9186" t="str">
            <v>S-PLEO</v>
          </cell>
          <cell r="I9186">
            <v>352.4</v>
          </cell>
        </row>
        <row r="9187">
          <cell r="D9187" t="str">
            <v>P101320</v>
          </cell>
          <cell r="E9187" t="str">
            <v>GRANITO-PLACA SOBRE EMBOCO-ci-ar 1:4-3cm+REJUNTE</v>
          </cell>
          <cell r="F9187" t="str">
            <v>M2</v>
          </cell>
          <cell r="G9187">
            <v>447.34</v>
          </cell>
          <cell r="H9187" t="str">
            <v>S-PLEO</v>
          </cell>
          <cell r="I9187">
            <v>581.54</v>
          </cell>
        </row>
        <row r="9188">
          <cell r="D9188" t="str">
            <v>P101321</v>
          </cell>
          <cell r="E9188" t="str">
            <v>GRANITO-PLACA JUNTA SECA-ci-ar 1:4-3cm</v>
          </cell>
          <cell r="F9188" t="str">
            <v>M2</v>
          </cell>
          <cell r="G9188">
            <v>446.98</v>
          </cell>
          <cell r="H9188" t="str">
            <v>S-PLEO</v>
          </cell>
          <cell r="I9188">
            <v>581.07000000000005</v>
          </cell>
        </row>
        <row r="9189">
          <cell r="D9189" t="str">
            <v>P101341</v>
          </cell>
          <cell r="E9189" t="str">
            <v>REVEST.BASALTO TEAR S/EMBOCO CI/AR 1:4-3cm REJUNTE</v>
          </cell>
          <cell r="F9189" t="str">
            <v>M2</v>
          </cell>
          <cell r="G9189">
            <v>96.67</v>
          </cell>
          <cell r="H9189" t="str">
            <v>S-PLEO</v>
          </cell>
          <cell r="I9189">
            <v>125.67</v>
          </cell>
        </row>
        <row r="9190">
          <cell r="D9190" t="str">
            <v>P101360</v>
          </cell>
          <cell r="E9190" t="str">
            <v>GRANILHA BRANCA/PRETA 1:3 SOBRE EMBOCO (fulget)</v>
          </cell>
          <cell r="F9190" t="str">
            <v>M2</v>
          </cell>
          <cell r="G9190">
            <v>32.299999999999997</v>
          </cell>
          <cell r="H9190" t="str">
            <v>S-PLEO</v>
          </cell>
          <cell r="I9190">
            <v>41.99</v>
          </cell>
        </row>
        <row r="9191">
          <cell r="D9191" t="str">
            <v>P101420</v>
          </cell>
          <cell r="E9191" t="str">
            <v>REVESTIMENTO COM GRANILITE EM PLACAS-ci-ar 1:4-3cm</v>
          </cell>
          <cell r="F9191" t="str">
            <v>M2</v>
          </cell>
          <cell r="G9191">
            <v>35.08</v>
          </cell>
          <cell r="H9191" t="str">
            <v>S-PLEO</v>
          </cell>
          <cell r="I9191">
            <v>45.6</v>
          </cell>
        </row>
        <row r="9192">
          <cell r="D9192" t="str">
            <v>P101490</v>
          </cell>
          <cell r="E9192" t="str">
            <v>CHAPA FIBROCIMENTO LISA SOBRE PAREDE</v>
          </cell>
          <cell r="F9192" t="str">
            <v>M2</v>
          </cell>
          <cell r="G9192">
            <v>52.2</v>
          </cell>
          <cell r="H9192" t="str">
            <v>S-PLEO</v>
          </cell>
          <cell r="I9192">
            <v>67.86</v>
          </cell>
        </row>
        <row r="9193">
          <cell r="D9193" t="str">
            <v>P101500</v>
          </cell>
          <cell r="E9193" t="str">
            <v>PLAQUETA EM FACHADA SOBRE EMBOCO-ci-ar 1:4-3cm+REJ</v>
          </cell>
          <cell r="F9193" t="str">
            <v>M2</v>
          </cell>
          <cell r="G9193">
            <v>36.17</v>
          </cell>
          <cell r="H9193" t="str">
            <v>S-PLEO</v>
          </cell>
          <cell r="I9193">
            <v>47.02</v>
          </cell>
        </row>
        <row r="9194">
          <cell r="D9194" t="str">
            <v>P101501</v>
          </cell>
          <cell r="E9194" t="str">
            <v>CERAMICA PLACA 20x20-ci-ar 1:4-3cm</v>
          </cell>
          <cell r="F9194" t="str">
            <v>M2</v>
          </cell>
          <cell r="G9194">
            <v>39.76</v>
          </cell>
          <cell r="H9194" t="str">
            <v>S-PLEO</v>
          </cell>
          <cell r="I9194">
            <v>51.68</v>
          </cell>
        </row>
        <row r="9195">
          <cell r="D9195" t="str">
            <v>P101502</v>
          </cell>
          <cell r="E9195" t="str">
            <v>CERAMICA PLACA 20x20-ARG.ca-ar1:5+10%ci-3cm+REJ</v>
          </cell>
          <cell r="F9195" t="str">
            <v>M2</v>
          </cell>
          <cell r="G9195">
            <v>37.79</v>
          </cell>
          <cell r="H9195" t="str">
            <v>S-PLEO</v>
          </cell>
          <cell r="I9195">
            <v>49.12</v>
          </cell>
        </row>
        <row r="9196">
          <cell r="D9196" t="str">
            <v>P101503</v>
          </cell>
          <cell r="E9196" t="str">
            <v>CERAMICA PLACA 20x20 COM ARGAMASSA COLANTE-SEM EMB</v>
          </cell>
          <cell r="F9196" t="str">
            <v>M2</v>
          </cell>
          <cell r="G9196">
            <v>28.22</v>
          </cell>
          <cell r="H9196" t="str">
            <v>S-PLEO</v>
          </cell>
          <cell r="I9196">
            <v>36.68</v>
          </cell>
        </row>
        <row r="9197">
          <cell r="D9197" t="str">
            <v>P101511</v>
          </cell>
          <cell r="E9197" t="str">
            <v>AZULEJO BRANCO A PRUMO-ca-ar 1:5+12,5%ci-3cm-S/EMB</v>
          </cell>
          <cell r="F9197" t="str">
            <v>M2</v>
          </cell>
          <cell r="G9197">
            <v>32.89</v>
          </cell>
          <cell r="H9197" t="str">
            <v>S-PLEO</v>
          </cell>
          <cell r="I9197">
            <v>42.75</v>
          </cell>
        </row>
        <row r="9198">
          <cell r="D9198" t="str">
            <v>P101514</v>
          </cell>
          <cell r="E9198" t="str">
            <v>AZULEJO COR A PRUMO-ca-ar 1:5+12,5%ci-3cm-SEM EMB.</v>
          </cell>
          <cell r="F9198" t="str">
            <v>M2</v>
          </cell>
          <cell r="G9198">
            <v>32.89</v>
          </cell>
          <cell r="H9198" t="str">
            <v>S-PLEO</v>
          </cell>
          <cell r="I9198">
            <v>42.75</v>
          </cell>
        </row>
        <row r="9199">
          <cell r="D9199" t="str">
            <v>P101515</v>
          </cell>
          <cell r="E9199" t="str">
            <v>AZULEJO COR A PRUMO-ca-ar 1:5+10%ci-3cm-SEM EMBOCO</v>
          </cell>
          <cell r="F9199" t="str">
            <v>M2</v>
          </cell>
          <cell r="G9199">
            <v>32.61</v>
          </cell>
          <cell r="H9199" t="str">
            <v>S-PLEO</v>
          </cell>
          <cell r="I9199">
            <v>42.39</v>
          </cell>
        </row>
        <row r="9200">
          <cell r="D9200" t="str">
            <v>P101516</v>
          </cell>
          <cell r="E9200" t="str">
            <v>AZULEJO COR A PRUMO COM ARGAMASSA COLANTE-SEM EMB.</v>
          </cell>
          <cell r="F9200" t="str">
            <v>M2</v>
          </cell>
          <cell r="G9200">
            <v>20.92</v>
          </cell>
          <cell r="H9200" t="str">
            <v>S-PLEO</v>
          </cell>
          <cell r="I9200">
            <v>27.19</v>
          </cell>
        </row>
        <row r="9201">
          <cell r="D9201" t="str">
            <v>P101517</v>
          </cell>
          <cell r="E9201" t="str">
            <v>AZULEJO COR A PRUMO COM COLA-SEM EMBOCO</v>
          </cell>
          <cell r="F9201" t="str">
            <v>M2</v>
          </cell>
          <cell r="G9201">
            <v>28.58</v>
          </cell>
          <cell r="H9201" t="str">
            <v>S-PLEO</v>
          </cell>
          <cell r="I9201">
            <v>37.15</v>
          </cell>
        </row>
        <row r="9202">
          <cell r="D9202" t="str">
            <v>P101518</v>
          </cell>
          <cell r="E9202" t="str">
            <v>AZULEJO BRANCO A PRUMO COM ARGAMASSA COLANTE - SEM EMB.</v>
          </cell>
          <cell r="F9202" t="str">
            <v>M2</v>
          </cell>
          <cell r="G9202">
            <v>20.92</v>
          </cell>
          <cell r="H9202" t="str">
            <v>S-PLEO</v>
          </cell>
          <cell r="I9202">
            <v>27.19</v>
          </cell>
        </row>
        <row r="9203">
          <cell r="D9203" t="str">
            <v>P101530</v>
          </cell>
          <cell r="E9203" t="str">
            <v>MOSAICO ESMALTADO-EMBOCO ca-ar 1:6+17%ci-3cm+REJ.</v>
          </cell>
          <cell r="F9203" t="str">
            <v>M2</v>
          </cell>
          <cell r="G9203">
            <v>61.16</v>
          </cell>
          <cell r="H9203" t="str">
            <v>S-PLEO</v>
          </cell>
          <cell r="I9203">
            <v>79.5</v>
          </cell>
        </row>
        <row r="9204">
          <cell r="D9204" t="str">
            <v>P101531</v>
          </cell>
          <cell r="E9204" t="str">
            <v>MOSAICO ESMALTADO COM ARGAMASSA COLANTE+REJUNTE</v>
          </cell>
          <cell r="F9204" t="str">
            <v>M2</v>
          </cell>
          <cell r="G9204">
            <v>47.67</v>
          </cell>
          <cell r="H9204" t="str">
            <v>S-PLEO</v>
          </cell>
          <cell r="I9204">
            <v>61.97</v>
          </cell>
        </row>
        <row r="9205">
          <cell r="D9205" t="str">
            <v>P101560</v>
          </cell>
          <cell r="E9205" t="str">
            <v>LITOCERAMICA SOBRE EMBOCO-ca-ar 1:5+10%-3cm+REJ</v>
          </cell>
          <cell r="F9205" t="str">
            <v>M2</v>
          </cell>
          <cell r="G9205">
            <v>69.34</v>
          </cell>
          <cell r="H9205" t="str">
            <v>S-PLEO</v>
          </cell>
          <cell r="I9205">
            <v>90.14</v>
          </cell>
        </row>
        <row r="9206">
          <cell r="D9206" t="str">
            <v>P101580</v>
          </cell>
          <cell r="E9206" t="str">
            <v>PASTILHA ESMALTADA 4x4-ca-af 1:3+12,5%ci-3cm+REJ</v>
          </cell>
          <cell r="F9206" t="str">
            <v>M2</v>
          </cell>
          <cell r="G9206">
            <v>58.24</v>
          </cell>
          <cell r="H9206" t="str">
            <v>S-PLEO</v>
          </cell>
          <cell r="I9206">
            <v>75.709999999999994</v>
          </cell>
        </row>
        <row r="9207">
          <cell r="D9207" t="str">
            <v>P101581</v>
          </cell>
          <cell r="E9207" t="str">
            <v>PASTILHA ESMALTADA 4x4-ARGAMASSA COLANTE+REJUNTE</v>
          </cell>
          <cell r="F9207" t="str">
            <v>M2</v>
          </cell>
          <cell r="G9207">
            <v>46.1</v>
          </cell>
          <cell r="H9207" t="str">
            <v>S-PLEO</v>
          </cell>
          <cell r="I9207">
            <v>59.93</v>
          </cell>
        </row>
        <row r="9208">
          <cell r="D9208" t="str">
            <v>P101582</v>
          </cell>
          <cell r="E9208" t="str">
            <v>PASTILHA ESMALTADA 4X4-FAIXA 16 a 24cm-ca-af 1:3</v>
          </cell>
          <cell r="F9208" t="str">
            <v>M</v>
          </cell>
          <cell r="G9208">
            <v>15.73</v>
          </cell>
          <cell r="H9208" t="str">
            <v>S-PLEO</v>
          </cell>
          <cell r="I9208">
            <v>20.440000000000001</v>
          </cell>
        </row>
        <row r="9209">
          <cell r="D9209" t="str">
            <v>P101720</v>
          </cell>
          <cell r="E9209" t="str">
            <v>CHAPA MELAMINICA COLADA</v>
          </cell>
          <cell r="F9209" t="str">
            <v>M2</v>
          </cell>
          <cell r="G9209">
            <v>34.03</v>
          </cell>
          <cell r="H9209" t="str">
            <v>S-PLEO</v>
          </cell>
          <cell r="I9209">
            <v>44.23</v>
          </cell>
        </row>
        <row r="9210">
          <cell r="D9210" t="str">
            <v>P101880</v>
          </cell>
          <cell r="E9210" t="str">
            <v>REVESTIMENTO COM PAPEL DE PAREDE</v>
          </cell>
          <cell r="F9210" t="str">
            <v>M2</v>
          </cell>
          <cell r="G9210">
            <v>87.56</v>
          </cell>
          <cell r="H9210" t="str">
            <v>S-PLEO</v>
          </cell>
          <cell r="I9210">
            <v>113.82</v>
          </cell>
        </row>
        <row r="9211">
          <cell r="D9211" t="str">
            <v>P102310</v>
          </cell>
          <cell r="E9211" t="str">
            <v>PEITORIL DE MARMORE 15cm-arg ci-ar 1:5-3cm</v>
          </cell>
          <cell r="F9211" t="str">
            <v>M</v>
          </cell>
          <cell r="G9211">
            <v>52.47</v>
          </cell>
          <cell r="H9211" t="str">
            <v>S-PLEO</v>
          </cell>
          <cell r="I9211">
            <v>68.209999999999994</v>
          </cell>
        </row>
        <row r="9212">
          <cell r="D9212" t="str">
            <v>P102315</v>
          </cell>
          <cell r="E9212" t="str">
            <v>PEITORIL DE GRANITO CINZA 15cm-arg ci-ar 1:5-3cm</v>
          </cell>
          <cell r="F9212" t="str">
            <v>M</v>
          </cell>
          <cell r="G9212">
            <v>52.47</v>
          </cell>
          <cell r="H9212" t="str">
            <v>S-PLEO</v>
          </cell>
          <cell r="I9212">
            <v>68.209999999999994</v>
          </cell>
        </row>
        <row r="9213">
          <cell r="D9213" t="str">
            <v>P102345</v>
          </cell>
          <cell r="E9213" t="str">
            <v>PEITORIL DE BASALTO TEAR 15cm-arg cim-ar 1:5-3cm</v>
          </cell>
          <cell r="F9213" t="str">
            <v>M</v>
          </cell>
          <cell r="G9213">
            <v>47.22</v>
          </cell>
          <cell r="H9213" t="str">
            <v>S-PLEO</v>
          </cell>
          <cell r="I9213">
            <v>61.38</v>
          </cell>
        </row>
        <row r="9214">
          <cell r="D9214" t="str">
            <v>P102420</v>
          </cell>
          <cell r="E9214" t="str">
            <v>PEITORIL GRANITINA PRE-MOLDADO 15cm-ci-ar 1:5-3cm</v>
          </cell>
          <cell r="F9214" t="str">
            <v>M</v>
          </cell>
          <cell r="G9214">
            <v>24.12</v>
          </cell>
          <cell r="H9214" t="str">
            <v>S-PLEO</v>
          </cell>
          <cell r="I9214">
            <v>31.35</v>
          </cell>
        </row>
        <row r="9215">
          <cell r="D9215" t="str">
            <v>P102520</v>
          </cell>
          <cell r="E9215" t="str">
            <v>PEITORIL CERAMICO 17cm-arg ci-ar 1:5-3cm</v>
          </cell>
          <cell r="F9215" t="str">
            <v>M</v>
          </cell>
          <cell r="G9215">
            <v>25.52</v>
          </cell>
          <cell r="H9215" t="str">
            <v>S-PLEO</v>
          </cell>
          <cell r="I9215">
            <v>33.17</v>
          </cell>
        </row>
        <row r="9216">
          <cell r="D9216" t="str">
            <v>P103310</v>
          </cell>
          <cell r="E9216" t="str">
            <v>TAMPO DE MARMORE 1,50x0,60m</v>
          </cell>
          <cell r="F9216" t="str">
            <v>UN</v>
          </cell>
          <cell r="G9216">
            <v>609.36</v>
          </cell>
          <cell r="H9216" t="str">
            <v>S-PLEO</v>
          </cell>
          <cell r="I9216">
            <v>792.16</v>
          </cell>
        </row>
        <row r="9217">
          <cell r="D9217" t="str">
            <v>P103660</v>
          </cell>
          <cell r="E9217" t="str">
            <v>TAMPO ACO INOXIDAVEL 1,80x0,60-CUBA DUPLA</v>
          </cell>
          <cell r="F9217" t="str">
            <v>UN</v>
          </cell>
          <cell r="G9217">
            <v>772.98</v>
          </cell>
          <cell r="H9217" t="str">
            <v>S-PLEO</v>
          </cell>
          <cell r="I9217">
            <v>1004.87</v>
          </cell>
        </row>
        <row r="9218">
          <cell r="D9218" t="str">
            <v>P104670</v>
          </cell>
          <cell r="E9218" t="str">
            <v>CANTONEIRA ALUMINIO PARA PROTECAO AZULEJO</v>
          </cell>
          <cell r="F9218" t="str">
            <v>M</v>
          </cell>
          <cell r="G9218">
            <v>9.75</v>
          </cell>
          <cell r="H9218" t="str">
            <v>S-PLEO</v>
          </cell>
          <cell r="I9218">
            <v>12.67</v>
          </cell>
        </row>
        <row r="9219">
          <cell r="D9219" t="str">
            <v>P104671</v>
          </cell>
          <cell r="E9219" t="str">
            <v>CANTONEIRA PARA CANTO VIVO EM LAMINADO</v>
          </cell>
          <cell r="F9219" t="str">
            <v>M</v>
          </cell>
          <cell r="G9219">
            <v>8.49</v>
          </cell>
          <cell r="H9219" t="str">
            <v>S-PLEO</v>
          </cell>
          <cell r="I9219">
            <v>11.03</v>
          </cell>
        </row>
        <row r="9220">
          <cell r="D9220" t="str">
            <v>P105001</v>
          </cell>
          <cell r="E9220" t="str">
            <v>CAL EM PASTA PREPARADA EM OBRA</v>
          </cell>
          <cell r="F9220" t="str">
            <v>M3</v>
          </cell>
          <cell r="G9220">
            <v>841.28</v>
          </cell>
          <cell r="H9220" t="str">
            <v>S-PLEO</v>
          </cell>
          <cell r="I9220">
            <v>1093.6600000000001</v>
          </cell>
        </row>
        <row r="9221">
          <cell r="D9221" t="str">
            <v>P105010</v>
          </cell>
          <cell r="E9221" t="str">
            <v>ARGAMASSA REGULAR ca-ar.media 1:5</v>
          </cell>
          <cell r="F9221" t="str">
            <v>M3</v>
          </cell>
          <cell r="G9221">
            <v>140.97999999999999</v>
          </cell>
          <cell r="H9221" t="str">
            <v>S-PLEO</v>
          </cell>
          <cell r="I9221">
            <v>183.27</v>
          </cell>
        </row>
        <row r="9222">
          <cell r="D9222" t="str">
            <v>P105011</v>
          </cell>
          <cell r="E9222" t="str">
            <v>ARGAMASSA MISTA ca-ar.fina-ar.media 1:2,5:2,5</v>
          </cell>
          <cell r="F9222" t="str">
            <v>M3</v>
          </cell>
          <cell r="G9222">
            <v>146.11000000000001</v>
          </cell>
          <cell r="H9222" t="str">
            <v>S-PLEO</v>
          </cell>
          <cell r="I9222">
            <v>189.94</v>
          </cell>
        </row>
        <row r="9223">
          <cell r="D9223" t="str">
            <v>P105012</v>
          </cell>
          <cell r="E9223" t="str">
            <v>ARGAMASSA FINA ca-ar.fina 1:3</v>
          </cell>
          <cell r="F9223" t="str">
            <v>M3</v>
          </cell>
          <cell r="G9223">
            <v>188.58</v>
          </cell>
          <cell r="H9223" t="str">
            <v>S-PLEO</v>
          </cell>
          <cell r="I9223">
            <v>245.15</v>
          </cell>
        </row>
        <row r="9224">
          <cell r="D9224" t="str">
            <v>P105020</v>
          </cell>
          <cell r="E9224" t="str">
            <v>ARGAMASSA ci-ar.media 1:3</v>
          </cell>
          <cell r="F9224" t="str">
            <v>M3</v>
          </cell>
          <cell r="G9224">
            <v>237.81</v>
          </cell>
          <cell r="H9224" t="str">
            <v>S-PLEO</v>
          </cell>
          <cell r="I9224">
            <v>309.14999999999998</v>
          </cell>
        </row>
        <row r="9225">
          <cell r="D9225" t="str">
            <v>P105021</v>
          </cell>
          <cell r="E9225" t="str">
            <v>ARGAMASSA ci-ar.media 1:4</v>
          </cell>
          <cell r="F9225" t="str">
            <v>M3</v>
          </cell>
          <cell r="G9225">
            <v>196.64</v>
          </cell>
          <cell r="H9225" t="str">
            <v>S-PLEO</v>
          </cell>
          <cell r="I9225">
            <v>255.63</v>
          </cell>
        </row>
        <row r="9226">
          <cell r="D9226" t="str">
            <v>P105022</v>
          </cell>
          <cell r="E9226" t="str">
            <v>ARGAMASSA ci-ar.media 1:5</v>
          </cell>
          <cell r="F9226" t="str">
            <v>M3</v>
          </cell>
          <cell r="G9226">
            <v>171.94</v>
          </cell>
          <cell r="H9226" t="str">
            <v>S-PLEO</v>
          </cell>
          <cell r="I9226">
            <v>223.52</v>
          </cell>
        </row>
        <row r="9227">
          <cell r="D9227" t="str">
            <v>P105023</v>
          </cell>
          <cell r="E9227" t="str">
            <v>ARGAMASSA ci-ar.media 1:6</v>
          </cell>
          <cell r="F9227" t="str">
            <v>M3</v>
          </cell>
          <cell r="G9227">
            <v>155.47</v>
          </cell>
          <cell r="H9227" t="str">
            <v>S-PLEO</v>
          </cell>
          <cell r="I9227">
            <v>202.11</v>
          </cell>
        </row>
        <row r="9228">
          <cell r="D9228" t="str">
            <v>P105024</v>
          </cell>
          <cell r="E9228" t="str">
            <v>ARGAMASSA ci-ar.media 1:7</v>
          </cell>
          <cell r="F9228" t="str">
            <v>M3</v>
          </cell>
          <cell r="G9228">
            <v>143.71</v>
          </cell>
          <cell r="H9228" t="str">
            <v>S-PLEO</v>
          </cell>
          <cell r="I9228">
            <v>186.82</v>
          </cell>
        </row>
        <row r="9229">
          <cell r="D9229" t="str">
            <v>P105030</v>
          </cell>
          <cell r="E9229" t="str">
            <v>ARGAMASSA ci-ar.fina 1:3</v>
          </cell>
          <cell r="F9229" t="str">
            <v>M3</v>
          </cell>
          <cell r="G9229">
            <v>248.67</v>
          </cell>
          <cell r="H9229" t="str">
            <v>S-PLEO</v>
          </cell>
          <cell r="I9229">
            <v>323.27</v>
          </cell>
        </row>
        <row r="9230">
          <cell r="D9230" t="str">
            <v>P105035</v>
          </cell>
          <cell r="E9230" t="str">
            <v>ARGAMASSA REGULAR PRE-MISTURADA ca-ar 1:5+5%ci</v>
          </cell>
          <cell r="F9230" t="str">
            <v>M3</v>
          </cell>
          <cell r="G9230">
            <v>114.2</v>
          </cell>
          <cell r="H9230" t="str">
            <v>S-PLEO</v>
          </cell>
          <cell r="I9230">
            <v>148.46</v>
          </cell>
        </row>
        <row r="9231">
          <cell r="D9231" t="str">
            <v>P105036</v>
          </cell>
          <cell r="E9231" t="str">
            <v>ARGAMASSA REGULAR PRE-MISTURADA ca-ar 1:5+7%ci</v>
          </cell>
          <cell r="F9231" t="str">
            <v>M3</v>
          </cell>
          <cell r="G9231">
            <v>121.91</v>
          </cell>
          <cell r="H9231" t="str">
            <v>S-PLEO</v>
          </cell>
          <cell r="I9231">
            <v>158.47999999999999</v>
          </cell>
        </row>
        <row r="9232">
          <cell r="D9232" t="str">
            <v>P105037</v>
          </cell>
          <cell r="E9232" t="str">
            <v>ARGAMASSA REGULAR PRE-MISTURADA ca-ar 1:5+10%ci</v>
          </cell>
          <cell r="F9232" t="str">
            <v>M3</v>
          </cell>
          <cell r="G9232">
            <v>133.09</v>
          </cell>
          <cell r="H9232" t="str">
            <v>S-PLEO</v>
          </cell>
          <cell r="I9232">
            <v>173.01</v>
          </cell>
        </row>
        <row r="9233">
          <cell r="D9233" t="str">
            <v>P105038</v>
          </cell>
          <cell r="E9233" t="str">
            <v>ARGAMASSA REGULAR PRE-MISTURADA ca-ar 1:5+12,5%ci</v>
          </cell>
          <cell r="F9233" t="str">
            <v>M3</v>
          </cell>
          <cell r="G9233">
            <v>141.97</v>
          </cell>
          <cell r="H9233" t="str">
            <v>S-PLEO</v>
          </cell>
          <cell r="I9233">
            <v>184.56</v>
          </cell>
        </row>
        <row r="9234">
          <cell r="D9234" t="str">
            <v>P105039</v>
          </cell>
          <cell r="E9234" t="str">
            <v>ARGAMASSA REGULAR PRE-MISTURADA ca-ar 1:5+15%ci</v>
          </cell>
          <cell r="F9234" t="str">
            <v>M3</v>
          </cell>
          <cell r="G9234">
            <v>150.44</v>
          </cell>
          <cell r="H9234" t="str">
            <v>S-PLEO</v>
          </cell>
          <cell r="I9234">
            <v>195.57</v>
          </cell>
        </row>
        <row r="9235">
          <cell r="D9235" t="str">
            <v>P105040</v>
          </cell>
          <cell r="E9235" t="str">
            <v>ARGAMASSA REGULAR PRE-MISTURADA ca-ar 1:5+17%ci</v>
          </cell>
          <cell r="F9235" t="str">
            <v>M3</v>
          </cell>
          <cell r="G9235">
            <v>157.07</v>
          </cell>
          <cell r="H9235" t="str">
            <v>S-PLEO</v>
          </cell>
          <cell r="I9235">
            <v>204.19</v>
          </cell>
        </row>
        <row r="9236">
          <cell r="D9236" t="str">
            <v>P105041</v>
          </cell>
          <cell r="E9236" t="str">
            <v>ARGAMASSA REGULAR PRE-MISTURADA ca-ar 1:5+20%ci</v>
          </cell>
          <cell r="F9236" t="str">
            <v>M3</v>
          </cell>
          <cell r="G9236">
            <v>166.59</v>
          </cell>
          <cell r="H9236" t="str">
            <v>S-PLEO</v>
          </cell>
          <cell r="I9236">
            <v>216.56</v>
          </cell>
        </row>
        <row r="9237">
          <cell r="D9237" t="str">
            <v>P105045</v>
          </cell>
          <cell r="E9237" t="str">
            <v>ARGAMASSA FINA PRE-MISTURADA ca-ar 1:3+5%ci</v>
          </cell>
          <cell r="F9237" t="str">
            <v>M3</v>
          </cell>
          <cell r="G9237">
            <v>109.18</v>
          </cell>
          <cell r="H9237" t="str">
            <v>S-PLEO</v>
          </cell>
          <cell r="I9237">
            <v>141.93</v>
          </cell>
        </row>
        <row r="9238">
          <cell r="D9238" t="str">
            <v>P105046</v>
          </cell>
          <cell r="E9238" t="str">
            <v>ARGAMASSA FINA PRE-MISTURADA ca-ar 1:3+10%ci</v>
          </cell>
          <cell r="F9238" t="str">
            <v>M3</v>
          </cell>
          <cell r="G9238">
            <v>133.88</v>
          </cell>
          <cell r="H9238" t="str">
            <v>S-PLEO</v>
          </cell>
          <cell r="I9238">
            <v>174.04</v>
          </cell>
        </row>
        <row r="9239">
          <cell r="D9239" t="str">
            <v>P105047</v>
          </cell>
          <cell r="E9239" t="str">
            <v>ARGAMASSA FINA PRE-MISTURADA ca-ar 1:3+12,5%ci</v>
          </cell>
          <cell r="F9239" t="str">
            <v>M3</v>
          </cell>
          <cell r="G9239">
            <v>141.47999999999999</v>
          </cell>
          <cell r="H9239" t="str">
            <v>S-PLEO</v>
          </cell>
          <cell r="I9239">
            <v>183.92</v>
          </cell>
        </row>
        <row r="9240">
          <cell r="D9240" t="str">
            <v>P105050</v>
          </cell>
          <cell r="E9240" t="str">
            <v>ARGAMASSA COM AGLUTINANTE-ci-ar 1:10-REBOCO,ALV.TJ</v>
          </cell>
          <cell r="F9240" t="str">
            <v>M3</v>
          </cell>
          <cell r="G9240">
            <v>119.1</v>
          </cell>
          <cell r="H9240" t="str">
            <v>S-PLEO</v>
          </cell>
          <cell r="I9240">
            <v>154.83000000000001</v>
          </cell>
        </row>
        <row r="9241">
          <cell r="D9241" t="str">
            <v>P111101</v>
          </cell>
          <cell r="E9241" t="str">
            <v>PORTA INT.SEMI-OCA COMPENS.CANELA S/FERR.0,80X2,10</v>
          </cell>
          <cell r="F9241" t="str">
            <v>CJ</v>
          </cell>
          <cell r="G9241">
            <v>286.89999999999998</v>
          </cell>
          <cell r="H9241" t="str">
            <v>S-PLEO</v>
          </cell>
          <cell r="I9241">
            <v>372.97</v>
          </cell>
        </row>
        <row r="9242">
          <cell r="D9242" t="str">
            <v>P111105</v>
          </cell>
          <cell r="E9242" t="str">
            <v>PORTA INT.SEMI-OCA COMPENS.PINHO S/FERR.0,80x2,10</v>
          </cell>
          <cell r="F9242" t="str">
            <v>CJ</v>
          </cell>
          <cell r="G9242">
            <v>305.89999999999998</v>
          </cell>
          <cell r="H9242" t="str">
            <v>S-PLEO</v>
          </cell>
          <cell r="I9242">
            <v>397.67</v>
          </cell>
        </row>
        <row r="9243">
          <cell r="D9243" t="str">
            <v>P111106</v>
          </cell>
          <cell r="E9243" t="str">
            <v>PORTA INT.MACICA COMPENS.PINHO S/FERR.0,80x2,10</v>
          </cell>
          <cell r="F9243" t="str">
            <v>CJ</v>
          </cell>
          <cell r="G9243">
            <v>378.9</v>
          </cell>
          <cell r="H9243" t="str">
            <v>S-PLEO</v>
          </cell>
          <cell r="I9243">
            <v>492.57</v>
          </cell>
        </row>
        <row r="9244">
          <cell r="D9244" t="str">
            <v>P111110</v>
          </cell>
          <cell r="E9244" t="str">
            <v>PORTA INT.SEMI-OCA COMPENS.CEDRO S/FERR.0,60x2,10</v>
          </cell>
          <cell r="F9244" t="str">
            <v>CJ</v>
          </cell>
          <cell r="G9244">
            <v>329.26</v>
          </cell>
          <cell r="H9244" t="str">
            <v>S-PLEO</v>
          </cell>
          <cell r="I9244">
            <v>428.03</v>
          </cell>
        </row>
        <row r="9245">
          <cell r="D9245" t="str">
            <v>P111111</v>
          </cell>
          <cell r="E9245" t="str">
            <v>PORTA INT.SEMI-OCA COMPENS.CEDRO S/FERR.0,70x2,10</v>
          </cell>
          <cell r="F9245" t="str">
            <v>CJ</v>
          </cell>
          <cell r="G9245">
            <v>332.95</v>
          </cell>
          <cell r="H9245" t="str">
            <v>S-PLEO</v>
          </cell>
          <cell r="I9245">
            <v>432.83</v>
          </cell>
        </row>
        <row r="9246">
          <cell r="D9246" t="str">
            <v>P111112</v>
          </cell>
          <cell r="E9246" t="str">
            <v>PORTA INT.SEMI-OCA COMPENS.CEDRO S/FERR.0,80x2,10</v>
          </cell>
          <cell r="F9246" t="str">
            <v>CJ</v>
          </cell>
          <cell r="G9246">
            <v>338.63</v>
          </cell>
          <cell r="H9246" t="str">
            <v>S-PLEO</v>
          </cell>
          <cell r="I9246">
            <v>440.21</v>
          </cell>
        </row>
        <row r="9247">
          <cell r="D9247" t="str">
            <v>P111113</v>
          </cell>
          <cell r="E9247" t="str">
            <v>PORTA INT.SEMI-OCA COMPENS.CEDRO S/FERR.0,90x2,10</v>
          </cell>
          <cell r="F9247" t="str">
            <v>CJ</v>
          </cell>
          <cell r="G9247">
            <v>347.31</v>
          </cell>
          <cell r="H9247" t="str">
            <v>S-PLEO</v>
          </cell>
          <cell r="I9247">
            <v>451.5</v>
          </cell>
        </row>
        <row r="9248">
          <cell r="D9248" t="str">
            <v>P111114</v>
          </cell>
          <cell r="E9248" t="str">
            <v>PORTA INT.SEMI-OCA COMPENS.CEDRO S/FERR.1,00x2,10</v>
          </cell>
          <cell r="F9248" t="str">
            <v>CJ</v>
          </cell>
          <cell r="G9248">
            <v>364</v>
          </cell>
          <cell r="H9248" t="str">
            <v>S-PLEO</v>
          </cell>
          <cell r="I9248">
            <v>473.2</v>
          </cell>
        </row>
        <row r="9249">
          <cell r="D9249" t="str">
            <v>P111115</v>
          </cell>
          <cell r="E9249" t="str">
            <v>PORTA INT.MACICA COMPENS.CEDRO S/FERR.0,80x2,10</v>
          </cell>
          <cell r="F9249" t="str">
            <v>CJ</v>
          </cell>
          <cell r="G9249">
            <v>474.35</v>
          </cell>
          <cell r="H9249" t="str">
            <v>S-PLEO</v>
          </cell>
          <cell r="I9249">
            <v>616.65</v>
          </cell>
        </row>
        <row r="9250">
          <cell r="D9250" t="str">
            <v>P111116</v>
          </cell>
          <cell r="E9250" t="str">
            <v>PORTA INT.MACICA CEDRO-2 FLS-S/FERR.1,20x2,10</v>
          </cell>
          <cell r="F9250" t="str">
            <v>CJ</v>
          </cell>
          <cell r="G9250">
            <v>558.49</v>
          </cell>
          <cell r="H9250" t="str">
            <v>S-PLEO</v>
          </cell>
          <cell r="I9250">
            <v>726.03</v>
          </cell>
        </row>
        <row r="9251">
          <cell r="D9251" t="str">
            <v>P111117</v>
          </cell>
          <cell r="E9251" t="str">
            <v>PORTA INT.MACICA CEDRO-2 FLS-S/FERR.1,40x2,10</v>
          </cell>
          <cell r="F9251" t="str">
            <v>CJ</v>
          </cell>
          <cell r="G9251">
            <v>618.23</v>
          </cell>
          <cell r="H9251" t="str">
            <v>S-PLEO</v>
          </cell>
          <cell r="I9251">
            <v>803.69</v>
          </cell>
        </row>
        <row r="9252">
          <cell r="D9252" t="str">
            <v>P111118</v>
          </cell>
          <cell r="E9252" t="str">
            <v>PORTA INT.MACICA CEDRO-2 FLS-S/FERR.1,60x2,10</v>
          </cell>
          <cell r="F9252" t="str">
            <v>CJ</v>
          </cell>
          <cell r="G9252">
            <v>636.74</v>
          </cell>
          <cell r="H9252" t="str">
            <v>S-PLEO</v>
          </cell>
          <cell r="I9252">
            <v>827.76</v>
          </cell>
        </row>
        <row r="9253">
          <cell r="D9253" t="str">
            <v>P111119</v>
          </cell>
          <cell r="E9253" t="str">
            <v>PORTA INT.MACICA CEDRO-2 FLS-S/FERR.1,80x2,10</v>
          </cell>
          <cell r="F9253" t="str">
            <v>CJ</v>
          </cell>
          <cell r="G9253">
            <v>689.65</v>
          </cell>
          <cell r="H9253" t="str">
            <v>S-PLEO</v>
          </cell>
          <cell r="I9253">
            <v>896.54</v>
          </cell>
        </row>
        <row r="9254">
          <cell r="D9254" t="str">
            <v>P111120</v>
          </cell>
          <cell r="E9254" t="str">
            <v>PORTA INT.MACICA CEDRO-2 FLS-S/FERR.2,00x2,10</v>
          </cell>
          <cell r="F9254" t="str">
            <v>CJ</v>
          </cell>
          <cell r="G9254">
            <v>799.02</v>
          </cell>
          <cell r="H9254" t="str">
            <v>S-PLEO</v>
          </cell>
          <cell r="I9254">
            <v>1038.72</v>
          </cell>
        </row>
        <row r="9255">
          <cell r="D9255" t="str">
            <v>P111122</v>
          </cell>
          <cell r="E9255" t="str">
            <v>PORTA INT.SEMI-OCA 0,80x2,10 COM FERRAGEM COMPL.</v>
          </cell>
          <cell r="F9255" t="str">
            <v>CJ</v>
          </cell>
          <cell r="G9255">
            <v>421.97</v>
          </cell>
          <cell r="H9255" t="str">
            <v>S-PLEO</v>
          </cell>
          <cell r="I9255">
            <v>548.55999999999995</v>
          </cell>
        </row>
        <row r="9256">
          <cell r="D9256" t="str">
            <v>P111125</v>
          </cell>
          <cell r="E9256" t="str">
            <v>PORTA INT.SEMI-OCA COMPENS.IMBUIA-S/FERR.0,80x2,10</v>
          </cell>
          <cell r="F9256" t="str">
            <v>CJ</v>
          </cell>
          <cell r="G9256">
            <v>352.35</v>
          </cell>
          <cell r="H9256" t="str">
            <v>S-PLEO</v>
          </cell>
          <cell r="I9256">
            <v>458.05</v>
          </cell>
        </row>
        <row r="9257">
          <cell r="D9257" t="str">
            <v>P111126</v>
          </cell>
          <cell r="E9257" t="str">
            <v>PORTA INT.MACICA COMPENS.IMBUIA-S/FERR.0,80x2,10</v>
          </cell>
          <cell r="F9257" t="str">
            <v>CJ</v>
          </cell>
          <cell r="G9257">
            <v>444.35</v>
          </cell>
          <cell r="H9257" t="str">
            <v>S-PLEO</v>
          </cell>
          <cell r="I9257">
            <v>577.65</v>
          </cell>
        </row>
        <row r="9258">
          <cell r="D9258" t="str">
            <v>P111130</v>
          </cell>
          <cell r="E9258" t="str">
            <v>PORTA INT.MACICA-REVEST.MELAMINA-S/FERR.0,70x2,10</v>
          </cell>
          <cell r="F9258" t="str">
            <v>CJ</v>
          </cell>
          <cell r="G9258">
            <v>545.75</v>
          </cell>
          <cell r="H9258" t="str">
            <v>S-PLEO</v>
          </cell>
          <cell r="I9258">
            <v>709.47</v>
          </cell>
        </row>
        <row r="9259">
          <cell r="D9259" t="str">
            <v>P111131</v>
          </cell>
          <cell r="E9259" t="str">
            <v>PORTA INT.MACICA-REVEST.MELAMINA-S/FERR.0,80x2,10</v>
          </cell>
          <cell r="F9259" t="str">
            <v>CJ</v>
          </cell>
          <cell r="G9259">
            <v>574.42999999999995</v>
          </cell>
          <cell r="H9259" t="str">
            <v>S-PLEO</v>
          </cell>
          <cell r="I9259">
            <v>746.75</v>
          </cell>
        </row>
        <row r="9260">
          <cell r="D9260" t="str">
            <v>P111140</v>
          </cell>
          <cell r="E9260" t="str">
            <v>PORTA EXT.ALMOFADADA-ANGELIM-S/FERR.0,80x2,10</v>
          </cell>
          <cell r="F9260" t="str">
            <v>CJ</v>
          </cell>
          <cell r="G9260">
            <v>498.54</v>
          </cell>
          <cell r="H9260" t="str">
            <v>S-PLEO</v>
          </cell>
          <cell r="I9260">
            <v>648.1</v>
          </cell>
        </row>
        <row r="9261">
          <cell r="D9261" t="str">
            <v>P111141</v>
          </cell>
          <cell r="E9261" t="str">
            <v>PORTA EXT.ALMOFADADA-ANGELIM-S/FERR.0,90x2,10</v>
          </cell>
          <cell r="F9261" t="str">
            <v>CJ</v>
          </cell>
          <cell r="G9261">
            <v>534.78</v>
          </cell>
          <cell r="H9261" t="str">
            <v>S-PLEO</v>
          </cell>
          <cell r="I9261">
            <v>695.21</v>
          </cell>
        </row>
        <row r="9262">
          <cell r="D9262" t="str">
            <v>P111142</v>
          </cell>
          <cell r="E9262" t="str">
            <v>PORTA EXT.ALMOFADADA-ANGELIM-S/FERR.1,00x2,10</v>
          </cell>
          <cell r="F9262" t="str">
            <v>CJ</v>
          </cell>
          <cell r="G9262">
            <v>594.07000000000005</v>
          </cell>
          <cell r="H9262" t="str">
            <v>S-PLEO</v>
          </cell>
          <cell r="I9262">
            <v>772.29</v>
          </cell>
        </row>
        <row r="9263">
          <cell r="D9263" t="str">
            <v>P111143</v>
          </cell>
          <cell r="E9263" t="str">
            <v>PORTA EXT.ALMOFADADA-ANGELIM-S/FERR.1,60x2,10</v>
          </cell>
          <cell r="F9263" t="str">
            <v>CJ</v>
          </cell>
          <cell r="G9263">
            <v>781.61</v>
          </cell>
          <cell r="H9263" t="str">
            <v>S-PLEO</v>
          </cell>
          <cell r="I9263">
            <v>1016.09</v>
          </cell>
        </row>
        <row r="9264">
          <cell r="D9264" t="str">
            <v>P111144</v>
          </cell>
          <cell r="E9264" t="str">
            <v>PORTA EXT.ALMOFADADA-ANGELIM-S/FERR.1,80x2,10</v>
          </cell>
          <cell r="F9264" t="str">
            <v>CJ</v>
          </cell>
          <cell r="G9264">
            <v>858.01</v>
          </cell>
          <cell r="H9264" t="str">
            <v>S-PLEO</v>
          </cell>
          <cell r="I9264">
            <v>1115.4100000000001</v>
          </cell>
        </row>
        <row r="9265">
          <cell r="D9265" t="str">
            <v>P111145</v>
          </cell>
          <cell r="E9265" t="str">
            <v>PORTA EXT.ALMOFADADA-CEDRO-S/FERR.2,00x2,10</v>
          </cell>
          <cell r="F9265" t="str">
            <v>CJ</v>
          </cell>
          <cell r="G9265">
            <v>971.42</v>
          </cell>
          <cell r="H9265" t="str">
            <v>S-PLEO</v>
          </cell>
          <cell r="I9265">
            <v>1262.8399999999999</v>
          </cell>
        </row>
        <row r="9266">
          <cell r="D9266" t="str">
            <v>P111150</v>
          </cell>
          <cell r="E9266" t="str">
            <v>JANELA CORRER-CEDRO-C/FERRAGEM 1,20x1,40</v>
          </cell>
          <cell r="F9266" t="str">
            <v>CJ</v>
          </cell>
          <cell r="G9266">
            <v>676.95</v>
          </cell>
          <cell r="H9266" t="str">
            <v>S-PLEO</v>
          </cell>
          <cell r="I9266">
            <v>880.03</v>
          </cell>
        </row>
        <row r="9267">
          <cell r="D9267" t="str">
            <v>P111151</v>
          </cell>
          <cell r="E9267" t="str">
            <v>JANELA CORRER-CEDRO-C/FERRAGEM 1,20x1,60</v>
          </cell>
          <cell r="F9267" t="str">
            <v>CJ</v>
          </cell>
          <cell r="G9267">
            <v>700.95</v>
          </cell>
          <cell r="H9267" t="str">
            <v>S-PLEO</v>
          </cell>
          <cell r="I9267">
            <v>911.23</v>
          </cell>
        </row>
        <row r="9268">
          <cell r="D9268" t="str">
            <v>P111152</v>
          </cell>
          <cell r="E9268" t="str">
            <v>JANELA CORRER-CEDRO-C/FERRAGEM 1,20x1,80</v>
          </cell>
          <cell r="F9268" t="str">
            <v>CJ</v>
          </cell>
          <cell r="G9268">
            <v>726.02</v>
          </cell>
          <cell r="H9268" t="str">
            <v>S-PLEO</v>
          </cell>
          <cell r="I9268">
            <v>943.82</v>
          </cell>
        </row>
        <row r="9269">
          <cell r="D9269" t="str">
            <v>P111153</v>
          </cell>
          <cell r="E9269" t="str">
            <v>JANELA CORRER-CEDRO-C/FERRAGEM 1,20x2,00</v>
          </cell>
          <cell r="F9269" t="str">
            <v>CJ</v>
          </cell>
          <cell r="G9269">
            <v>752.02</v>
          </cell>
          <cell r="H9269" t="str">
            <v>S-PLEO</v>
          </cell>
          <cell r="I9269">
            <v>977.62</v>
          </cell>
        </row>
        <row r="9270">
          <cell r="D9270" t="str">
            <v>P111154</v>
          </cell>
          <cell r="E9270" t="str">
            <v>JANELA CORRER C/VENEZIANA-CEDRO-C/FERR. 1,20x1,40</v>
          </cell>
          <cell r="F9270" t="str">
            <v>CJ</v>
          </cell>
          <cell r="G9270">
            <v>1162.1099999999999</v>
          </cell>
          <cell r="H9270" t="str">
            <v>S-PLEO</v>
          </cell>
          <cell r="I9270">
            <v>1510.74</v>
          </cell>
        </row>
        <row r="9271">
          <cell r="D9271" t="str">
            <v>P111155</v>
          </cell>
          <cell r="E9271" t="str">
            <v>JANELA CORRER C/VENEZIANA-CEDRO-C/FERR.1,20x1,60</v>
          </cell>
          <cell r="F9271" t="str">
            <v>CJ</v>
          </cell>
          <cell r="G9271">
            <v>1186.1099999999999</v>
          </cell>
          <cell r="H9271" t="str">
            <v>S-PLEO</v>
          </cell>
          <cell r="I9271">
            <v>1541.94</v>
          </cell>
        </row>
        <row r="9272">
          <cell r="D9272" t="str">
            <v>P111156</v>
          </cell>
          <cell r="E9272" t="str">
            <v>JANELA CORRER C/VENEZIANA-CEDRO-C/FERR. 1,20x1,80</v>
          </cell>
          <cell r="F9272" t="str">
            <v>CJ</v>
          </cell>
          <cell r="G9272">
            <v>1213.18</v>
          </cell>
          <cell r="H9272" t="str">
            <v>S-PLEO</v>
          </cell>
          <cell r="I9272">
            <v>1577.13</v>
          </cell>
        </row>
        <row r="9273">
          <cell r="D9273" t="str">
            <v>P111157</v>
          </cell>
          <cell r="E9273" t="str">
            <v>JANELA CORRER C/VENEZIANA-CEDRO-C/FERR. 1,20x2,00</v>
          </cell>
          <cell r="F9273" t="str">
            <v>CJ</v>
          </cell>
          <cell r="G9273">
            <v>1237.18</v>
          </cell>
          <cell r="H9273" t="str">
            <v>S-PLEO</v>
          </cell>
          <cell r="I9273">
            <v>1608.33</v>
          </cell>
        </row>
        <row r="9274">
          <cell r="D9274" t="str">
            <v>P111158</v>
          </cell>
          <cell r="E9274" t="str">
            <v>JANELA GUILHOTINA C/VENEZ-CEDRO-C/FERR. 1,00x1,30</v>
          </cell>
          <cell r="F9274" t="str">
            <v>CJ</v>
          </cell>
          <cell r="G9274">
            <v>590.07000000000005</v>
          </cell>
          <cell r="H9274" t="str">
            <v>S-PLEO</v>
          </cell>
          <cell r="I9274">
            <v>767.09</v>
          </cell>
        </row>
        <row r="9275">
          <cell r="D9275" t="str">
            <v>P111159</v>
          </cell>
          <cell r="E9275" t="str">
            <v>JANELA GUILHOTINA C/VENEZ-CEDRO-C/FERR. 1,20x1,30</v>
          </cell>
          <cell r="F9275" t="str">
            <v>CJ</v>
          </cell>
          <cell r="G9275">
            <v>695.07</v>
          </cell>
          <cell r="H9275" t="str">
            <v>S-PLEO</v>
          </cell>
          <cell r="I9275">
            <v>903.59</v>
          </cell>
        </row>
        <row r="9276">
          <cell r="D9276" t="str">
            <v>P111160</v>
          </cell>
          <cell r="E9276" t="str">
            <v>JANELA GUILHOTINA C/VENEZ-CEDRO-C/FERR. 1,60x1,30</v>
          </cell>
          <cell r="F9276" t="str">
            <v>CJ</v>
          </cell>
          <cell r="G9276">
            <v>911.64</v>
          </cell>
          <cell r="H9276" t="str">
            <v>S-PLEO</v>
          </cell>
          <cell r="I9276">
            <v>1185.1300000000001</v>
          </cell>
        </row>
        <row r="9277">
          <cell r="D9277" t="str">
            <v>P111161</v>
          </cell>
          <cell r="E9277" t="str">
            <v>JANELA GUILHOTINA C/VENEZ-CEDRO-C/FERR. 1,80x1,30</v>
          </cell>
          <cell r="F9277" t="str">
            <v>CJ</v>
          </cell>
          <cell r="G9277">
            <v>1015.64</v>
          </cell>
          <cell r="H9277" t="str">
            <v>S-PLEO</v>
          </cell>
          <cell r="I9277">
            <v>1320.33</v>
          </cell>
        </row>
        <row r="9278">
          <cell r="D9278" t="str">
            <v>P111162</v>
          </cell>
          <cell r="E9278" t="str">
            <v>JANELA GUILHOTINA C/VENEZ-CEDRO-COMPLETA 1,60x1,30</v>
          </cell>
          <cell r="F9278" t="str">
            <v>CJ</v>
          </cell>
          <cell r="G9278">
            <v>1164.71</v>
          </cell>
          <cell r="H9278" t="str">
            <v>S-PLEO</v>
          </cell>
          <cell r="I9278">
            <v>1514.12</v>
          </cell>
        </row>
        <row r="9279">
          <cell r="D9279" t="str">
            <v>P111165</v>
          </cell>
          <cell r="E9279" t="str">
            <v>JANELA MAXIM-AR-CEDRO</v>
          </cell>
          <cell r="F9279" t="str">
            <v>M2</v>
          </cell>
          <cell r="G9279">
            <v>299.64999999999998</v>
          </cell>
          <cell r="H9279" t="str">
            <v>S-PLEO</v>
          </cell>
          <cell r="I9279">
            <v>389.54</v>
          </cell>
        </row>
        <row r="9280">
          <cell r="D9280" t="str">
            <v>P111166</v>
          </cell>
          <cell r="E9280" t="str">
            <v>JANELA FIXO VENEZIANA-CEDRO</v>
          </cell>
          <cell r="F9280" t="str">
            <v>M2</v>
          </cell>
          <cell r="G9280">
            <v>433.65</v>
          </cell>
          <cell r="H9280" t="str">
            <v>S-PLEO</v>
          </cell>
          <cell r="I9280">
            <v>563.74</v>
          </cell>
        </row>
        <row r="9281">
          <cell r="D9281" t="str">
            <v>P111225</v>
          </cell>
          <cell r="E9281" t="str">
            <v>MARCO C/MOLDURA INT/EXT. MADEIRA-ACABAM.AR COND.</v>
          </cell>
          <cell r="F9281" t="str">
            <v>M2</v>
          </cell>
          <cell r="G9281">
            <v>107.2</v>
          </cell>
          <cell r="H9281" t="str">
            <v>S-PLEO</v>
          </cell>
          <cell r="I9281">
            <v>139.36000000000001</v>
          </cell>
        </row>
        <row r="9282">
          <cell r="D9282" t="str">
            <v>P112010</v>
          </cell>
          <cell r="E9282" t="str">
            <v>CAIXILHO FIXO-FERRO TUBO METALON</v>
          </cell>
          <cell r="F9282" t="str">
            <v>M2</v>
          </cell>
          <cell r="G9282">
            <v>196.46</v>
          </cell>
          <cell r="H9282" t="str">
            <v>S-PLEO</v>
          </cell>
          <cell r="I9282">
            <v>255.39</v>
          </cell>
        </row>
        <row r="9283">
          <cell r="D9283" t="str">
            <v>P112011</v>
          </cell>
          <cell r="E9283" t="str">
            <v>CAIXILHO CORRER-FERRO TUBO METALON</v>
          </cell>
          <cell r="F9283" t="str">
            <v>M2</v>
          </cell>
          <cell r="G9283">
            <v>299.73</v>
          </cell>
          <cell r="H9283" t="str">
            <v>S-PLEO</v>
          </cell>
          <cell r="I9283">
            <v>389.64</v>
          </cell>
        </row>
        <row r="9284">
          <cell r="D9284" t="str">
            <v>P112012</v>
          </cell>
          <cell r="E9284" t="str">
            <v>CAIXILHO BASCULANTE-FERRO</v>
          </cell>
          <cell r="F9284" t="str">
            <v>M2</v>
          </cell>
          <cell r="G9284">
            <v>197.6</v>
          </cell>
          <cell r="H9284" t="str">
            <v>S-PLEO</v>
          </cell>
          <cell r="I9284">
            <v>256.88</v>
          </cell>
        </row>
        <row r="9285">
          <cell r="D9285" t="str">
            <v>P112013</v>
          </cell>
          <cell r="E9285" t="str">
            <v>PORTA DE ABRIR-FERRO/BAGUETE ALUMINIO</v>
          </cell>
          <cell r="F9285" t="str">
            <v>M2</v>
          </cell>
          <cell r="G9285">
            <v>301.74</v>
          </cell>
          <cell r="H9285" t="str">
            <v>S-PLEO</v>
          </cell>
          <cell r="I9285">
            <v>392.26</v>
          </cell>
        </row>
        <row r="9286">
          <cell r="D9286" t="str">
            <v>P112014</v>
          </cell>
          <cell r="E9286" t="str">
            <v>PORTA DE ABRIR-FERRO COM CHAPAS</v>
          </cell>
          <cell r="F9286" t="str">
            <v>M2</v>
          </cell>
          <cell r="G9286">
            <v>261.74</v>
          </cell>
          <cell r="H9286" t="str">
            <v>S-PLEO</v>
          </cell>
          <cell r="I9286">
            <v>340.26</v>
          </cell>
        </row>
        <row r="9287">
          <cell r="D9287" t="str">
            <v>P112015</v>
          </cell>
          <cell r="E9287" t="str">
            <v>CAIXILHO MAXIM-AR-FERRO TUBO METALON</v>
          </cell>
          <cell r="F9287" t="str">
            <v>M2</v>
          </cell>
          <cell r="G9287">
            <v>239.73</v>
          </cell>
          <cell r="H9287" t="str">
            <v>S-PLEO</v>
          </cell>
          <cell r="I9287">
            <v>311.64</v>
          </cell>
        </row>
        <row r="9288">
          <cell r="D9288" t="str">
            <v>P112016</v>
          </cell>
          <cell r="E9288" t="str">
            <v>CAIXILHO VENEZIANA-FERRO</v>
          </cell>
          <cell r="F9288" t="str">
            <v>M2</v>
          </cell>
          <cell r="G9288">
            <v>299.73</v>
          </cell>
          <cell r="H9288" t="str">
            <v>S-PLEO</v>
          </cell>
          <cell r="I9288">
            <v>389.64</v>
          </cell>
        </row>
        <row r="9289">
          <cell r="D9289" t="str">
            <v>P112017</v>
          </cell>
          <cell r="E9289" t="str">
            <v>PORTA VENEZIANA FERRO-2 FOLHAS(SUBESTACAO)</v>
          </cell>
          <cell r="F9289" t="str">
            <v>M2</v>
          </cell>
          <cell r="G9289">
            <v>301.74</v>
          </cell>
          <cell r="H9289" t="str">
            <v>S-PLEO</v>
          </cell>
          <cell r="I9289">
            <v>392.26</v>
          </cell>
        </row>
        <row r="9290">
          <cell r="D9290" t="str">
            <v>P112018</v>
          </cell>
          <cell r="E9290" t="str">
            <v>PORTA TELA OTIS(SUBESTACAO)</v>
          </cell>
          <cell r="F9290" t="str">
            <v>M2</v>
          </cell>
          <cell r="G9290">
            <v>289.22000000000003</v>
          </cell>
          <cell r="H9290" t="str">
            <v>S-PLEO</v>
          </cell>
          <cell r="I9290">
            <v>375.98</v>
          </cell>
        </row>
        <row r="9291">
          <cell r="D9291" t="str">
            <v>P112020</v>
          </cell>
          <cell r="E9291" t="str">
            <v>GRADE SIMPLES-FERRO/PARA PROTECAO DE JANELA</v>
          </cell>
          <cell r="F9291" t="str">
            <v>M2</v>
          </cell>
          <cell r="G9291">
            <v>119.1</v>
          </cell>
          <cell r="H9291" t="str">
            <v>S-PLEO</v>
          </cell>
          <cell r="I9291">
            <v>154.83000000000001</v>
          </cell>
        </row>
        <row r="9292">
          <cell r="D9292" t="str">
            <v>P112021</v>
          </cell>
          <cell r="E9292" t="str">
            <v>GRADIL SIMPLES-FERRO/PARA GUARDA CORPO OU CORRIMAO</v>
          </cell>
          <cell r="F9292" t="str">
            <v>M2</v>
          </cell>
          <cell r="G9292">
            <v>117.58</v>
          </cell>
          <cell r="H9292" t="str">
            <v>S-PLEO</v>
          </cell>
          <cell r="I9292">
            <v>152.85</v>
          </cell>
        </row>
        <row r="9293">
          <cell r="D9293" t="str">
            <v>P112025</v>
          </cell>
          <cell r="E9293" t="str">
            <v>GRELHA FERRO P/PORTA-RETORNO AR CONDICIONADO</v>
          </cell>
          <cell r="F9293" t="str">
            <v>M2</v>
          </cell>
          <cell r="G9293">
            <v>230.56</v>
          </cell>
          <cell r="H9293" t="str">
            <v>S-PLEO</v>
          </cell>
          <cell r="I9293">
            <v>299.72000000000003</v>
          </cell>
        </row>
        <row r="9294">
          <cell r="D9294" t="str">
            <v>P112026</v>
          </cell>
          <cell r="E9294" t="str">
            <v>MAO FRANCESA 1 1/4" X 1/8" FERRO L=100cm P/AR COND</v>
          </cell>
          <cell r="F9294" t="str">
            <v>UN</v>
          </cell>
          <cell r="G9294">
            <v>196.31</v>
          </cell>
          <cell r="H9294" t="str">
            <v>S-PLEO</v>
          </cell>
          <cell r="I9294">
            <v>255.2</v>
          </cell>
        </row>
        <row r="9295">
          <cell r="D9295" t="str">
            <v>P112027</v>
          </cell>
          <cell r="E9295" t="str">
            <v>BANDEJA CHAPA GALV. N.18 70X50X3 P/AR COND.</v>
          </cell>
          <cell r="F9295" t="str">
            <v>CJ</v>
          </cell>
          <cell r="G9295">
            <v>331.49</v>
          </cell>
          <cell r="H9295" t="str">
            <v>S-PLEO</v>
          </cell>
          <cell r="I9295">
            <v>430.93</v>
          </cell>
        </row>
        <row r="9296">
          <cell r="D9296" t="str">
            <v>P112030</v>
          </cell>
          <cell r="E9296" t="str">
            <v>PORTA DE ENROLAR COM TIRAS RAIADAS-ACO</v>
          </cell>
          <cell r="F9296" t="str">
            <v>M2</v>
          </cell>
          <cell r="G9296">
            <v>272.92</v>
          </cell>
          <cell r="H9296" t="str">
            <v>S-PLEO</v>
          </cell>
          <cell r="I9296">
            <v>354.79</v>
          </cell>
        </row>
        <row r="9297">
          <cell r="D9297" t="str">
            <v>P112035</v>
          </cell>
          <cell r="E9297" t="str">
            <v>PORTA PANTOGRAFICA-FERRO</v>
          </cell>
          <cell r="F9297" t="str">
            <v>M2</v>
          </cell>
          <cell r="G9297">
            <v>393</v>
          </cell>
          <cell r="H9297" t="str">
            <v>S-PLEO</v>
          </cell>
          <cell r="I9297">
            <v>510.9</v>
          </cell>
        </row>
        <row r="9298">
          <cell r="D9298" t="str">
            <v>P112110</v>
          </cell>
          <cell r="E9298" t="str">
            <v>MASTRO PARA BANDEIRA DIAMETRO 3" - 6,20 m</v>
          </cell>
          <cell r="F9298" t="str">
            <v>UN</v>
          </cell>
          <cell r="G9298">
            <v>985.33</v>
          </cell>
          <cell r="H9298" t="str">
            <v>S-PLEO</v>
          </cell>
          <cell r="I9298">
            <v>1280.92</v>
          </cell>
        </row>
        <row r="9299">
          <cell r="D9299" t="str">
            <v>P112220</v>
          </cell>
          <cell r="E9299" t="str">
            <v>PORTA CORTA-FOGO COM MOLA PARA FECHAMENTO</v>
          </cell>
          <cell r="F9299" t="str">
            <v>CJ</v>
          </cell>
          <cell r="G9299">
            <v>736.55</v>
          </cell>
          <cell r="H9299" t="str">
            <v>S-PLEO</v>
          </cell>
          <cell r="I9299">
            <v>957.51</v>
          </cell>
        </row>
        <row r="9300">
          <cell r="D9300" t="str">
            <v>P112370</v>
          </cell>
          <cell r="E9300" t="str">
            <v>ESCADA DE MARINHEIRO L=0,50 M</v>
          </cell>
          <cell r="F9300" t="str">
            <v>M</v>
          </cell>
          <cell r="G9300">
            <v>366.56</v>
          </cell>
          <cell r="H9300" t="str">
            <v>S-PLEO</v>
          </cell>
          <cell r="I9300">
            <v>476.52</v>
          </cell>
        </row>
        <row r="9301">
          <cell r="D9301" t="str">
            <v>P112375</v>
          </cell>
          <cell r="E9301" t="str">
            <v>ESCADA HELICOIDAL DE FERRO L=1,20 M</v>
          </cell>
          <cell r="F9301" t="str">
            <v>M</v>
          </cell>
          <cell r="G9301">
            <v>1561.11</v>
          </cell>
          <cell r="H9301" t="str">
            <v>S-PLEO</v>
          </cell>
          <cell r="I9301">
            <v>2029.44</v>
          </cell>
        </row>
        <row r="9302">
          <cell r="D9302" t="str">
            <v>P112380</v>
          </cell>
          <cell r="E9302" t="str">
            <v>ALCAPAO METALICO 60X60 CM</v>
          </cell>
          <cell r="F9302" t="str">
            <v>M2</v>
          </cell>
          <cell r="G9302">
            <v>237.05</v>
          </cell>
          <cell r="H9302" t="str">
            <v>S-PLEO</v>
          </cell>
          <cell r="I9302">
            <v>308.16000000000003</v>
          </cell>
        </row>
        <row r="9303">
          <cell r="D9303" t="str">
            <v>P113010</v>
          </cell>
          <cell r="E9303" t="str">
            <v>CAIXILHO FIXO DE ALUMINIO</v>
          </cell>
          <cell r="F9303" t="str">
            <v>M2</v>
          </cell>
          <cell r="G9303">
            <v>254.62</v>
          </cell>
          <cell r="H9303" t="str">
            <v>S-PLEO</v>
          </cell>
          <cell r="I9303">
            <v>331</v>
          </cell>
        </row>
        <row r="9304">
          <cell r="D9304" t="str">
            <v>P113011</v>
          </cell>
          <cell r="E9304" t="str">
            <v>CAIXILHO DE CORRER DE ALUMINIO</v>
          </cell>
          <cell r="F9304" t="str">
            <v>M2</v>
          </cell>
          <cell r="G9304">
            <v>340.62</v>
          </cell>
          <cell r="H9304" t="str">
            <v>S-PLEO</v>
          </cell>
          <cell r="I9304">
            <v>442.8</v>
          </cell>
        </row>
        <row r="9305">
          <cell r="D9305" t="str">
            <v>P113012</v>
          </cell>
          <cell r="E9305" t="str">
            <v>CAIXILHO TIPO VENEZIANA DE ALUMINIO</v>
          </cell>
          <cell r="F9305" t="str">
            <v>M2</v>
          </cell>
          <cell r="G9305">
            <v>500.62</v>
          </cell>
          <cell r="H9305" t="str">
            <v>S-PLEO</v>
          </cell>
          <cell r="I9305">
            <v>650.79999999999995</v>
          </cell>
        </row>
        <row r="9306">
          <cell r="D9306" t="str">
            <v>P113013</v>
          </cell>
          <cell r="E9306" t="str">
            <v>CAIXILHO TIPO BASCULANTE DE ALUMINIO</v>
          </cell>
          <cell r="F9306" t="str">
            <v>M2</v>
          </cell>
          <cell r="G9306">
            <v>500.12</v>
          </cell>
          <cell r="H9306" t="str">
            <v>S-PLEO</v>
          </cell>
          <cell r="I9306">
            <v>650.15</v>
          </cell>
        </row>
        <row r="9307">
          <cell r="D9307" t="str">
            <v>P113014</v>
          </cell>
          <cell r="E9307" t="str">
            <v>CAIXILHO TIPO MAXIM-AR DE ALUMINIO</v>
          </cell>
          <cell r="F9307" t="str">
            <v>M2</v>
          </cell>
          <cell r="G9307">
            <v>300.62</v>
          </cell>
          <cell r="H9307" t="str">
            <v>S-PLEO</v>
          </cell>
          <cell r="I9307">
            <v>390.8</v>
          </cell>
        </row>
        <row r="9308">
          <cell r="D9308" t="str">
            <v>P113015</v>
          </cell>
          <cell r="E9308" t="str">
            <v>PORTA DE ABRIR-ALUMINIO</v>
          </cell>
          <cell r="F9308" t="str">
            <v>M2</v>
          </cell>
          <cell r="G9308">
            <v>592.63</v>
          </cell>
          <cell r="H9308" t="str">
            <v>S-PLEO</v>
          </cell>
          <cell r="I9308">
            <v>770.41</v>
          </cell>
        </row>
        <row r="9309">
          <cell r="D9309" t="str">
            <v>P113016</v>
          </cell>
          <cell r="E9309" t="str">
            <v>PORTA DE CORRER-ALUMINIO</v>
          </cell>
          <cell r="F9309" t="str">
            <v>M2</v>
          </cell>
          <cell r="G9309">
            <v>592.63</v>
          </cell>
          <cell r="H9309" t="str">
            <v>S-PLEO</v>
          </cell>
          <cell r="I9309">
            <v>770.41</v>
          </cell>
        </row>
        <row r="9310">
          <cell r="D9310" t="str">
            <v>P113017</v>
          </cell>
          <cell r="E9310" t="str">
            <v>PORTA DE ABRIR DUAS FOLHAS-ALUMINIO</v>
          </cell>
          <cell r="F9310" t="str">
            <v>M2</v>
          </cell>
          <cell r="G9310">
            <v>591.63</v>
          </cell>
          <cell r="H9310" t="str">
            <v>S-PLEO</v>
          </cell>
          <cell r="I9310">
            <v>769.11</v>
          </cell>
        </row>
        <row r="9311">
          <cell r="D9311" t="str">
            <v>P113018</v>
          </cell>
          <cell r="E9311" t="str">
            <v>PORTA DE CORRER DUAS FOLHAS-ALUMINIO</v>
          </cell>
          <cell r="F9311" t="str">
            <v>M2</v>
          </cell>
          <cell r="G9311">
            <v>591.63</v>
          </cell>
          <cell r="H9311" t="str">
            <v>S-PLEO</v>
          </cell>
          <cell r="I9311">
            <v>769.11</v>
          </cell>
        </row>
        <row r="9312">
          <cell r="D9312" t="str">
            <v>P113020</v>
          </cell>
          <cell r="E9312" t="str">
            <v>CAIXILHO FIXO ALUMINIO ANODIZADO</v>
          </cell>
          <cell r="F9312" t="str">
            <v>M2</v>
          </cell>
          <cell r="G9312">
            <v>229.62</v>
          </cell>
          <cell r="H9312" t="str">
            <v>S-PLEO</v>
          </cell>
          <cell r="I9312">
            <v>298.5</v>
          </cell>
        </row>
        <row r="9313">
          <cell r="D9313" t="str">
            <v>P113021</v>
          </cell>
          <cell r="E9313" t="str">
            <v>CAIXILHO MAXIM-AR ALUMINIO ANODIZADO</v>
          </cell>
          <cell r="F9313" t="str">
            <v>M2</v>
          </cell>
          <cell r="G9313">
            <v>300.62</v>
          </cell>
          <cell r="H9313" t="str">
            <v>S-PLEO</v>
          </cell>
          <cell r="I9313">
            <v>390.8</v>
          </cell>
        </row>
        <row r="9314">
          <cell r="D9314" t="str">
            <v>P113022</v>
          </cell>
          <cell r="E9314" t="str">
            <v>CAIXILHO CORRER ALUMINIO ANODIZADO</v>
          </cell>
          <cell r="F9314" t="str">
            <v>M2</v>
          </cell>
          <cell r="G9314">
            <v>360.62</v>
          </cell>
          <cell r="H9314" t="str">
            <v>S-PLEO</v>
          </cell>
          <cell r="I9314">
            <v>468.8</v>
          </cell>
        </row>
        <row r="9315">
          <cell r="D9315" t="str">
            <v>P113023</v>
          </cell>
          <cell r="E9315" t="str">
            <v>CAIXILHO BASCULANTE ALUMINIO ANODIZADO</v>
          </cell>
          <cell r="F9315" t="str">
            <v>M2</v>
          </cell>
          <cell r="G9315">
            <v>500.25</v>
          </cell>
          <cell r="H9315" t="str">
            <v>S-PLEO</v>
          </cell>
          <cell r="I9315">
            <v>650.32000000000005</v>
          </cell>
        </row>
        <row r="9316">
          <cell r="D9316" t="str">
            <v>P113025</v>
          </cell>
          <cell r="E9316" t="str">
            <v>GRELHA ALUMINIO P/PORTA RETORNO AR CONDICIONADO</v>
          </cell>
          <cell r="F9316" t="str">
            <v>M2</v>
          </cell>
          <cell r="G9316">
            <v>690.56</v>
          </cell>
          <cell r="H9316" t="str">
            <v>S-PLEO</v>
          </cell>
          <cell r="I9316">
            <v>897.72</v>
          </cell>
        </row>
        <row r="9317">
          <cell r="D9317" t="str">
            <v>P113026</v>
          </cell>
          <cell r="E9317" t="str">
            <v>MAO FRANCESA 1 1/4" X 1/8" ALUM.L=100cm P/AR COND</v>
          </cell>
          <cell r="F9317" t="str">
            <v>UN</v>
          </cell>
          <cell r="G9317">
            <v>226.31</v>
          </cell>
          <cell r="H9317" t="str">
            <v>S-PLEO</v>
          </cell>
          <cell r="I9317">
            <v>294.2</v>
          </cell>
        </row>
        <row r="9318">
          <cell r="D9318" t="str">
            <v>P113190</v>
          </cell>
          <cell r="E9318" t="str">
            <v>PERSIANA VERTICAL DE ALUMINIO - 85mm</v>
          </cell>
          <cell r="F9318" t="str">
            <v>M2</v>
          </cell>
          <cell r="G9318">
            <v>118</v>
          </cell>
          <cell r="H9318" t="str">
            <v>S-PLEO</v>
          </cell>
          <cell r="I9318">
            <v>153.4</v>
          </cell>
        </row>
        <row r="9319">
          <cell r="D9319" t="str">
            <v>P113191</v>
          </cell>
          <cell r="E9319" t="str">
            <v>PERSIANA HORIZONTAL DE ALUMINIO - 35mm</v>
          </cell>
          <cell r="F9319" t="str">
            <v>M2</v>
          </cell>
          <cell r="G9319">
            <v>130</v>
          </cell>
          <cell r="H9319" t="str">
            <v>S-PLEO</v>
          </cell>
          <cell r="I9319">
            <v>169</v>
          </cell>
        </row>
        <row r="9320">
          <cell r="D9320" t="str">
            <v>P113192</v>
          </cell>
          <cell r="E9320" t="str">
            <v>PERSIANA VERTICAL DE TECIDO RAMIPALHA-110mm</v>
          </cell>
          <cell r="F9320" t="str">
            <v>M2</v>
          </cell>
          <cell r="G9320">
            <v>56</v>
          </cell>
          <cell r="H9320" t="str">
            <v>S-PLEO</v>
          </cell>
          <cell r="I9320">
            <v>72.8</v>
          </cell>
        </row>
        <row r="9321">
          <cell r="D9321" t="str">
            <v>P114191</v>
          </cell>
          <cell r="E9321" t="str">
            <v>PERSIANA PVC/COM JANELA METAL.CORRER 1,50X1,20</v>
          </cell>
          <cell r="F9321" t="str">
            <v>UN</v>
          </cell>
          <cell r="G9321">
            <v>1620.16</v>
          </cell>
          <cell r="H9321" t="str">
            <v>S-PLEO</v>
          </cell>
          <cell r="I9321">
            <v>2106.1999999999998</v>
          </cell>
        </row>
        <row r="9322">
          <cell r="D9322" t="str">
            <v>P121001</v>
          </cell>
          <cell r="E9322" t="str">
            <v>FERRAGEM COMPLETA PARA PORTA INTERNA</v>
          </cell>
          <cell r="F9322" t="str">
            <v>CJ</v>
          </cell>
          <cell r="G9322">
            <v>83.34</v>
          </cell>
          <cell r="H9322" t="str">
            <v>S-PLEO</v>
          </cell>
          <cell r="I9322">
            <v>108.34</v>
          </cell>
        </row>
        <row r="9323">
          <cell r="D9323" t="str">
            <v>P121002</v>
          </cell>
          <cell r="E9323" t="str">
            <v>FERRAGEM COMPLETA PARA PORTA EXTERNA</v>
          </cell>
          <cell r="F9323" t="str">
            <v>CJ</v>
          </cell>
          <cell r="G9323">
            <v>173.62</v>
          </cell>
          <cell r="H9323" t="str">
            <v>S-PLEO</v>
          </cell>
          <cell r="I9323">
            <v>225.7</v>
          </cell>
        </row>
        <row r="9324">
          <cell r="D9324" t="str">
            <v>P121003</v>
          </cell>
          <cell r="E9324" t="str">
            <v>FERRAGEM COMPLETA(ESTILO)PARA PORTA EXTERNA</v>
          </cell>
          <cell r="F9324" t="str">
            <v>CJ</v>
          </cell>
          <cell r="G9324">
            <v>122.67</v>
          </cell>
          <cell r="H9324" t="str">
            <v>S-PLEO</v>
          </cell>
          <cell r="I9324">
            <v>159.47</v>
          </cell>
        </row>
        <row r="9325">
          <cell r="D9325" t="str">
            <v>P121004</v>
          </cell>
          <cell r="E9325" t="str">
            <v>FERRAGEM COMPLETA PARA PORTA DE SANITARIO</v>
          </cell>
          <cell r="F9325" t="str">
            <v>CJ</v>
          </cell>
          <cell r="G9325">
            <v>86.49</v>
          </cell>
          <cell r="H9325" t="str">
            <v>S-PLEO</v>
          </cell>
          <cell r="I9325">
            <v>112.43</v>
          </cell>
        </row>
        <row r="9326">
          <cell r="D9326" t="str">
            <v>P121005</v>
          </cell>
          <cell r="E9326" t="str">
            <v>FERRAGEM PARA PORTA CORRER S/TRILHO</v>
          </cell>
          <cell r="F9326" t="str">
            <v>CJ</v>
          </cell>
          <cell r="G9326">
            <v>68.37</v>
          </cell>
          <cell r="H9326" t="str">
            <v>S-PLEO</v>
          </cell>
          <cell r="I9326">
            <v>88.88</v>
          </cell>
        </row>
        <row r="9327">
          <cell r="D9327" t="str">
            <v>P121101</v>
          </cell>
          <cell r="E9327" t="str">
            <v>FECHADURA TETRACHAVE</v>
          </cell>
          <cell r="F9327" t="str">
            <v>UN</v>
          </cell>
          <cell r="G9327">
            <v>74.400000000000006</v>
          </cell>
          <cell r="H9327" t="str">
            <v>S-PLEO</v>
          </cell>
          <cell r="I9327">
            <v>96.72</v>
          </cell>
        </row>
        <row r="9328">
          <cell r="D9328" t="str">
            <v>P124301</v>
          </cell>
          <cell r="E9328" t="str">
            <v>PUXADOR ALUMINIO ANODIZADO</v>
          </cell>
          <cell r="F9328" t="str">
            <v>UN</v>
          </cell>
          <cell r="G9328">
            <v>26.18</v>
          </cell>
          <cell r="H9328" t="str">
            <v>S-PLEO</v>
          </cell>
          <cell r="I9328">
            <v>34.03</v>
          </cell>
        </row>
        <row r="9329">
          <cell r="D9329" t="str">
            <v>P124701</v>
          </cell>
          <cell r="E9329" t="str">
            <v>MOLA HIDRAULICA FECHA PORTA-MATERIAL/INSTALACAO</v>
          </cell>
          <cell r="F9329" t="str">
            <v>CJ</v>
          </cell>
          <cell r="G9329">
            <v>140.30000000000001</v>
          </cell>
          <cell r="H9329" t="str">
            <v>S-PLEO</v>
          </cell>
          <cell r="I9329">
            <v>182.39</v>
          </cell>
        </row>
        <row r="9330">
          <cell r="D9330" t="str">
            <v>P124705</v>
          </cell>
          <cell r="E9330" t="str">
            <v>FECHO ELETRICO AMELCO FR-61 U</v>
          </cell>
          <cell r="F9330" t="str">
            <v>UN</v>
          </cell>
          <cell r="G9330">
            <v>86.7</v>
          </cell>
          <cell r="H9330" t="str">
            <v>S-PLEO</v>
          </cell>
          <cell r="I9330">
            <v>112.71</v>
          </cell>
        </row>
        <row r="9331">
          <cell r="D9331" t="str">
            <v>P124710</v>
          </cell>
          <cell r="E9331" t="str">
            <v>LEITORA P/CARTOES MAGNETICOS</v>
          </cell>
          <cell r="F9331" t="str">
            <v>UN</v>
          </cell>
          <cell r="G9331">
            <v>3226.8</v>
          </cell>
          <cell r="H9331" t="str">
            <v>S-PLEO</v>
          </cell>
          <cell r="I9331">
            <v>4194.84</v>
          </cell>
        </row>
        <row r="9332">
          <cell r="D9332" t="str">
            <v>P124715</v>
          </cell>
          <cell r="E9332" t="str">
            <v>PUXADOR EM CHAPA METALICA DOBRADA 3mm 10x20cm</v>
          </cell>
          <cell r="F9332" t="str">
            <v>UN</v>
          </cell>
          <cell r="G9332">
            <v>246.31</v>
          </cell>
          <cell r="H9332" t="str">
            <v>S-PLEO</v>
          </cell>
          <cell r="I9332">
            <v>320.2</v>
          </cell>
        </row>
        <row r="9333">
          <cell r="D9333" t="str">
            <v>P124720</v>
          </cell>
          <cell r="E9333" t="str">
            <v>AMORTECEDOR A GAS - GASPERIN</v>
          </cell>
          <cell r="F9333" t="str">
            <v>UN</v>
          </cell>
          <cell r="G9333">
            <v>131.31</v>
          </cell>
          <cell r="H9333" t="str">
            <v>S-PLEO</v>
          </cell>
          <cell r="I9333">
            <v>170.7</v>
          </cell>
        </row>
        <row r="9334">
          <cell r="D9334" t="str">
            <v>P131100</v>
          </cell>
          <cell r="E9334" t="str">
            <v>VIDRO TRANSPARENTE 3mm COLOCADO COM MASSA</v>
          </cell>
          <cell r="F9334" t="str">
            <v>M2</v>
          </cell>
          <cell r="G9334">
            <v>48</v>
          </cell>
          <cell r="H9334" t="str">
            <v>S-PLEO</v>
          </cell>
          <cell r="I9334">
            <v>62.4</v>
          </cell>
        </row>
        <row r="9335">
          <cell r="D9335" t="str">
            <v>P131101</v>
          </cell>
          <cell r="E9335" t="str">
            <v>VIDRO TRANSPARENTE 4mm COLOCADO COM MASSA</v>
          </cell>
          <cell r="F9335" t="str">
            <v>M2</v>
          </cell>
          <cell r="G9335">
            <v>60</v>
          </cell>
          <cell r="H9335" t="str">
            <v>S-PLEO</v>
          </cell>
          <cell r="I9335">
            <v>78</v>
          </cell>
        </row>
        <row r="9336">
          <cell r="D9336" t="str">
            <v>P131102</v>
          </cell>
          <cell r="E9336" t="str">
            <v>VIDRO TRANSPARENTE 4mm COLOCADO COM NEOPRENE</v>
          </cell>
          <cell r="F9336" t="str">
            <v>M2</v>
          </cell>
          <cell r="G9336">
            <v>60</v>
          </cell>
          <cell r="H9336" t="str">
            <v>S-PLEO</v>
          </cell>
          <cell r="I9336">
            <v>78</v>
          </cell>
        </row>
        <row r="9337">
          <cell r="D9337" t="str">
            <v>P131103</v>
          </cell>
          <cell r="E9337" t="str">
            <v>VIDRO TRANSPARENTE 5mm COLOCADO COM MASSA</v>
          </cell>
          <cell r="F9337" t="str">
            <v>M2</v>
          </cell>
          <cell r="G9337">
            <v>73</v>
          </cell>
          <cell r="H9337" t="str">
            <v>S-PLEO</v>
          </cell>
          <cell r="I9337">
            <v>94.9</v>
          </cell>
        </row>
        <row r="9338">
          <cell r="D9338" t="str">
            <v>P131104</v>
          </cell>
          <cell r="E9338" t="str">
            <v>VIDRO TRANSPARENTE 6mm COLOCADO COM MASSA</v>
          </cell>
          <cell r="F9338" t="str">
            <v>M2</v>
          </cell>
          <cell r="G9338">
            <v>115</v>
          </cell>
          <cell r="H9338" t="str">
            <v>S-PLEO</v>
          </cell>
          <cell r="I9338">
            <v>149.5</v>
          </cell>
        </row>
        <row r="9339">
          <cell r="D9339" t="str">
            <v>P131320</v>
          </cell>
          <cell r="E9339" t="str">
            <v>VIDRO FUME NACIONAL 4mm COLOCADO COM MASSA</v>
          </cell>
          <cell r="F9339" t="str">
            <v>M2</v>
          </cell>
          <cell r="G9339">
            <v>80</v>
          </cell>
          <cell r="H9339" t="str">
            <v>S-PLEO</v>
          </cell>
          <cell r="I9339">
            <v>104</v>
          </cell>
        </row>
        <row r="9340">
          <cell r="D9340" t="str">
            <v>P131321</v>
          </cell>
          <cell r="E9340" t="str">
            <v>VIDRO FUME NACIONAL 6mm COLOCADO COM MASSA</v>
          </cell>
          <cell r="F9340" t="str">
            <v>M2</v>
          </cell>
          <cell r="G9340">
            <v>145</v>
          </cell>
          <cell r="H9340" t="str">
            <v>S-PLEO</v>
          </cell>
          <cell r="I9340">
            <v>188.5</v>
          </cell>
        </row>
        <row r="9341">
          <cell r="D9341" t="str">
            <v>P131322</v>
          </cell>
          <cell r="E9341" t="str">
            <v>VIDRO FUME NACIONAL 8mm COLOCADO COM MASSA</v>
          </cell>
          <cell r="F9341" t="str">
            <v>M2</v>
          </cell>
          <cell r="G9341">
            <v>195</v>
          </cell>
          <cell r="H9341" t="str">
            <v>S-PLEO</v>
          </cell>
          <cell r="I9341">
            <v>253.5</v>
          </cell>
        </row>
        <row r="9342">
          <cell r="D9342" t="str">
            <v>P131410</v>
          </cell>
          <cell r="E9342" t="str">
            <v>VIDRO FANTASIA CANELADO 4mm COLOCADO COM MASSA</v>
          </cell>
          <cell r="F9342" t="str">
            <v>M2</v>
          </cell>
          <cell r="G9342">
            <v>50</v>
          </cell>
          <cell r="H9342" t="str">
            <v>S-PLEO</v>
          </cell>
          <cell r="I9342">
            <v>65</v>
          </cell>
        </row>
        <row r="9343">
          <cell r="D9343" t="str">
            <v>P131711</v>
          </cell>
          <cell r="E9343" t="str">
            <v>VIDRO ARAMADO TRANSPARENTE 8mm</v>
          </cell>
          <cell r="F9343" t="str">
            <v>M2</v>
          </cell>
          <cell r="G9343">
            <v>195</v>
          </cell>
          <cell r="H9343" t="str">
            <v>S-PLEO</v>
          </cell>
          <cell r="I9343">
            <v>253.5</v>
          </cell>
        </row>
        <row r="9344">
          <cell r="D9344" t="str">
            <v>P131801</v>
          </cell>
          <cell r="E9344" t="str">
            <v>PELICULA DE PROTECAO SOLAR FUME P/VIDRO</v>
          </cell>
          <cell r="F9344" t="str">
            <v>M2</v>
          </cell>
          <cell r="G9344">
            <v>43.05</v>
          </cell>
          <cell r="H9344" t="str">
            <v>S-PLEO</v>
          </cell>
          <cell r="I9344">
            <v>55.96</v>
          </cell>
        </row>
        <row r="9345">
          <cell r="D9345" t="str">
            <v>P131910</v>
          </cell>
          <cell r="E9345" t="str">
            <v>VIDRO TEMPERADO 6mm COLOCADO COM MASSA</v>
          </cell>
          <cell r="F9345" t="str">
            <v>M2</v>
          </cell>
          <cell r="G9345">
            <v>150</v>
          </cell>
          <cell r="H9345" t="str">
            <v>S-PLEO</v>
          </cell>
          <cell r="I9345">
            <v>195</v>
          </cell>
        </row>
        <row r="9346">
          <cell r="D9346" t="str">
            <v>P131911</v>
          </cell>
          <cell r="E9346" t="str">
            <v>VIDRO TEMPERADO 6mm COLOCADO COM NEOPRENE</v>
          </cell>
          <cell r="F9346" t="str">
            <v>M2</v>
          </cell>
          <cell r="G9346">
            <v>150</v>
          </cell>
          <cell r="H9346" t="str">
            <v>S-PLEO</v>
          </cell>
          <cell r="I9346">
            <v>195</v>
          </cell>
        </row>
        <row r="9347">
          <cell r="D9347" t="str">
            <v>P131912</v>
          </cell>
          <cell r="E9347" t="str">
            <v>VIDRO TEMPERADO 8mm COLOCADO COM NEOPRENE</v>
          </cell>
          <cell r="F9347" t="str">
            <v>M2</v>
          </cell>
          <cell r="G9347">
            <v>170</v>
          </cell>
          <cell r="H9347" t="str">
            <v>S-PLEO</v>
          </cell>
          <cell r="I9347">
            <v>221</v>
          </cell>
        </row>
        <row r="9348">
          <cell r="D9348" t="str">
            <v>P131915</v>
          </cell>
          <cell r="E9348" t="str">
            <v>VIDRO LAMINADO FUME 6mm COLOCOCADO C/NEOPRENE</v>
          </cell>
          <cell r="F9348" t="str">
            <v>M2</v>
          </cell>
          <cell r="G9348">
            <v>395</v>
          </cell>
          <cell r="H9348" t="str">
            <v>S-PLEO</v>
          </cell>
          <cell r="I9348">
            <v>513.5</v>
          </cell>
        </row>
        <row r="9349">
          <cell r="D9349" t="str">
            <v>P141120</v>
          </cell>
          <cell r="E9349" t="str">
            <v>PINTURA A CAL P/PAREDES INT/EXT 3 DEMAOS</v>
          </cell>
          <cell r="F9349" t="str">
            <v>M2</v>
          </cell>
          <cell r="G9349">
            <v>3.7</v>
          </cell>
          <cell r="H9349" t="str">
            <v>S-PLEO</v>
          </cell>
          <cell r="I9349">
            <v>4.8099999999999996</v>
          </cell>
        </row>
        <row r="9350">
          <cell r="D9350" t="str">
            <v>P141210</v>
          </cell>
          <cell r="E9350" t="str">
            <v>PREPARACAO DE PAREDES INT/EXT 1 DEMAO</v>
          </cell>
          <cell r="F9350" t="str">
            <v>M2</v>
          </cell>
          <cell r="G9350">
            <v>4.91</v>
          </cell>
          <cell r="H9350" t="str">
            <v>S-PLEO</v>
          </cell>
          <cell r="I9350">
            <v>6.38</v>
          </cell>
        </row>
        <row r="9351">
          <cell r="D9351" t="str">
            <v>P141211</v>
          </cell>
          <cell r="E9351" t="str">
            <v>SELADOR PARA PAREDES INTERNAS 1 DEMAO</v>
          </cell>
          <cell r="F9351" t="str">
            <v>M2</v>
          </cell>
          <cell r="G9351">
            <v>2.52</v>
          </cell>
          <cell r="H9351" t="str">
            <v>S-PLEO</v>
          </cell>
          <cell r="I9351">
            <v>3.27</v>
          </cell>
        </row>
        <row r="9352">
          <cell r="D9352" t="str">
            <v>P141212</v>
          </cell>
          <cell r="E9352" t="str">
            <v>MASSA CORRIDA PVA PARA INTERIORES 2 DEMAOS</v>
          </cell>
          <cell r="F9352" t="str">
            <v>M2</v>
          </cell>
          <cell r="G9352">
            <v>8.67</v>
          </cell>
          <cell r="H9352" t="str">
            <v>S-PLEO</v>
          </cell>
          <cell r="I9352">
            <v>11.27</v>
          </cell>
        </row>
        <row r="9353">
          <cell r="D9353" t="str">
            <v>P141213</v>
          </cell>
          <cell r="E9353" t="str">
            <v>REVESTIMENTO TEXTURADO PVA PARA INTERIORES 1 DEMAO</v>
          </cell>
          <cell r="F9353" t="str">
            <v>M2</v>
          </cell>
          <cell r="G9353">
            <v>16.05</v>
          </cell>
          <cell r="H9353" t="str">
            <v>S-PLEO</v>
          </cell>
          <cell r="I9353">
            <v>20.86</v>
          </cell>
        </row>
        <row r="9354">
          <cell r="D9354" t="str">
            <v>P141215</v>
          </cell>
          <cell r="E9354" t="str">
            <v>PINTURA LATEX PVA SOBRE REBOCO-2 DEMAOS</v>
          </cell>
          <cell r="F9354" t="str">
            <v>M2</v>
          </cell>
          <cell r="G9354">
            <v>5.77</v>
          </cell>
          <cell r="H9354" t="str">
            <v>S-PLEO</v>
          </cell>
          <cell r="I9354">
            <v>7.5</v>
          </cell>
        </row>
        <row r="9355">
          <cell r="D9355" t="str">
            <v>P141216</v>
          </cell>
          <cell r="E9355" t="str">
            <v>PINTURA LATEX PVA SOBRE MASSA CORRIDA-2 DEMAOS</v>
          </cell>
          <cell r="F9355" t="str">
            <v>M2</v>
          </cell>
          <cell r="G9355">
            <v>4.66</v>
          </cell>
          <cell r="H9355" t="str">
            <v>S-PLEO</v>
          </cell>
          <cell r="I9355">
            <v>6.05</v>
          </cell>
        </row>
        <row r="9356">
          <cell r="D9356" t="str">
            <v>P141219</v>
          </cell>
          <cell r="E9356" t="str">
            <v>PINT.INTERNA REBOCO-SELAD.M.COR.LATEX PVA-2 DEMAOS</v>
          </cell>
          <cell r="F9356" t="str">
            <v>M2</v>
          </cell>
          <cell r="G9356">
            <v>16.010000000000002</v>
          </cell>
          <cell r="H9356" t="str">
            <v>S-PLEO</v>
          </cell>
          <cell r="I9356">
            <v>20.81</v>
          </cell>
        </row>
        <row r="9357">
          <cell r="D9357" t="str">
            <v>P141220</v>
          </cell>
          <cell r="E9357" t="str">
            <v>REPINTURA COM PVA S/PINTURA DETERIORADA-2 DEMAOS</v>
          </cell>
          <cell r="F9357" t="str">
            <v>M2</v>
          </cell>
          <cell r="G9357">
            <v>8.35</v>
          </cell>
          <cell r="H9357" t="str">
            <v>S-PLEO</v>
          </cell>
          <cell r="I9357">
            <v>10.85</v>
          </cell>
        </row>
        <row r="9358">
          <cell r="D9358" t="str">
            <v>P141249</v>
          </cell>
          <cell r="E9358" t="str">
            <v>SELADOR S/MADEIRA 1 DEMAO</v>
          </cell>
          <cell r="F9358" t="str">
            <v>M2</v>
          </cell>
          <cell r="G9358">
            <v>5.29</v>
          </cell>
          <cell r="H9358" t="str">
            <v>S-PLEO</v>
          </cell>
          <cell r="I9358">
            <v>6.87</v>
          </cell>
        </row>
        <row r="9359">
          <cell r="D9359" t="str">
            <v>P141250</v>
          </cell>
          <cell r="E9359" t="str">
            <v>SELADOR PARA PAREDES INTERNAS/EXTERNAS 1 DEMAO</v>
          </cell>
          <cell r="F9359" t="str">
            <v>M2</v>
          </cell>
          <cell r="G9359">
            <v>2.79</v>
          </cell>
          <cell r="H9359" t="str">
            <v>S-PLEO</v>
          </cell>
          <cell r="I9359">
            <v>3.62</v>
          </cell>
        </row>
        <row r="9360">
          <cell r="D9360" t="str">
            <v>P141251</v>
          </cell>
          <cell r="E9360" t="str">
            <v>MASSA ACRILICA PARA EXTERIORES 2 DEMAOS</v>
          </cell>
          <cell r="F9360" t="str">
            <v>M2</v>
          </cell>
          <cell r="G9360">
            <v>14.07</v>
          </cell>
          <cell r="H9360" t="str">
            <v>S-PLEO</v>
          </cell>
          <cell r="I9360">
            <v>18.29</v>
          </cell>
        </row>
        <row r="9361">
          <cell r="D9361" t="str">
            <v>P141252</v>
          </cell>
          <cell r="E9361" t="str">
            <v>REVESTIMENTO ACRILICO TEXTURADO P/ BLOCOS 1 DEMAO</v>
          </cell>
          <cell r="F9361" t="str">
            <v>M2</v>
          </cell>
          <cell r="G9361">
            <v>9.75</v>
          </cell>
          <cell r="H9361" t="str">
            <v>S-PLEO</v>
          </cell>
          <cell r="I9361">
            <v>12.67</v>
          </cell>
        </row>
        <row r="9362">
          <cell r="D9362" t="str">
            <v>P141253</v>
          </cell>
          <cell r="E9362" t="str">
            <v>REVESTIMENTO ACRILICO TEXTURADO 2 DEMAOS</v>
          </cell>
          <cell r="F9362" t="str">
            <v>M2</v>
          </cell>
          <cell r="G9362">
            <v>8.66</v>
          </cell>
          <cell r="H9362" t="str">
            <v>S-PLEO</v>
          </cell>
          <cell r="I9362">
            <v>11.25</v>
          </cell>
        </row>
        <row r="9363">
          <cell r="D9363" t="str">
            <v>P141254</v>
          </cell>
          <cell r="E9363" t="str">
            <v>REVESTIMENTO MASSA ACRILICA COM QUARTZO 1 DEMAO</v>
          </cell>
          <cell r="F9363" t="str">
            <v>M2</v>
          </cell>
          <cell r="G9363">
            <v>14.39</v>
          </cell>
          <cell r="H9363" t="str">
            <v>S-PLEO</v>
          </cell>
          <cell r="I9363">
            <v>18.7</v>
          </cell>
        </row>
        <row r="9364">
          <cell r="D9364" t="str">
            <v>P141255</v>
          </cell>
          <cell r="E9364" t="str">
            <v>REVESTIMENTO MASSA ACRILICA ECONOMICA 2 DEMAOS</v>
          </cell>
          <cell r="F9364" t="str">
            <v>M2</v>
          </cell>
          <cell r="G9364">
            <v>16.38</v>
          </cell>
          <cell r="H9364" t="str">
            <v>S-PLEO</v>
          </cell>
          <cell r="I9364">
            <v>21.29</v>
          </cell>
        </row>
        <row r="9365">
          <cell r="D9365" t="str">
            <v>P141256</v>
          </cell>
          <cell r="E9365" t="str">
            <v>PINTURA ACRILICA SOBRE REBOCO-2 DEMAOS</v>
          </cell>
          <cell r="F9365" t="str">
            <v>M2</v>
          </cell>
          <cell r="G9365">
            <v>6.26</v>
          </cell>
          <cell r="H9365" t="str">
            <v>S-PLEO</v>
          </cell>
          <cell r="I9365">
            <v>8.1300000000000008</v>
          </cell>
        </row>
        <row r="9366">
          <cell r="D9366" t="str">
            <v>P141257</v>
          </cell>
          <cell r="E9366" t="str">
            <v>PINTURA ACRILICA SOBRE MASSA ACRILICA-2 DEMAOS</v>
          </cell>
          <cell r="F9366" t="str">
            <v>M2</v>
          </cell>
          <cell r="G9366">
            <v>5.21</v>
          </cell>
          <cell r="H9366" t="str">
            <v>S-PLEO</v>
          </cell>
          <cell r="I9366">
            <v>6.77</v>
          </cell>
        </row>
        <row r="9367">
          <cell r="D9367" t="str">
            <v>P141259</v>
          </cell>
          <cell r="E9367" t="str">
            <v>PINT.EXTERNA REBOCO-SELAD,M.AcR,LATEX ACR-2 DEMaOS</v>
          </cell>
          <cell r="F9367" t="str">
            <v>M2</v>
          </cell>
          <cell r="G9367">
            <v>22.42</v>
          </cell>
          <cell r="H9367" t="str">
            <v>S-PLEO</v>
          </cell>
          <cell r="I9367">
            <v>29.14</v>
          </cell>
        </row>
        <row r="9368">
          <cell r="D9368" t="str">
            <v>P141301</v>
          </cell>
          <cell r="E9368" t="str">
            <v>MASSA A OLEO PARA PINTURA OLEO DE PAREDES-2 DEMAOS</v>
          </cell>
          <cell r="F9368" t="str">
            <v>M2</v>
          </cell>
          <cell r="G9368">
            <v>12.34</v>
          </cell>
          <cell r="H9368" t="str">
            <v>S-PLEO</v>
          </cell>
          <cell r="I9368">
            <v>16.04</v>
          </cell>
        </row>
        <row r="9369">
          <cell r="D9369" t="str">
            <v>P141302</v>
          </cell>
          <cell r="E9369" t="str">
            <v>FUNDO SINTETICO NIVELADOR BCO FOSCO P/MADEIRA-1DEM</v>
          </cell>
          <cell r="F9369" t="str">
            <v>M2</v>
          </cell>
          <cell r="G9369">
            <v>4.46</v>
          </cell>
          <cell r="H9369" t="str">
            <v>S-PLEO</v>
          </cell>
          <cell r="I9369">
            <v>5.79</v>
          </cell>
        </row>
        <row r="9370">
          <cell r="D9370" t="str">
            <v>P141310</v>
          </cell>
          <cell r="E9370" t="str">
            <v>PINTURA A OLEO SOBRE ALVENARIA-2 DEMAOS</v>
          </cell>
          <cell r="F9370" t="str">
            <v>M2</v>
          </cell>
          <cell r="G9370">
            <v>6.26</v>
          </cell>
          <cell r="H9370" t="str">
            <v>S-PLEO</v>
          </cell>
          <cell r="I9370">
            <v>8.1300000000000008</v>
          </cell>
        </row>
        <row r="9371">
          <cell r="D9371" t="str">
            <v>P141311</v>
          </cell>
          <cell r="E9371" t="str">
            <v>PINTURA OLEO S/MADEIRA-2 DEMAOS-INCL.FDO BCO-FOSCO</v>
          </cell>
          <cell r="F9371" t="str">
            <v>M2</v>
          </cell>
          <cell r="G9371">
            <v>10.050000000000001</v>
          </cell>
          <cell r="H9371" t="str">
            <v>S-PLEO</v>
          </cell>
          <cell r="I9371">
            <v>13.06</v>
          </cell>
        </row>
        <row r="9372">
          <cell r="D9372" t="str">
            <v>P141312</v>
          </cell>
          <cell r="E9372" t="str">
            <v>PINTURA OLEO S/ESQUADR.FERRO-2 DEMAOS-INCL.ZARCAO</v>
          </cell>
          <cell r="F9372" t="str">
            <v>M2</v>
          </cell>
          <cell r="G9372">
            <v>12.17</v>
          </cell>
          <cell r="H9372" t="str">
            <v>S-PLEO</v>
          </cell>
          <cell r="I9372">
            <v>15.82</v>
          </cell>
        </row>
        <row r="9373">
          <cell r="D9373" t="str">
            <v>P141313</v>
          </cell>
          <cell r="E9373" t="str">
            <v>PINTURA OLEO S/CALHA/CONDUTOR-2 DEMAOS-INCL.ZARCAO</v>
          </cell>
          <cell r="F9373" t="str">
            <v>M</v>
          </cell>
          <cell r="G9373">
            <v>10.58</v>
          </cell>
          <cell r="H9373" t="str">
            <v>S-PLEO</v>
          </cell>
          <cell r="I9373">
            <v>13.75</v>
          </cell>
        </row>
        <row r="9374">
          <cell r="D9374" t="str">
            <v>P141314</v>
          </cell>
          <cell r="E9374" t="str">
            <v>PINTURA COM TINTA CERAMICA-2 DEMAOS</v>
          </cell>
          <cell r="F9374" t="str">
            <v>M2</v>
          </cell>
          <cell r="G9374">
            <v>8.42</v>
          </cell>
          <cell r="H9374" t="str">
            <v>S-PLEO</v>
          </cell>
          <cell r="I9374">
            <v>10.94</v>
          </cell>
        </row>
        <row r="9375">
          <cell r="D9375" t="str">
            <v>P141320</v>
          </cell>
          <cell r="E9375" t="str">
            <v>PINTURA OLEO SOBRE MASSA A OLEO-2 DEMAOS</v>
          </cell>
          <cell r="F9375" t="str">
            <v>M2</v>
          </cell>
          <cell r="G9375">
            <v>5.26</v>
          </cell>
          <cell r="H9375" t="str">
            <v>S-PLEO</v>
          </cell>
          <cell r="I9375">
            <v>6.83</v>
          </cell>
        </row>
        <row r="9376">
          <cell r="D9376" t="str">
            <v>P141329</v>
          </cell>
          <cell r="E9376" t="str">
            <v>PINTURA ESMALTE BRILH. RODAPE - 2 DEMAOS</v>
          </cell>
          <cell r="F9376" t="str">
            <v>M</v>
          </cell>
          <cell r="G9376">
            <v>4.6900000000000004</v>
          </cell>
          <cell r="H9376" t="str">
            <v>S-PLEO</v>
          </cell>
          <cell r="I9376">
            <v>6.09</v>
          </cell>
        </row>
        <row r="9377">
          <cell r="D9377" t="str">
            <v>P141330</v>
          </cell>
          <cell r="E9377" t="str">
            <v>PINTURA ESMALTE BRILHANTE SOBRE REBOCO-2 DEMAOS</v>
          </cell>
          <cell r="F9377" t="str">
            <v>M2</v>
          </cell>
          <cell r="G9377">
            <v>6.25</v>
          </cell>
          <cell r="H9377" t="str">
            <v>S-PLEO</v>
          </cell>
          <cell r="I9377">
            <v>8.1199999999999992</v>
          </cell>
        </row>
        <row r="9378">
          <cell r="D9378" t="str">
            <v>P141331</v>
          </cell>
          <cell r="E9378" t="str">
            <v>PINTURA ESMALTE BRILH.S/MADEIRA-2 DEM-INCL.FDO BCO</v>
          </cell>
          <cell r="F9378" t="str">
            <v>M2</v>
          </cell>
          <cell r="G9378">
            <v>10.74</v>
          </cell>
          <cell r="H9378" t="str">
            <v>S-PLEO</v>
          </cell>
          <cell r="I9378">
            <v>13.96</v>
          </cell>
        </row>
        <row r="9379">
          <cell r="D9379" t="str">
            <v>P141332</v>
          </cell>
          <cell r="E9379" t="str">
            <v>PINTURA ESMALTE BRILH.S/ESQ.FERRO 2DEM-INCL.ZARCAO</v>
          </cell>
          <cell r="F9379" t="str">
            <v>M2</v>
          </cell>
          <cell r="G9379">
            <v>12.86</v>
          </cell>
          <cell r="H9379" t="str">
            <v>S-PLEO</v>
          </cell>
          <cell r="I9379">
            <v>16.71</v>
          </cell>
        </row>
        <row r="9380">
          <cell r="D9380" t="str">
            <v>P141333</v>
          </cell>
          <cell r="E9380" t="str">
            <v>PINTURA ESMALTE BRILH.S/CALHA/COND-2DEM-INC.ZARCAO</v>
          </cell>
          <cell r="F9380" t="str">
            <v>M</v>
          </cell>
          <cell r="G9380">
            <v>11.06</v>
          </cell>
          <cell r="H9380" t="str">
            <v>S-PLEO</v>
          </cell>
          <cell r="I9380">
            <v>14.37</v>
          </cell>
        </row>
        <row r="9381">
          <cell r="D9381" t="str">
            <v>P141334</v>
          </cell>
          <cell r="E9381" t="str">
            <v>PINTURA ESMALTE S/ELETRODUTOS - 1/2 A 1"</v>
          </cell>
          <cell r="F9381" t="str">
            <v>M</v>
          </cell>
          <cell r="G9381">
            <v>3.83</v>
          </cell>
          <cell r="H9381" t="str">
            <v>S-PLEO</v>
          </cell>
          <cell r="I9381">
            <v>4.97</v>
          </cell>
        </row>
        <row r="9382">
          <cell r="D9382" t="str">
            <v>P141335</v>
          </cell>
          <cell r="E9382" t="str">
            <v>PINTURA ESMALTE S/ELETRODUTOS 1" A 2"</v>
          </cell>
          <cell r="F9382" t="str">
            <v>M</v>
          </cell>
          <cell r="G9382">
            <v>5.42</v>
          </cell>
          <cell r="H9382" t="str">
            <v>S-PLEO</v>
          </cell>
          <cell r="I9382">
            <v>7.04</v>
          </cell>
        </row>
        <row r="9383">
          <cell r="D9383" t="str">
            <v>P141336</v>
          </cell>
          <cell r="E9383" t="str">
            <v>PINTURA ESMALTE S/ELETRODUTOS 2" A 4"</v>
          </cell>
          <cell r="F9383" t="str">
            <v>M</v>
          </cell>
          <cell r="G9383">
            <v>7.65</v>
          </cell>
          <cell r="H9383" t="str">
            <v>S-PLEO</v>
          </cell>
          <cell r="I9383">
            <v>9.94</v>
          </cell>
        </row>
        <row r="9384">
          <cell r="D9384" t="str">
            <v>P141337</v>
          </cell>
          <cell r="E9384" t="str">
            <v>PINTURA ESMALTE S/LUMINARIA 2X20</v>
          </cell>
          <cell r="F9384" t="str">
            <v>UN</v>
          </cell>
          <cell r="G9384">
            <v>3.09</v>
          </cell>
          <cell r="H9384" t="str">
            <v>S-PLEO</v>
          </cell>
          <cell r="I9384">
            <v>4.01</v>
          </cell>
        </row>
        <row r="9385">
          <cell r="D9385" t="str">
            <v>P141338</v>
          </cell>
          <cell r="E9385" t="str">
            <v>PINTURA ESMALTE S/LUMINARIA 2X40</v>
          </cell>
          <cell r="F9385" t="str">
            <v>UN</v>
          </cell>
          <cell r="G9385">
            <v>3.69</v>
          </cell>
          <cell r="H9385" t="str">
            <v>S-PLEO</v>
          </cell>
          <cell r="I9385">
            <v>4.79</v>
          </cell>
        </row>
        <row r="9386">
          <cell r="D9386" t="str">
            <v>P141339</v>
          </cell>
          <cell r="E9386" t="str">
            <v>PINTURA ESMALTE S/LUMINARIA 2X110</v>
          </cell>
          <cell r="F9386" t="str">
            <v>UN</v>
          </cell>
          <cell r="G9386">
            <v>8.2799999999999994</v>
          </cell>
          <cell r="H9386" t="str">
            <v>S-PLEO</v>
          </cell>
          <cell r="I9386">
            <v>10.76</v>
          </cell>
        </row>
        <row r="9387">
          <cell r="D9387" t="str">
            <v>P141340</v>
          </cell>
          <cell r="E9387" t="str">
            <v>ZARCAO SOBRE CAIXILHO FERRO-2 DEMAOS</v>
          </cell>
          <cell r="F9387" t="str">
            <v>M2</v>
          </cell>
          <cell r="G9387">
            <v>8.14</v>
          </cell>
          <cell r="H9387" t="str">
            <v>S-PLEO</v>
          </cell>
          <cell r="I9387">
            <v>10.58</v>
          </cell>
        </row>
        <row r="9388">
          <cell r="D9388" t="str">
            <v>P141341</v>
          </cell>
          <cell r="E9388" t="str">
            <v>PINTURA GRAFITE SOBRE SUPERFICIE METALICA-2 DEMAOS</v>
          </cell>
          <cell r="F9388" t="str">
            <v>M2</v>
          </cell>
          <cell r="G9388">
            <v>8.85</v>
          </cell>
          <cell r="H9388" t="str">
            <v>S-PLEO</v>
          </cell>
          <cell r="I9388">
            <v>11.5</v>
          </cell>
        </row>
        <row r="9389">
          <cell r="D9389" t="str">
            <v>P141342</v>
          </cell>
          <cell r="E9389" t="str">
            <v>PINTURA FUNDO ANTI-OXIDO 2 DEMAOS</v>
          </cell>
          <cell r="F9389" t="str">
            <v>M2</v>
          </cell>
          <cell r="G9389">
            <v>7.97</v>
          </cell>
          <cell r="H9389" t="str">
            <v>S-PLEO</v>
          </cell>
          <cell r="I9389">
            <v>10.36</v>
          </cell>
        </row>
        <row r="9390">
          <cell r="D9390" t="str">
            <v>P141345</v>
          </cell>
          <cell r="E9390" t="str">
            <v>PINTURA ESMALTE BRILH. S/CALHA/COND.-2 DEMAOS</v>
          </cell>
          <cell r="F9390" t="str">
            <v>M</v>
          </cell>
          <cell r="G9390">
            <v>6.19</v>
          </cell>
          <cell r="H9390" t="str">
            <v>S-PLEO</v>
          </cell>
          <cell r="I9390">
            <v>8.0399999999999991</v>
          </cell>
        </row>
        <row r="9391">
          <cell r="D9391" t="str">
            <v>P141346</v>
          </cell>
          <cell r="E9391" t="str">
            <v>PINTURA ESMALTE BRILH. S/MADEIRA - 2 DEMAOS</v>
          </cell>
          <cell r="F9391" t="str">
            <v>M2</v>
          </cell>
          <cell r="G9391">
            <v>7.26</v>
          </cell>
          <cell r="H9391" t="str">
            <v>S-PLEO</v>
          </cell>
          <cell r="I9391">
            <v>9.43</v>
          </cell>
        </row>
        <row r="9392">
          <cell r="D9392" t="str">
            <v>P141347</v>
          </cell>
          <cell r="E9392" t="str">
            <v>PINTURA ESMALTE BRILH. S/ESQUADRIAS FERRO-2 DEMAOS</v>
          </cell>
          <cell r="F9392" t="str">
            <v>M2</v>
          </cell>
          <cell r="G9392">
            <v>9.02</v>
          </cell>
          <cell r="H9392" t="str">
            <v>S-PLEO</v>
          </cell>
          <cell r="I9392">
            <v>11.72</v>
          </cell>
        </row>
        <row r="9393">
          <cell r="D9393" t="str">
            <v>P141401</v>
          </cell>
          <cell r="E9393" t="str">
            <v>PINTURA POLIURETANICA-MASSA,FUNDO,ACABAMENTO-1 DEM</v>
          </cell>
          <cell r="F9393" t="str">
            <v>M2</v>
          </cell>
          <cell r="G9393">
            <v>25.16</v>
          </cell>
          <cell r="H9393" t="str">
            <v>S-PLEO</v>
          </cell>
          <cell r="I9393">
            <v>32.700000000000003</v>
          </cell>
        </row>
        <row r="9394">
          <cell r="D9394" t="str">
            <v>P141601</v>
          </cell>
          <cell r="E9394" t="str">
            <v>PINTURA SILICONE SOBRE TIJOLO/CONCRETO-2 DEMAOS</v>
          </cell>
          <cell r="F9394" t="str">
            <v>M2</v>
          </cell>
          <cell r="G9394">
            <v>10.08</v>
          </cell>
          <cell r="H9394" t="str">
            <v>S-PLEO</v>
          </cell>
          <cell r="I9394">
            <v>13.1</v>
          </cell>
        </row>
        <row r="9395">
          <cell r="D9395" t="str">
            <v>P141701</v>
          </cell>
          <cell r="E9395" t="str">
            <v>PINTURA ESMALTE BORRACHA CLORADA 2 DEMAOS</v>
          </cell>
          <cell r="F9395" t="str">
            <v>M2</v>
          </cell>
          <cell r="G9395">
            <v>21.95</v>
          </cell>
          <cell r="H9395" t="str">
            <v>S-PLEO</v>
          </cell>
          <cell r="I9395">
            <v>28.53</v>
          </cell>
        </row>
        <row r="9396">
          <cell r="D9396" t="str">
            <v>P141800</v>
          </cell>
          <cell r="E9396" t="str">
            <v>PREPARACAO P/PINT.EPOXI-PRIMER 2 DEM/MASSA 1 DEMAO</v>
          </cell>
          <cell r="F9396" t="str">
            <v>M2</v>
          </cell>
          <cell r="G9396">
            <v>25.11</v>
          </cell>
          <cell r="H9396" t="str">
            <v>S-PLEO</v>
          </cell>
          <cell r="I9396">
            <v>32.64</v>
          </cell>
        </row>
        <row r="9397">
          <cell r="D9397" t="str">
            <v>P141801</v>
          </cell>
          <cell r="E9397" t="str">
            <v>PINTURA ESMALTE EPOXI 2 DEMAOS</v>
          </cell>
          <cell r="F9397" t="str">
            <v>M2</v>
          </cell>
          <cell r="G9397">
            <v>14.9</v>
          </cell>
          <cell r="H9397" t="str">
            <v>S-PLEO</v>
          </cell>
          <cell r="I9397">
            <v>19.37</v>
          </cell>
        </row>
        <row r="9398">
          <cell r="D9398" t="str">
            <v>P141811</v>
          </cell>
          <cell r="E9398" t="str">
            <v>PINTURA S/AZULEJOS (SAYERLACK) 2 DEMAOS</v>
          </cell>
          <cell r="F9398" t="str">
            <v>M2</v>
          </cell>
          <cell r="G9398">
            <v>14.41</v>
          </cell>
          <cell r="H9398" t="str">
            <v>S-PLEO</v>
          </cell>
          <cell r="I9398">
            <v>18.73</v>
          </cell>
        </row>
        <row r="9399">
          <cell r="D9399" t="str">
            <v>P141905</v>
          </cell>
          <cell r="E9399" t="str">
            <v>PINTURA QUANTIL SOBRE REBOCO</v>
          </cell>
          <cell r="F9399" t="str">
            <v>M2</v>
          </cell>
          <cell r="G9399">
            <v>10.46</v>
          </cell>
          <cell r="H9399" t="str">
            <v>S-PLEO</v>
          </cell>
          <cell r="I9399">
            <v>13.59</v>
          </cell>
        </row>
        <row r="9400">
          <cell r="D9400" t="str">
            <v>P142001</v>
          </cell>
          <cell r="E9400" t="str">
            <v>VERNIZ POLIURETANO SOBRE MADEIRA-2 DEMAOS</v>
          </cell>
          <cell r="F9400" t="str">
            <v>M2</v>
          </cell>
          <cell r="G9400">
            <v>6.05</v>
          </cell>
          <cell r="H9400" t="str">
            <v>S-PLEO</v>
          </cell>
          <cell r="I9400">
            <v>7.86</v>
          </cell>
        </row>
        <row r="9401">
          <cell r="D9401" t="str">
            <v>P143001</v>
          </cell>
          <cell r="E9401" t="str">
            <v>PINTURA DE ELETRODUTOS E COMPONENTES</v>
          </cell>
          <cell r="F9401" t="str">
            <v>M2</v>
          </cell>
          <cell r="G9401">
            <v>11.17</v>
          </cell>
          <cell r="H9401" t="str">
            <v>S-PLEO</v>
          </cell>
          <cell r="I9401">
            <v>14.52</v>
          </cell>
        </row>
        <row r="9402">
          <cell r="D9402" t="str">
            <v>P147001</v>
          </cell>
          <cell r="E9402" t="str">
            <v>DEMARCACAO PISO C/FITA ADESIVA AMARELA-5cm</v>
          </cell>
          <cell r="F9402" t="str">
            <v>M</v>
          </cell>
          <cell r="G9402">
            <v>0.74</v>
          </cell>
          <cell r="H9402" t="str">
            <v>S-PLEO</v>
          </cell>
          <cell r="I9402">
            <v>0.96</v>
          </cell>
        </row>
        <row r="9403">
          <cell r="D9403" t="str">
            <v>P147005</v>
          </cell>
          <cell r="E9403" t="str">
            <v>PINTURA AMARELA FAIXA ESTACIONAMENTO e=20 cm</v>
          </cell>
          <cell r="F9403" t="str">
            <v>M</v>
          </cell>
          <cell r="G9403">
            <v>2.04</v>
          </cell>
          <cell r="H9403" t="str">
            <v>S-PLEO</v>
          </cell>
          <cell r="I9403">
            <v>2.65</v>
          </cell>
        </row>
        <row r="9404">
          <cell r="D9404" t="str">
            <v>P147010</v>
          </cell>
          <cell r="E9404" t="str">
            <v>PINTURA AUTOMOTIVA P/LOGOMARCA (DUCO)</v>
          </cell>
          <cell r="F9404" t="str">
            <v>M2</v>
          </cell>
          <cell r="G9404">
            <v>14.54</v>
          </cell>
          <cell r="H9404" t="str">
            <v>S-PLEO</v>
          </cell>
          <cell r="I9404">
            <v>18.899999999999999</v>
          </cell>
        </row>
        <row r="9405">
          <cell r="D9405" t="str">
            <v>P147020</v>
          </cell>
          <cell r="E9405" t="str">
            <v>DEMARCACAO CANCHA ESPORTE(TINTA ACRILICA)-2DEMAOS</v>
          </cell>
          <cell r="F9405" t="str">
            <v>M</v>
          </cell>
          <cell r="G9405">
            <v>4.54</v>
          </cell>
          <cell r="H9405" t="str">
            <v>S-PLEO</v>
          </cell>
          <cell r="I9405">
            <v>5.9</v>
          </cell>
        </row>
        <row r="9406">
          <cell r="D9406" t="str">
            <v>P151001</v>
          </cell>
          <cell r="E9406" t="str">
            <v>BACIA SANITARIA SIFONADA DE LOUCA COM TAMPA</v>
          </cell>
          <cell r="F9406" t="str">
            <v>UN</v>
          </cell>
          <cell r="G9406">
            <v>222.46</v>
          </cell>
          <cell r="H9406" t="str">
            <v>S-PLEO</v>
          </cell>
          <cell r="I9406">
            <v>289.19</v>
          </cell>
        </row>
        <row r="9407">
          <cell r="D9407" t="str">
            <v>P151002</v>
          </cell>
          <cell r="E9407" t="str">
            <v>BACIA SANITARIA COM CX DESCARGA ACOPLADA E ASSENTO</v>
          </cell>
          <cell r="F9407" t="str">
            <v>UN</v>
          </cell>
          <cell r="G9407">
            <v>322.25</v>
          </cell>
          <cell r="H9407" t="str">
            <v>S-PLEO</v>
          </cell>
          <cell r="I9407">
            <v>418.92</v>
          </cell>
        </row>
        <row r="9408">
          <cell r="D9408" t="str">
            <v>P151010</v>
          </cell>
          <cell r="E9408" t="str">
            <v>BACIA TURCA DE LOUCA</v>
          </cell>
          <cell r="F9408" t="str">
            <v>UN</v>
          </cell>
          <cell r="G9408">
            <v>103.99</v>
          </cell>
          <cell r="H9408" t="str">
            <v>S-PLEO</v>
          </cell>
          <cell r="I9408">
            <v>135.18</v>
          </cell>
        </row>
        <row r="9409">
          <cell r="D9409" t="str">
            <v>P151015</v>
          </cell>
          <cell r="E9409" t="str">
            <v>BIDE DE LOUCA COM METAIS</v>
          </cell>
          <cell r="F9409" t="str">
            <v>UN</v>
          </cell>
          <cell r="G9409">
            <v>635.16</v>
          </cell>
          <cell r="H9409" t="str">
            <v>S-PLEO</v>
          </cell>
          <cell r="I9409">
            <v>825.7</v>
          </cell>
        </row>
        <row r="9410">
          <cell r="D9410" t="str">
            <v>P151020</v>
          </cell>
          <cell r="E9410" t="str">
            <v>MITORIO DE LOUCA SIFONADO COM METAIS</v>
          </cell>
          <cell r="F9410" t="str">
            <v>UN</v>
          </cell>
          <cell r="G9410">
            <v>368.28</v>
          </cell>
          <cell r="H9410" t="str">
            <v>S-PLEO</v>
          </cell>
          <cell r="I9410">
            <v>478.76</v>
          </cell>
        </row>
        <row r="9411">
          <cell r="D9411" t="str">
            <v>P151021</v>
          </cell>
          <cell r="E9411" t="str">
            <v>MITORIO DE ACO INOX 1,50x0,40x0,20m COM METAIS</v>
          </cell>
          <cell r="F9411" t="str">
            <v>UN</v>
          </cell>
          <cell r="G9411">
            <v>707.03</v>
          </cell>
          <cell r="H9411" t="str">
            <v>S-PLEO</v>
          </cell>
          <cell r="I9411">
            <v>919.13</v>
          </cell>
        </row>
        <row r="9412">
          <cell r="D9412" t="str">
            <v>P151030</v>
          </cell>
          <cell r="E9412" t="str">
            <v>LAVATORIO DE LOUCA SEM COLUNA</v>
          </cell>
          <cell r="F9412" t="str">
            <v>UN</v>
          </cell>
          <cell r="G9412">
            <v>595.44000000000005</v>
          </cell>
          <cell r="H9412" t="str">
            <v>S-PLEO</v>
          </cell>
          <cell r="I9412">
            <v>774.07</v>
          </cell>
        </row>
        <row r="9413">
          <cell r="D9413" t="str">
            <v>P151031</v>
          </cell>
          <cell r="E9413" t="str">
            <v>LAVATORIO DE LOUCA COM COLUNA</v>
          </cell>
          <cell r="F9413" t="str">
            <v>UN</v>
          </cell>
          <cell r="G9413">
            <v>695.56</v>
          </cell>
          <cell r="H9413" t="str">
            <v>S-PLEO</v>
          </cell>
          <cell r="I9413">
            <v>904.22</v>
          </cell>
        </row>
        <row r="9414">
          <cell r="D9414" t="str">
            <v>P151035</v>
          </cell>
          <cell r="E9414" t="str">
            <v>CUBA OVAL DE LOUÇA PARA TAMPO-EMBUTIR</v>
          </cell>
          <cell r="F9414" t="str">
            <v>UN</v>
          </cell>
          <cell r="G9414">
            <v>204.07</v>
          </cell>
          <cell r="H9414" t="str">
            <v>S-PLEO</v>
          </cell>
          <cell r="I9414">
            <v>265.29000000000002</v>
          </cell>
        </row>
        <row r="9415">
          <cell r="D9415" t="str">
            <v>P151040</v>
          </cell>
          <cell r="E9415" t="str">
            <v>BANHEIRA HIDROMASSAGEM 1,50 X 0,76 X 040</v>
          </cell>
          <cell r="F9415" t="str">
            <v>UN</v>
          </cell>
          <cell r="G9415">
            <v>2681.73</v>
          </cell>
          <cell r="H9415" t="str">
            <v>S-PLEO</v>
          </cell>
          <cell r="I9415">
            <v>3486.24</v>
          </cell>
        </row>
        <row r="9416">
          <cell r="D9416" t="str">
            <v>P151050</v>
          </cell>
          <cell r="E9416" t="str">
            <v>PIA INOX COZINHA 46,5x30,0cm C/METAIS-CUBA SIMPLES</v>
          </cell>
          <cell r="F9416" t="str">
            <v>UN</v>
          </cell>
          <cell r="G9416">
            <v>371.63</v>
          </cell>
          <cell r="H9416" t="str">
            <v>S-PLEO</v>
          </cell>
          <cell r="I9416">
            <v>483.11</v>
          </cell>
        </row>
        <row r="9417">
          <cell r="D9417" t="str">
            <v>P151051</v>
          </cell>
          <cell r="E9417" t="str">
            <v>PIA INOX COZINHA 83,5x34,0cm C/METAIS-CUBA DUPLA</v>
          </cell>
          <cell r="F9417" t="str">
            <v>UN</v>
          </cell>
          <cell r="G9417">
            <v>734.74</v>
          </cell>
          <cell r="H9417" t="str">
            <v>S-PLEO</v>
          </cell>
          <cell r="I9417">
            <v>955.16</v>
          </cell>
        </row>
        <row r="9418">
          <cell r="D9418" t="str">
            <v>P151060</v>
          </cell>
          <cell r="E9418" t="str">
            <v>TANQUE DE LOUCA COM COLUNA E METAIS</v>
          </cell>
          <cell r="F9418" t="str">
            <v>UN</v>
          </cell>
          <cell r="G9418">
            <v>566.66</v>
          </cell>
          <cell r="H9418" t="str">
            <v>S-PLEO</v>
          </cell>
          <cell r="I9418">
            <v>736.65</v>
          </cell>
        </row>
        <row r="9419">
          <cell r="D9419" t="str">
            <v>P151061</v>
          </cell>
          <cell r="E9419" t="str">
            <v>TANQUE ACO INOX COM METAIS</v>
          </cell>
          <cell r="F9419" t="str">
            <v>UN</v>
          </cell>
          <cell r="G9419">
            <v>664.68</v>
          </cell>
          <cell r="H9419" t="str">
            <v>S-PLEO</v>
          </cell>
          <cell r="I9419">
            <v>864.08</v>
          </cell>
        </row>
        <row r="9420">
          <cell r="D9420" t="str">
            <v>P151062</v>
          </cell>
          <cell r="E9420" t="str">
            <v>TANQUE PRE-MOLDADO DE CONCRETO COM METAIS</v>
          </cell>
          <cell r="F9420" t="str">
            <v>UN</v>
          </cell>
          <cell r="G9420">
            <v>99.12</v>
          </cell>
          <cell r="H9420" t="str">
            <v>S-PLEO</v>
          </cell>
          <cell r="I9420">
            <v>128.85</v>
          </cell>
        </row>
        <row r="9421">
          <cell r="D9421" t="str">
            <v>P151070</v>
          </cell>
          <cell r="E9421" t="str">
            <v>CHUVEIRO METALICO SIMPLES</v>
          </cell>
          <cell r="F9421" t="str">
            <v>UN</v>
          </cell>
          <cell r="G9421">
            <v>188.28</v>
          </cell>
          <cell r="H9421" t="str">
            <v>S-PLEO</v>
          </cell>
          <cell r="I9421">
            <v>244.76</v>
          </cell>
        </row>
        <row r="9422">
          <cell r="D9422" t="str">
            <v>P151071</v>
          </cell>
          <cell r="E9422" t="str">
            <v>CHUVEIRO CROMADO TIPO DUCHA ARTICULACAO</v>
          </cell>
          <cell r="F9422" t="str">
            <v>UN</v>
          </cell>
          <cell r="G9422">
            <v>302.98</v>
          </cell>
          <cell r="H9422" t="str">
            <v>S-PLEO</v>
          </cell>
          <cell r="I9422">
            <v>393.87</v>
          </cell>
        </row>
        <row r="9423">
          <cell r="D9423" t="str">
            <v>P151072</v>
          </cell>
          <cell r="E9423" t="str">
            <v>CHUVEIRO ELETRICO PLASTICO</v>
          </cell>
          <cell r="F9423" t="str">
            <v>UN</v>
          </cell>
          <cell r="G9423">
            <v>189.34</v>
          </cell>
          <cell r="H9423" t="str">
            <v>S-PLEO</v>
          </cell>
          <cell r="I9423">
            <v>246.14</v>
          </cell>
        </row>
        <row r="9424">
          <cell r="D9424" t="str">
            <v>P151073</v>
          </cell>
          <cell r="E9424" t="str">
            <v>CHUVEIRO ELETRICO METALICO</v>
          </cell>
          <cell r="F9424" t="str">
            <v>UN</v>
          </cell>
          <cell r="G9424">
            <v>247.34</v>
          </cell>
          <cell r="H9424" t="str">
            <v>S-PLEO</v>
          </cell>
          <cell r="I9424">
            <v>321.54000000000002</v>
          </cell>
        </row>
        <row r="9425">
          <cell r="D9425" t="str">
            <v>P151080</v>
          </cell>
          <cell r="E9425" t="str">
            <v>BEBEDOURO DE LOUCA 38x30cm DE PAREDE</v>
          </cell>
          <cell r="F9425" t="str">
            <v>UN</v>
          </cell>
          <cell r="G9425">
            <v>416.25</v>
          </cell>
          <cell r="H9425" t="str">
            <v>S-PLEO</v>
          </cell>
          <cell r="I9425">
            <v>541.12</v>
          </cell>
        </row>
        <row r="9426">
          <cell r="D9426" t="str">
            <v>P151081</v>
          </cell>
          <cell r="E9426" t="str">
            <v>BEBEDOURO ELETRICO 40 l</v>
          </cell>
          <cell r="F9426" t="str">
            <v>UN</v>
          </cell>
          <cell r="G9426">
            <v>848.7</v>
          </cell>
          <cell r="H9426" t="str">
            <v>S-PLEO</v>
          </cell>
          <cell r="I9426">
            <v>1103.31</v>
          </cell>
        </row>
        <row r="9427">
          <cell r="D9427" t="str">
            <v>P152001</v>
          </cell>
          <cell r="E9427" t="str">
            <v>ASSENTO PLASTICO PARA VASO SANITARIO</v>
          </cell>
          <cell r="F9427" t="str">
            <v>UN</v>
          </cell>
          <cell r="G9427">
            <v>17.63</v>
          </cell>
          <cell r="H9427" t="str">
            <v>S-PLEO</v>
          </cell>
          <cell r="I9427">
            <v>22.91</v>
          </cell>
        </row>
        <row r="9428">
          <cell r="D9428" t="str">
            <v>P152010</v>
          </cell>
          <cell r="E9428" t="str">
            <v>CAIXA DESCARGA PLASTICA SOBREPOR 12 l</v>
          </cell>
          <cell r="F9428" t="str">
            <v>UN</v>
          </cell>
          <cell r="G9428">
            <v>70.13</v>
          </cell>
          <cell r="H9428" t="str">
            <v>S-PLEO</v>
          </cell>
          <cell r="I9428">
            <v>91.16</v>
          </cell>
        </row>
        <row r="9429">
          <cell r="D9429" t="str">
            <v>P152012</v>
          </cell>
          <cell r="E9429" t="str">
            <v>CAIXA DESCARGA FIBROCIMENTO EMBUTIR 13,5 l</v>
          </cell>
          <cell r="F9429" t="str">
            <v>UN</v>
          </cell>
          <cell r="G9429">
            <v>187.42</v>
          </cell>
          <cell r="H9429" t="str">
            <v>S-PLEO</v>
          </cell>
          <cell r="I9429">
            <v>243.64</v>
          </cell>
        </row>
        <row r="9430">
          <cell r="D9430" t="str">
            <v>P152020</v>
          </cell>
          <cell r="E9430" t="str">
            <v>MEIA SABONETEIRA DE LOUCA 7,5x15cm</v>
          </cell>
          <cell r="F9430" t="str">
            <v>UN</v>
          </cell>
          <cell r="G9430">
            <v>13.17</v>
          </cell>
          <cell r="H9430" t="str">
            <v>S-PLEO</v>
          </cell>
          <cell r="I9430">
            <v>17.12</v>
          </cell>
        </row>
        <row r="9431">
          <cell r="D9431" t="str">
            <v>P152021</v>
          </cell>
          <cell r="E9431" t="str">
            <v>SABONETEIRA DE LOUCA 15x15cm COM ALCA</v>
          </cell>
          <cell r="F9431" t="str">
            <v>UN</v>
          </cell>
          <cell r="G9431">
            <v>22.86</v>
          </cell>
          <cell r="H9431" t="str">
            <v>S-PLEO</v>
          </cell>
          <cell r="I9431">
            <v>29.71</v>
          </cell>
        </row>
        <row r="9432">
          <cell r="D9432" t="str">
            <v>P152025</v>
          </cell>
          <cell r="E9432" t="str">
            <v>PORTA TOALHA DE LOUCA COM BASTAO</v>
          </cell>
          <cell r="F9432" t="str">
            <v>UN</v>
          </cell>
          <cell r="G9432">
            <v>19.73</v>
          </cell>
          <cell r="H9432" t="str">
            <v>S-PLEO</v>
          </cell>
          <cell r="I9432">
            <v>25.64</v>
          </cell>
        </row>
        <row r="9433">
          <cell r="D9433" t="str">
            <v>P152026</v>
          </cell>
          <cell r="E9433" t="str">
            <v>PORTA TOALHA METALICO COM BASTAO</v>
          </cell>
          <cell r="F9433" t="str">
            <v>UN</v>
          </cell>
          <cell r="G9433">
            <v>43</v>
          </cell>
          <cell r="H9433" t="str">
            <v>S-PLEO</v>
          </cell>
          <cell r="I9433">
            <v>55.9</v>
          </cell>
        </row>
        <row r="9434">
          <cell r="D9434" t="str">
            <v>P152030</v>
          </cell>
          <cell r="E9434" t="str">
            <v>PAPELEIRA DE LOUCA 15x15cm</v>
          </cell>
          <cell r="F9434" t="str">
            <v>UN</v>
          </cell>
          <cell r="G9434">
            <v>21.94</v>
          </cell>
          <cell r="H9434" t="str">
            <v>S-PLEO</v>
          </cell>
          <cell r="I9434">
            <v>28.52</v>
          </cell>
        </row>
        <row r="9435">
          <cell r="D9435" t="str">
            <v>P152031</v>
          </cell>
          <cell r="E9435" t="str">
            <v>PAPELEIRA METALICA</v>
          </cell>
          <cell r="F9435" t="str">
            <v>UN</v>
          </cell>
          <cell r="G9435">
            <v>27.08</v>
          </cell>
          <cell r="H9435" t="str">
            <v>S-PLEO</v>
          </cell>
          <cell r="I9435">
            <v>35.200000000000003</v>
          </cell>
        </row>
        <row r="9436">
          <cell r="D9436" t="str">
            <v>P152035</v>
          </cell>
          <cell r="E9436" t="str">
            <v>CABIDE DUPLO DE LOUCA</v>
          </cell>
          <cell r="F9436" t="str">
            <v>UN</v>
          </cell>
          <cell r="G9436">
            <v>10.44</v>
          </cell>
          <cell r="H9436" t="str">
            <v>S-PLEO</v>
          </cell>
          <cell r="I9436">
            <v>13.57</v>
          </cell>
        </row>
        <row r="9437">
          <cell r="D9437" t="str">
            <v>P152036</v>
          </cell>
          <cell r="E9437" t="str">
            <v>ARANDELA DE LOUCA COM SOQUETE E FIXACAO</v>
          </cell>
          <cell r="F9437" t="str">
            <v>UN</v>
          </cell>
          <cell r="G9437">
            <v>17.86</v>
          </cell>
          <cell r="H9437" t="str">
            <v>S-PLEO</v>
          </cell>
          <cell r="I9437">
            <v>23.21</v>
          </cell>
        </row>
        <row r="9438">
          <cell r="D9438" t="str">
            <v>P152037</v>
          </cell>
          <cell r="E9438" t="str">
            <v>ARGOLA METALICA PARA TOALHA</v>
          </cell>
          <cell r="F9438" t="str">
            <v>UN</v>
          </cell>
          <cell r="G9438">
            <v>41.03</v>
          </cell>
          <cell r="H9438" t="str">
            <v>S-PLEO</v>
          </cell>
          <cell r="I9438">
            <v>53.33</v>
          </cell>
        </row>
        <row r="9439">
          <cell r="D9439" t="str">
            <v>P152040</v>
          </cell>
          <cell r="E9439" t="str">
            <v>ARMARIO DE BANHEIRO DE EMBUTIR 4x60cm</v>
          </cell>
          <cell r="F9439" t="str">
            <v>UN</v>
          </cell>
          <cell r="G9439">
            <v>151.97999999999999</v>
          </cell>
          <cell r="H9439" t="str">
            <v>S-PLEO</v>
          </cell>
          <cell r="I9439">
            <v>197.57</v>
          </cell>
        </row>
        <row r="9440">
          <cell r="D9440" t="str">
            <v>P152041</v>
          </cell>
          <cell r="E9440" t="str">
            <v>ARMARIO DE BANHEIRO DE SOBREPOR 41x31cm</v>
          </cell>
          <cell r="F9440" t="str">
            <v>UN</v>
          </cell>
          <cell r="G9440">
            <v>33.950000000000003</v>
          </cell>
          <cell r="H9440" t="str">
            <v>S-PLEO</v>
          </cell>
          <cell r="I9440">
            <v>44.13</v>
          </cell>
        </row>
        <row r="9441">
          <cell r="D9441" t="str">
            <v>P152060</v>
          </cell>
          <cell r="E9441" t="str">
            <v>ESPELHO CRISTAL 6mm (SOBRE LAVATORIO)</v>
          </cell>
          <cell r="F9441" t="str">
            <v>M2</v>
          </cell>
          <cell r="G9441">
            <v>126.38</v>
          </cell>
          <cell r="H9441" t="str">
            <v>S-PLEO</v>
          </cell>
          <cell r="I9441">
            <v>164.29</v>
          </cell>
        </row>
        <row r="9442">
          <cell r="D9442" t="str">
            <v>P152061</v>
          </cell>
          <cell r="E9442" t="str">
            <v>ESPELHO CRISTAL 6mm  50X70 C/MOLDURA DE ALUMINIO</v>
          </cell>
          <cell r="F9442" t="str">
            <v>CJ</v>
          </cell>
          <cell r="G9442">
            <v>47.2</v>
          </cell>
          <cell r="H9442" t="str">
            <v>S-PLEO</v>
          </cell>
          <cell r="I9442">
            <v>61.36</v>
          </cell>
        </row>
        <row r="9443">
          <cell r="D9443" t="str">
            <v>P153001</v>
          </cell>
          <cell r="E9443" t="str">
            <v>VALVULA DESCARGA AUTOMATICA 38mm (1 1/2")</v>
          </cell>
          <cell r="F9443" t="str">
            <v>UN</v>
          </cell>
          <cell r="G9443">
            <v>201.04</v>
          </cell>
          <cell r="H9443" t="str">
            <v>S-PLEO</v>
          </cell>
          <cell r="I9443">
            <v>261.35000000000002</v>
          </cell>
        </row>
        <row r="9444">
          <cell r="D9444" t="str">
            <v>P153002</v>
          </cell>
          <cell r="E9444" t="str">
            <v>VALVULA DESCARGA REGISTRO INTEGRADO 38mm (1 1/2")</v>
          </cell>
          <cell r="F9444" t="str">
            <v>UN</v>
          </cell>
          <cell r="G9444">
            <v>201.04</v>
          </cell>
          <cell r="H9444" t="str">
            <v>S-PLEO</v>
          </cell>
          <cell r="I9444">
            <v>261.35000000000002</v>
          </cell>
        </row>
        <row r="9445">
          <cell r="D9445" t="str">
            <v>P153005</v>
          </cell>
          <cell r="E9445" t="str">
            <v>VALVULA DESCARGA AUTOMATICA 32mm (1 1/4")</v>
          </cell>
          <cell r="F9445" t="str">
            <v>UN</v>
          </cell>
          <cell r="G9445">
            <v>154.75</v>
          </cell>
          <cell r="H9445" t="str">
            <v>S-PLEO</v>
          </cell>
          <cell r="I9445">
            <v>201.17</v>
          </cell>
        </row>
        <row r="9446">
          <cell r="D9446" t="str">
            <v>P153008</v>
          </cell>
          <cell r="E9446" t="str">
            <v>VALVULA PARA LAVATORIO ACIONADA POR PE 12mm (1/2")</v>
          </cell>
          <cell r="F9446" t="str">
            <v>UN</v>
          </cell>
          <cell r="G9446">
            <v>139.27000000000001</v>
          </cell>
          <cell r="H9446" t="str">
            <v>S-PLEO</v>
          </cell>
          <cell r="I9446">
            <v>181.05</v>
          </cell>
        </row>
        <row r="9447">
          <cell r="D9447" t="str">
            <v>P153010</v>
          </cell>
          <cell r="E9447" t="str">
            <v>TORNEIRA CURTA CROMADA C/UNIAO P/JARDIM 12mm(1/2")</v>
          </cell>
          <cell r="F9447" t="str">
            <v>UN</v>
          </cell>
          <cell r="G9447">
            <v>33.5</v>
          </cell>
          <cell r="H9447" t="str">
            <v>S-PLEO</v>
          </cell>
          <cell r="I9447">
            <v>43.55</v>
          </cell>
        </row>
        <row r="9448">
          <cell r="D9448" t="str">
            <v>P153011</v>
          </cell>
          <cell r="E9448" t="str">
            <v>TORNEIRA ELETRICA CROMADA AUTOMATICA</v>
          </cell>
          <cell r="F9448" t="str">
            <v>UN</v>
          </cell>
          <cell r="G9448">
            <v>169.92</v>
          </cell>
          <cell r="H9448" t="str">
            <v>S-PLEO</v>
          </cell>
          <cell r="I9448">
            <v>220.89</v>
          </cell>
        </row>
        <row r="9449">
          <cell r="D9449" t="str">
            <v>P153012</v>
          </cell>
          <cell r="E9449" t="str">
            <v>TORNEIRA P/LAVATORIO (FABRIMAR DIGITAL LINE)</v>
          </cell>
          <cell r="F9449" t="str">
            <v>UN</v>
          </cell>
          <cell r="G9449">
            <v>90.37</v>
          </cell>
          <cell r="H9449" t="str">
            <v>S-PLEO</v>
          </cell>
          <cell r="I9449">
            <v>117.48</v>
          </cell>
        </row>
        <row r="9450">
          <cell r="D9450" t="str">
            <v>P153013</v>
          </cell>
          <cell r="E9450" t="str">
            <v>TONEIRA P/PIA COZINHA (FABRIMAR DIGITAL LINE)</v>
          </cell>
          <cell r="F9450" t="str">
            <v>UN</v>
          </cell>
          <cell r="G9450">
            <v>164.77</v>
          </cell>
          <cell r="H9450" t="str">
            <v>S-PLEO</v>
          </cell>
          <cell r="I9450">
            <v>214.2</v>
          </cell>
        </row>
        <row r="9451">
          <cell r="D9451" t="str">
            <v>P153014</v>
          </cell>
          <cell r="E9451" t="str">
            <v>TORNEIRA P/PIA TANQUE (FABRIMAR 1158)</v>
          </cell>
          <cell r="F9451" t="str">
            <v>UN</v>
          </cell>
          <cell r="G9451">
            <v>48.67</v>
          </cell>
          <cell r="H9451" t="str">
            <v>S-PLEO</v>
          </cell>
          <cell r="I9451">
            <v>63.27</v>
          </cell>
        </row>
        <row r="9452">
          <cell r="D9452" t="str">
            <v>P153015</v>
          </cell>
          <cell r="E9452" t="str">
            <v>TORNEIRA BOIA INOX 50mm</v>
          </cell>
          <cell r="F9452" t="str">
            <v>UN</v>
          </cell>
          <cell r="G9452">
            <v>187.66</v>
          </cell>
          <cell r="H9452" t="str">
            <v>S-PLEO</v>
          </cell>
          <cell r="I9452">
            <v>243.95</v>
          </cell>
        </row>
        <row r="9453">
          <cell r="D9453" t="str">
            <v>P153019</v>
          </cell>
          <cell r="E9453" t="str">
            <v>CHAVE BOIA AUTOMATICA P/COMANDO DE BOMBA</v>
          </cell>
          <cell r="F9453" t="str">
            <v>UN</v>
          </cell>
          <cell r="G9453">
            <v>38.28</v>
          </cell>
          <cell r="H9453" t="str">
            <v>S-PLEO</v>
          </cell>
          <cell r="I9453">
            <v>49.76</v>
          </cell>
        </row>
        <row r="9454">
          <cell r="D9454" t="str">
            <v>P153020</v>
          </cell>
          <cell r="E9454" t="str">
            <v>REGISTRO PRESSAO CANOPLA CROMADA 12mm(1/2")</v>
          </cell>
          <cell r="F9454" t="str">
            <v>UN</v>
          </cell>
          <cell r="G9454">
            <v>103.37</v>
          </cell>
          <cell r="H9454" t="str">
            <v>S-PLEO</v>
          </cell>
          <cell r="I9454">
            <v>134.38</v>
          </cell>
        </row>
        <row r="9455">
          <cell r="D9455" t="str">
            <v>P153021</v>
          </cell>
          <cell r="E9455" t="str">
            <v>REGISTRO PRESSAO CANOPLA CROMADA 20mm(3/4")</v>
          </cell>
          <cell r="F9455" t="str">
            <v>UN</v>
          </cell>
          <cell r="G9455">
            <v>110.37</v>
          </cell>
          <cell r="H9455" t="str">
            <v>S-PLEO</v>
          </cell>
          <cell r="I9455">
            <v>143.47999999999999</v>
          </cell>
        </row>
        <row r="9456">
          <cell r="D9456" t="str">
            <v>P153025</v>
          </cell>
          <cell r="E9456" t="str">
            <v>REGISTRO PRESSAO CROMADO SEM CANOPLA 12mm(1/2")</v>
          </cell>
          <cell r="F9456" t="str">
            <v>UN</v>
          </cell>
          <cell r="G9456">
            <v>70.739999999999995</v>
          </cell>
          <cell r="H9456" t="str">
            <v>S-PLEO</v>
          </cell>
          <cell r="I9456">
            <v>91.96</v>
          </cell>
        </row>
        <row r="9457">
          <cell r="D9457" t="str">
            <v>P153026</v>
          </cell>
          <cell r="E9457" t="str">
            <v>REGISTRO PRESSAO CROMADO SEM CANOPLA 20mm(3/4")</v>
          </cell>
          <cell r="F9457" t="str">
            <v>UN</v>
          </cell>
          <cell r="G9457">
            <v>77.739999999999995</v>
          </cell>
          <cell r="H9457" t="str">
            <v>S-PLEO</v>
          </cell>
          <cell r="I9457">
            <v>101.06</v>
          </cell>
        </row>
        <row r="9458">
          <cell r="D9458" t="str">
            <v>P153030</v>
          </cell>
          <cell r="E9458" t="str">
            <v>REGISTRO PRESSAO PVC SOLDAVEL 12mm(1/2")</v>
          </cell>
          <cell r="F9458" t="str">
            <v>UN</v>
          </cell>
          <cell r="G9458">
            <v>17.21</v>
          </cell>
          <cell r="H9458" t="str">
            <v>S-PLEO</v>
          </cell>
          <cell r="I9458">
            <v>22.37</v>
          </cell>
        </row>
        <row r="9459">
          <cell r="D9459" t="str">
            <v>P153031</v>
          </cell>
          <cell r="E9459" t="str">
            <v>REGISTRO PRESSAO PVC SOLDAVEL 20mm(3/4")</v>
          </cell>
          <cell r="F9459" t="str">
            <v>UN</v>
          </cell>
          <cell r="G9459">
            <v>18.71</v>
          </cell>
          <cell r="H9459" t="str">
            <v>S-PLEO</v>
          </cell>
          <cell r="I9459">
            <v>24.32</v>
          </cell>
        </row>
        <row r="9460">
          <cell r="D9460" t="str">
            <v>P153032</v>
          </cell>
          <cell r="E9460" t="str">
            <v>REGISTRO PRESSAO BRUTO 1 1/2" 38mm</v>
          </cell>
          <cell r="F9460" t="str">
            <v>UN</v>
          </cell>
          <cell r="G9460">
            <v>76.36</v>
          </cell>
          <cell r="H9460" t="str">
            <v>S-PLEO</v>
          </cell>
          <cell r="I9460">
            <v>99.26</v>
          </cell>
        </row>
        <row r="9461">
          <cell r="D9461" t="str">
            <v>P153033</v>
          </cell>
          <cell r="E9461" t="str">
            <v>REGISTRO PRESSAO BRUTO    2"  50mm</v>
          </cell>
          <cell r="F9461" t="str">
            <v>UN</v>
          </cell>
          <cell r="G9461">
            <v>104.87</v>
          </cell>
          <cell r="H9461" t="str">
            <v>S-PLEO</v>
          </cell>
          <cell r="I9461">
            <v>136.33000000000001</v>
          </cell>
        </row>
        <row r="9462">
          <cell r="D9462" t="str">
            <v>P153034</v>
          </cell>
          <cell r="E9462" t="str">
            <v>REGISTRO PRESSAO BRUTO 2 1/2" 63mm</v>
          </cell>
          <cell r="F9462" t="str">
            <v>UN</v>
          </cell>
          <cell r="G9462">
            <v>191.49</v>
          </cell>
          <cell r="H9462" t="str">
            <v>S-PLEO</v>
          </cell>
          <cell r="I9462">
            <v>248.93</v>
          </cell>
        </row>
        <row r="9463">
          <cell r="D9463" t="str">
            <v>P153035</v>
          </cell>
          <cell r="E9463" t="str">
            <v>REGISTRO PRESSAO BRUTO 3"     76mm</v>
          </cell>
          <cell r="F9463" t="str">
            <v>UN</v>
          </cell>
          <cell r="G9463">
            <v>279</v>
          </cell>
          <cell r="H9463" t="str">
            <v>S-PLEO</v>
          </cell>
          <cell r="I9463">
            <v>362.7</v>
          </cell>
        </row>
        <row r="9464">
          <cell r="D9464" t="str">
            <v>P153036</v>
          </cell>
          <cell r="E9464" t="str">
            <v>REGISTRO PRESSAO BRUTO 4"    101mm</v>
          </cell>
          <cell r="F9464" t="str">
            <v>UN</v>
          </cell>
          <cell r="G9464">
            <v>442.03</v>
          </cell>
          <cell r="H9464" t="str">
            <v>S-PLEO</v>
          </cell>
          <cell r="I9464">
            <v>574.63</v>
          </cell>
        </row>
        <row r="9465">
          <cell r="D9465" t="str">
            <v>P153040</v>
          </cell>
          <cell r="E9465" t="str">
            <v>REGISTRO GAVETA CANOPLA CROMADA 12mm(1/2")</v>
          </cell>
          <cell r="F9465" t="str">
            <v>UN</v>
          </cell>
          <cell r="G9465">
            <v>54.44</v>
          </cell>
          <cell r="H9465" t="str">
            <v>S-PLEO</v>
          </cell>
          <cell r="I9465">
            <v>70.77</v>
          </cell>
        </row>
        <row r="9466">
          <cell r="D9466" t="str">
            <v>P153041</v>
          </cell>
          <cell r="E9466" t="str">
            <v>REGISTRO GAVETA CANOPLA CROMADA 20mm(3/4")</v>
          </cell>
          <cell r="F9466" t="str">
            <v>UN</v>
          </cell>
          <cell r="G9466">
            <v>58.31</v>
          </cell>
          <cell r="H9466" t="str">
            <v>S-PLEO</v>
          </cell>
          <cell r="I9466">
            <v>75.8</v>
          </cell>
        </row>
        <row r="9467">
          <cell r="D9467" t="str">
            <v>P153042</v>
          </cell>
          <cell r="E9467" t="str">
            <v>REGISTRO GAVETA CANOPLA CROMADA 25mm(1")</v>
          </cell>
          <cell r="F9467" t="str">
            <v>UN</v>
          </cell>
          <cell r="G9467">
            <v>67.2</v>
          </cell>
          <cell r="H9467" t="str">
            <v>S-PLEO</v>
          </cell>
          <cell r="I9467">
            <v>87.36</v>
          </cell>
        </row>
        <row r="9468">
          <cell r="D9468" t="str">
            <v>P153043</v>
          </cell>
          <cell r="E9468" t="str">
            <v>REGISTRO GAVETA CANOPLA CROMADA 32mm(1 1/4")</v>
          </cell>
          <cell r="F9468" t="str">
            <v>UN</v>
          </cell>
          <cell r="G9468">
            <v>79.13</v>
          </cell>
          <cell r="H9468" t="str">
            <v>S-PLEO</v>
          </cell>
          <cell r="I9468">
            <v>102.86</v>
          </cell>
        </row>
        <row r="9469">
          <cell r="D9469" t="str">
            <v>P153044</v>
          </cell>
          <cell r="E9469" t="str">
            <v>REGISTRO GAVETA CANOPLA CROMADA 38mm(1 1/2")</v>
          </cell>
          <cell r="F9469" t="str">
            <v>UN</v>
          </cell>
          <cell r="G9469">
            <v>86.75</v>
          </cell>
          <cell r="H9469" t="str">
            <v>S-PLEO</v>
          </cell>
          <cell r="I9469">
            <v>112.77</v>
          </cell>
        </row>
        <row r="9470">
          <cell r="D9470" t="str">
            <v>P153045</v>
          </cell>
          <cell r="E9470" t="str">
            <v>REGISTRO GAVETA CROMADO SEM CANOPLA 12mm(1/2")</v>
          </cell>
          <cell r="F9470" t="str">
            <v>UN</v>
          </cell>
          <cell r="G9470">
            <v>21.57</v>
          </cell>
          <cell r="H9470" t="str">
            <v>S-PLEO</v>
          </cell>
          <cell r="I9470">
            <v>28.04</v>
          </cell>
        </row>
        <row r="9471">
          <cell r="D9471" t="str">
            <v>P153046</v>
          </cell>
          <cell r="E9471" t="str">
            <v>REGISTRO GAVETA CROMADO SEM CANOPLA 20mm(3/4")</v>
          </cell>
          <cell r="F9471" t="str">
            <v>UN</v>
          </cell>
          <cell r="G9471">
            <v>25.44</v>
          </cell>
          <cell r="H9471" t="str">
            <v>S-PLEO</v>
          </cell>
          <cell r="I9471">
            <v>33.07</v>
          </cell>
        </row>
        <row r="9472">
          <cell r="D9472" t="str">
            <v>P153047</v>
          </cell>
          <cell r="E9472" t="str">
            <v>REGISTRO GAVETA CROMADO SEM CANOPLA 25mm(1")</v>
          </cell>
          <cell r="F9472" t="str">
            <v>UN</v>
          </cell>
          <cell r="G9472">
            <v>35.36</v>
          </cell>
          <cell r="H9472" t="str">
            <v>S-PLEO</v>
          </cell>
          <cell r="I9472">
            <v>45.96</v>
          </cell>
        </row>
        <row r="9473">
          <cell r="D9473" t="str">
            <v>P153048</v>
          </cell>
          <cell r="E9473" t="str">
            <v>REGISTRO GAVETA CROMADO SEM CANOPLA 32mm(1 1/4")</v>
          </cell>
          <cell r="F9473" t="str">
            <v>UN</v>
          </cell>
          <cell r="G9473">
            <v>46.95</v>
          </cell>
          <cell r="H9473" t="str">
            <v>S-PLEO</v>
          </cell>
          <cell r="I9473">
            <v>61.03</v>
          </cell>
        </row>
        <row r="9474">
          <cell r="D9474" t="str">
            <v>P153049</v>
          </cell>
          <cell r="E9474" t="str">
            <v>REGISTRO GAVETA CROMADO SEM CANOPLA 38mm(1 1/2")</v>
          </cell>
          <cell r="F9474" t="str">
            <v>UN</v>
          </cell>
          <cell r="G9474">
            <v>55.74</v>
          </cell>
          <cell r="H9474" t="str">
            <v>S-PLEO</v>
          </cell>
          <cell r="I9474">
            <v>72.459999999999994</v>
          </cell>
        </row>
        <row r="9475">
          <cell r="D9475" t="str">
            <v>P153050</v>
          </cell>
          <cell r="E9475" t="str">
            <v>REGISTRO GAVETA AMARELO 63mm(2 1/2")</v>
          </cell>
          <cell r="F9475" t="str">
            <v>UN</v>
          </cell>
          <cell r="G9475">
            <v>214.97</v>
          </cell>
          <cell r="H9475" t="str">
            <v>S-PLEO</v>
          </cell>
          <cell r="I9475">
            <v>279.45999999999998</v>
          </cell>
        </row>
        <row r="9476">
          <cell r="D9476" t="str">
            <v>P153051</v>
          </cell>
          <cell r="E9476" t="str">
            <v>REGISTRO GAVETA AMARELO 76mm(3")</v>
          </cell>
          <cell r="F9476" t="str">
            <v>UN</v>
          </cell>
          <cell r="G9476">
            <v>328.36</v>
          </cell>
          <cell r="H9476" t="str">
            <v>S-PLEO</v>
          </cell>
          <cell r="I9476">
            <v>426.86</v>
          </cell>
        </row>
        <row r="9477">
          <cell r="D9477" t="str">
            <v>P153052</v>
          </cell>
          <cell r="E9477" t="str">
            <v>REGISTRO GAVETA BRUTO 3/4"   20mm</v>
          </cell>
          <cell r="F9477" t="str">
            <v>UN</v>
          </cell>
          <cell r="G9477">
            <v>25.34</v>
          </cell>
          <cell r="H9477" t="str">
            <v>S-PLEO</v>
          </cell>
          <cell r="I9477">
            <v>32.94</v>
          </cell>
        </row>
        <row r="9478">
          <cell r="D9478" t="str">
            <v>P153053</v>
          </cell>
          <cell r="E9478" t="str">
            <v>REGISTRO GAVETA BRUTO 1"     25mm</v>
          </cell>
          <cell r="F9478" t="str">
            <v>UN</v>
          </cell>
          <cell r="G9478">
            <v>35.36</v>
          </cell>
          <cell r="H9478" t="str">
            <v>S-PLEO</v>
          </cell>
          <cell r="I9478">
            <v>45.96</v>
          </cell>
        </row>
        <row r="9479">
          <cell r="D9479" t="str">
            <v>P153054</v>
          </cell>
          <cell r="E9479" t="str">
            <v>REGISTRO GAVETA BRUTO 1 1/4" 32mm</v>
          </cell>
          <cell r="F9479" t="str">
            <v>UN</v>
          </cell>
          <cell r="G9479">
            <v>46.32</v>
          </cell>
          <cell r="H9479" t="str">
            <v>S-PLEO</v>
          </cell>
          <cell r="I9479">
            <v>60.21</v>
          </cell>
        </row>
        <row r="9480">
          <cell r="D9480" t="str">
            <v>P153055</v>
          </cell>
          <cell r="E9480" t="str">
            <v>REGISTRO GAVETA BRUTO 1 1/2" 38mm</v>
          </cell>
          <cell r="F9480" t="str">
            <v>UN</v>
          </cell>
          <cell r="G9480">
            <v>55.76</v>
          </cell>
          <cell r="H9480" t="str">
            <v>S-PLEO</v>
          </cell>
          <cell r="I9480">
            <v>72.48</v>
          </cell>
        </row>
        <row r="9481">
          <cell r="D9481" t="str">
            <v>P153056</v>
          </cell>
          <cell r="E9481" t="str">
            <v>REGISTRO GAVETA BRUTO 2"     50mm</v>
          </cell>
          <cell r="F9481" t="str">
            <v>UN</v>
          </cell>
          <cell r="G9481">
            <v>82.87</v>
          </cell>
          <cell r="H9481" t="str">
            <v>S-PLEO</v>
          </cell>
          <cell r="I9481">
            <v>107.73</v>
          </cell>
        </row>
        <row r="9482">
          <cell r="D9482" t="str">
            <v>P153065</v>
          </cell>
          <cell r="E9482" t="str">
            <v>VALVULA RETENCAO 1 1/2"   38mm</v>
          </cell>
          <cell r="F9482" t="str">
            <v>UN</v>
          </cell>
          <cell r="G9482">
            <v>112.14</v>
          </cell>
          <cell r="H9482" t="str">
            <v>S-PLEO</v>
          </cell>
          <cell r="I9482">
            <v>145.78</v>
          </cell>
        </row>
        <row r="9483">
          <cell r="D9483" t="str">
            <v>P153066</v>
          </cell>
          <cell r="E9483" t="str">
            <v>VALVULA RETENCAO 2"       50mm</v>
          </cell>
          <cell r="F9483" t="str">
            <v>UN</v>
          </cell>
          <cell r="G9483">
            <v>146.37</v>
          </cell>
          <cell r="H9483" t="str">
            <v>S-PLEO</v>
          </cell>
          <cell r="I9483">
            <v>190.28</v>
          </cell>
        </row>
        <row r="9484">
          <cell r="D9484" t="str">
            <v>P153067</v>
          </cell>
          <cell r="E9484" t="str">
            <v>VALVULA RETENCAO 2 1/2"   63mm</v>
          </cell>
          <cell r="F9484" t="str">
            <v>UN</v>
          </cell>
          <cell r="G9484">
            <v>262.93</v>
          </cell>
          <cell r="H9484" t="str">
            <v>S-PLEO</v>
          </cell>
          <cell r="I9484">
            <v>341.8</v>
          </cell>
        </row>
        <row r="9485">
          <cell r="D9485" t="str">
            <v>P153068</v>
          </cell>
          <cell r="E9485" t="str">
            <v>VALVULA RETENCAO 3"       76mm</v>
          </cell>
          <cell r="F9485" t="str">
            <v>UN</v>
          </cell>
          <cell r="G9485">
            <v>316.66000000000003</v>
          </cell>
          <cell r="H9485" t="str">
            <v>S-PLEO</v>
          </cell>
          <cell r="I9485">
            <v>411.65</v>
          </cell>
        </row>
        <row r="9486">
          <cell r="D9486" t="str">
            <v>P153069</v>
          </cell>
          <cell r="E9486" t="str">
            <v>VALVULA RETENCAO 4"      101mm</v>
          </cell>
          <cell r="F9486" t="str">
            <v>UN</v>
          </cell>
          <cell r="G9486">
            <v>577.9</v>
          </cell>
          <cell r="H9486" t="str">
            <v>S-PLEO</v>
          </cell>
          <cell r="I9486">
            <v>751.27</v>
          </cell>
        </row>
        <row r="9487">
          <cell r="D9487" t="str">
            <v>P153072</v>
          </cell>
          <cell r="E9487" t="str">
            <v>VALVULA DE PE C/CRIVO 1"  25mm</v>
          </cell>
          <cell r="F9487" t="str">
            <v>UN</v>
          </cell>
          <cell r="G9487">
            <v>38.04</v>
          </cell>
          <cell r="H9487" t="str">
            <v>S-PLEO</v>
          </cell>
          <cell r="I9487">
            <v>49.45</v>
          </cell>
        </row>
        <row r="9488">
          <cell r="D9488" t="str">
            <v>P153075</v>
          </cell>
          <cell r="E9488" t="str">
            <v>MOTO BOMBA P/RECALQUE TRIF. 220/380-8mca-6m3/H</v>
          </cell>
          <cell r="F9488" t="str">
            <v>CJ</v>
          </cell>
          <cell r="G9488">
            <v>600.21</v>
          </cell>
          <cell r="H9488" t="str">
            <v>S-PLEO</v>
          </cell>
          <cell r="I9488">
            <v>780.27</v>
          </cell>
        </row>
        <row r="9489">
          <cell r="D9489" t="str">
            <v>P153076</v>
          </cell>
          <cell r="E9489" t="str">
            <v>MOTO BOMBA P/RECALQUE TRIF. 18mca-15m3/H</v>
          </cell>
          <cell r="F9489" t="str">
            <v>CJ</v>
          </cell>
          <cell r="G9489">
            <v>1539.47</v>
          </cell>
          <cell r="H9489" t="str">
            <v>S-PLEO</v>
          </cell>
          <cell r="I9489">
            <v>2001.31</v>
          </cell>
        </row>
        <row r="9490">
          <cell r="D9490" t="str">
            <v>P153077</v>
          </cell>
          <cell r="E9490" t="str">
            <v>MOTO BOMBA P/RECALQUE TRIF. 20mca-30m3/H</v>
          </cell>
          <cell r="F9490" t="str">
            <v>CJ</v>
          </cell>
          <cell r="G9490">
            <v>1652.04</v>
          </cell>
          <cell r="H9490" t="str">
            <v>S-PLEO</v>
          </cell>
          <cell r="I9490">
            <v>2147.65</v>
          </cell>
        </row>
        <row r="9491">
          <cell r="D9491" t="str">
            <v>P153078</v>
          </cell>
          <cell r="E9491" t="str">
            <v>MOTO BOMBA P/RECALQUE TRIF. 22mca-45m3/H</v>
          </cell>
          <cell r="F9491" t="str">
            <v>CJ</v>
          </cell>
          <cell r="G9491">
            <v>2255.54</v>
          </cell>
          <cell r="H9491" t="str">
            <v>S-PLEO</v>
          </cell>
          <cell r="I9491">
            <v>2932.2</v>
          </cell>
        </row>
        <row r="9492">
          <cell r="D9492" t="str">
            <v>P154001</v>
          </cell>
          <cell r="E9492" t="str">
            <v>AQUECEDOR A GAS EM FERRO ESMALTADO 10 L</v>
          </cell>
          <cell r="F9492" t="str">
            <v>UN</v>
          </cell>
          <cell r="G9492">
            <v>369.52</v>
          </cell>
          <cell r="H9492" t="str">
            <v>S-PLEO</v>
          </cell>
          <cell r="I9492">
            <v>480.37</v>
          </cell>
        </row>
        <row r="9493">
          <cell r="D9493" t="str">
            <v>P154005</v>
          </cell>
          <cell r="E9493" t="str">
            <v>AQUECEDOR ELETRICO VERTICAL 50 L</v>
          </cell>
          <cell r="F9493" t="str">
            <v>UN</v>
          </cell>
          <cell r="G9493">
            <v>2466.88</v>
          </cell>
          <cell r="H9493" t="str">
            <v>S-PLEO</v>
          </cell>
          <cell r="I9493">
            <v>3206.94</v>
          </cell>
        </row>
        <row r="9494">
          <cell r="D9494" t="str">
            <v>P161010</v>
          </cell>
          <cell r="E9494" t="str">
            <v>CAVALETE ENTRADA TUBO GALVANIZADO 20mm(3/4")</v>
          </cell>
          <cell r="F9494" t="str">
            <v>UN</v>
          </cell>
          <cell r="G9494">
            <v>310.76</v>
          </cell>
          <cell r="H9494" t="str">
            <v>S-PLEO</v>
          </cell>
          <cell r="I9494">
            <v>403.98</v>
          </cell>
        </row>
        <row r="9495">
          <cell r="D9495" t="str">
            <v>P161020</v>
          </cell>
          <cell r="E9495" t="str">
            <v>CAIXA D'AGUA FIBROCIMENTO 500 l</v>
          </cell>
          <cell r="F9495" t="str">
            <v>UN</v>
          </cell>
          <cell r="G9495">
            <v>242.45</v>
          </cell>
          <cell r="H9495" t="str">
            <v>S-PLEO</v>
          </cell>
          <cell r="I9495">
            <v>315.18</v>
          </cell>
        </row>
        <row r="9496">
          <cell r="D9496" t="str">
            <v>P161021</v>
          </cell>
          <cell r="E9496" t="str">
            <v>CAIXA D'AGUA FIBROCIMENTO 1000 l</v>
          </cell>
          <cell r="F9496" t="str">
            <v>UN</v>
          </cell>
          <cell r="G9496">
            <v>338.61</v>
          </cell>
          <cell r="H9496" t="str">
            <v>S-PLEO</v>
          </cell>
          <cell r="I9496">
            <v>440.19</v>
          </cell>
        </row>
        <row r="9497">
          <cell r="D9497" t="str">
            <v>P161050</v>
          </cell>
          <cell r="E9497" t="str">
            <v>PONTO HIDRAULICO TORNEIRA DE PIA COM TUBO GALVANIZ</v>
          </cell>
          <cell r="F9497" t="str">
            <v>PT</v>
          </cell>
          <cell r="G9497">
            <v>65.25</v>
          </cell>
          <cell r="H9497" t="str">
            <v>S-PLEO</v>
          </cell>
          <cell r="I9497">
            <v>84.82</v>
          </cell>
        </row>
        <row r="9498">
          <cell r="D9498" t="str">
            <v>P161051</v>
          </cell>
          <cell r="E9498" t="str">
            <v>PONTO HIDRAULICO CHUVEIRO COM TUBO GALVANIZADO</v>
          </cell>
          <cell r="F9498" t="str">
            <v>PT</v>
          </cell>
          <cell r="G9498">
            <v>335.25</v>
          </cell>
          <cell r="H9498" t="str">
            <v>S-PLEO</v>
          </cell>
          <cell r="I9498">
            <v>435.82</v>
          </cell>
        </row>
        <row r="9499">
          <cell r="D9499" t="str">
            <v>P161052</v>
          </cell>
          <cell r="E9499" t="str">
            <v>PONTO HIDRAULICO LAVATORIO COM COLUNA</v>
          </cell>
          <cell r="F9499" t="str">
            <v>PT</v>
          </cell>
          <cell r="G9499">
            <v>695.56</v>
          </cell>
          <cell r="H9499" t="str">
            <v>S-PLEO</v>
          </cell>
          <cell r="I9499">
            <v>904.22</v>
          </cell>
        </row>
        <row r="9500">
          <cell r="D9500" t="str">
            <v>P161053</v>
          </cell>
          <cell r="E9500" t="str">
            <v>PONTO HIDRAULICO BACIA SANITARIA COM TUBO CROMADO</v>
          </cell>
          <cell r="F9500" t="str">
            <v>PT</v>
          </cell>
          <cell r="G9500">
            <v>222.26</v>
          </cell>
          <cell r="H9500" t="str">
            <v>S-PLEO</v>
          </cell>
          <cell r="I9500">
            <v>288.93</v>
          </cell>
        </row>
        <row r="9501">
          <cell r="D9501" t="str">
            <v>P161054</v>
          </cell>
          <cell r="E9501" t="str">
            <v>PONTO HIDRAULICO PIA/TAMPO INOX-CUBA SIMPLES</v>
          </cell>
          <cell r="F9501" t="str">
            <v>PT</v>
          </cell>
          <cell r="G9501">
            <v>781.63</v>
          </cell>
          <cell r="H9501" t="str">
            <v>S-PLEO</v>
          </cell>
          <cell r="I9501">
            <v>1016.11</v>
          </cell>
        </row>
        <row r="9502">
          <cell r="D9502" t="str">
            <v>P161110</v>
          </cell>
          <cell r="E9502" t="str">
            <v>TUBO FERRO GALVANIZADO 12mm(1/2")</v>
          </cell>
          <cell r="F9502" t="str">
            <v>M</v>
          </cell>
          <cell r="G9502">
            <v>11.96</v>
          </cell>
          <cell r="H9502" t="str">
            <v>S-PLEO</v>
          </cell>
          <cell r="I9502">
            <v>15.54</v>
          </cell>
        </row>
        <row r="9503">
          <cell r="D9503" t="str">
            <v>P161111</v>
          </cell>
          <cell r="E9503" t="str">
            <v>COTOVELO 90 FERRO GALVANIZADO 12mm(1/2")</v>
          </cell>
          <cell r="F9503" t="str">
            <v>UN</v>
          </cell>
          <cell r="G9503">
            <v>4.87</v>
          </cell>
          <cell r="H9503" t="str">
            <v>S-PLEO</v>
          </cell>
          <cell r="I9503">
            <v>6.33</v>
          </cell>
        </row>
        <row r="9504">
          <cell r="D9504" t="str">
            <v>P161112</v>
          </cell>
          <cell r="E9504" t="str">
            <v>TE 90 FERRO GALVANIZADO 12mm(1/2")</v>
          </cell>
          <cell r="F9504" t="str">
            <v>UN</v>
          </cell>
          <cell r="G9504">
            <v>5.99</v>
          </cell>
          <cell r="H9504" t="str">
            <v>S-PLEO</v>
          </cell>
          <cell r="I9504">
            <v>7.78</v>
          </cell>
        </row>
        <row r="9505">
          <cell r="D9505" t="str">
            <v>P161115</v>
          </cell>
          <cell r="E9505" t="str">
            <v>TUBO FERRO GALVANIZADO 20mm(3/4")</v>
          </cell>
          <cell r="F9505" t="str">
            <v>M</v>
          </cell>
          <cell r="G9505">
            <v>16.43</v>
          </cell>
          <cell r="H9505" t="str">
            <v>S-PLEO</v>
          </cell>
          <cell r="I9505">
            <v>21.35</v>
          </cell>
        </row>
        <row r="9506">
          <cell r="D9506" t="str">
            <v>P161116</v>
          </cell>
          <cell r="E9506" t="str">
            <v>COTOVELO 90 FERRO GALVANIZADO 20mm(3/4")</v>
          </cell>
          <cell r="F9506" t="str">
            <v>UN</v>
          </cell>
          <cell r="G9506">
            <v>6.78</v>
          </cell>
          <cell r="H9506" t="str">
            <v>S-PLEO</v>
          </cell>
          <cell r="I9506">
            <v>8.81</v>
          </cell>
        </row>
        <row r="9507">
          <cell r="D9507" t="str">
            <v>P161117</v>
          </cell>
          <cell r="E9507" t="str">
            <v>TE 90 FERRO GALVANIZADO 20mm(3/4")</v>
          </cell>
          <cell r="F9507" t="str">
            <v>UN</v>
          </cell>
          <cell r="G9507">
            <v>7.65</v>
          </cell>
          <cell r="H9507" t="str">
            <v>S-PLEO</v>
          </cell>
          <cell r="I9507">
            <v>9.94</v>
          </cell>
        </row>
        <row r="9508">
          <cell r="D9508" t="str">
            <v>P161120</v>
          </cell>
          <cell r="E9508" t="str">
            <v>TUBO FERRO GALVANIZADO 25mm(1")</v>
          </cell>
          <cell r="F9508" t="str">
            <v>M</v>
          </cell>
          <cell r="G9508">
            <v>20.49</v>
          </cell>
          <cell r="H9508" t="str">
            <v>S-PLEO</v>
          </cell>
          <cell r="I9508">
            <v>26.63</v>
          </cell>
        </row>
        <row r="9509">
          <cell r="D9509" t="str">
            <v>P161121</v>
          </cell>
          <cell r="E9509" t="str">
            <v>COTOVELO 90 FERRO GALVANIZADO 25mm(1")</v>
          </cell>
          <cell r="F9509" t="str">
            <v>UN</v>
          </cell>
          <cell r="G9509">
            <v>8.7100000000000009</v>
          </cell>
          <cell r="H9509" t="str">
            <v>S-PLEO</v>
          </cell>
          <cell r="I9509">
            <v>11.32</v>
          </cell>
        </row>
        <row r="9510">
          <cell r="D9510" t="str">
            <v>P161122</v>
          </cell>
          <cell r="E9510" t="str">
            <v>TE 90 FERRO GALVANIZADO 25mm(1")</v>
          </cell>
          <cell r="F9510" t="str">
            <v>UN</v>
          </cell>
          <cell r="G9510">
            <v>11.37</v>
          </cell>
          <cell r="H9510" t="str">
            <v>S-PLEO</v>
          </cell>
          <cell r="I9510">
            <v>14.78</v>
          </cell>
        </row>
        <row r="9511">
          <cell r="D9511" t="str">
            <v>P161125</v>
          </cell>
          <cell r="E9511" t="str">
            <v>TUBO FERRO GALVANIZADO 32mm(1 1/4")</v>
          </cell>
          <cell r="F9511" t="str">
            <v>M</v>
          </cell>
          <cell r="G9511">
            <v>26.3</v>
          </cell>
          <cell r="H9511" t="str">
            <v>S-PLEO</v>
          </cell>
          <cell r="I9511">
            <v>34.19</v>
          </cell>
        </row>
        <row r="9512">
          <cell r="D9512" t="str">
            <v>P161126</v>
          </cell>
          <cell r="E9512" t="str">
            <v>COTOVELO 90 FERRO GALVANIZADO 32mm(1 1/4")</v>
          </cell>
          <cell r="F9512" t="str">
            <v>UN</v>
          </cell>
          <cell r="G9512">
            <v>12.24</v>
          </cell>
          <cell r="H9512" t="str">
            <v>S-PLEO</v>
          </cell>
          <cell r="I9512">
            <v>15.91</v>
          </cell>
        </row>
        <row r="9513">
          <cell r="D9513" t="str">
            <v>P161127</v>
          </cell>
          <cell r="E9513" t="str">
            <v>TE 90 FERRO GALVANIZADO 32mm(1 1/4")</v>
          </cell>
          <cell r="F9513" t="str">
            <v>UN</v>
          </cell>
          <cell r="G9513">
            <v>16.22</v>
          </cell>
          <cell r="H9513" t="str">
            <v>S-PLEO</v>
          </cell>
          <cell r="I9513">
            <v>21.08</v>
          </cell>
        </row>
        <row r="9514">
          <cell r="D9514" t="str">
            <v>P161130</v>
          </cell>
          <cell r="E9514" t="str">
            <v>TUBO FERRO GALVANIZADO 38mm(1 1/2")</v>
          </cell>
          <cell r="F9514" t="str">
            <v>M</v>
          </cell>
          <cell r="G9514">
            <v>33.86</v>
          </cell>
          <cell r="H9514" t="str">
            <v>S-PLEO</v>
          </cell>
          <cell r="I9514">
            <v>44.01</v>
          </cell>
        </row>
        <row r="9515">
          <cell r="D9515" t="str">
            <v>P161131</v>
          </cell>
          <cell r="E9515" t="str">
            <v>COTOVELO 90 FERRO GALVANIZADO 38mm(1 1/2")</v>
          </cell>
          <cell r="F9515" t="str">
            <v>UN</v>
          </cell>
          <cell r="G9515">
            <v>16.16</v>
          </cell>
          <cell r="H9515" t="str">
            <v>S-PLEO</v>
          </cell>
          <cell r="I9515">
            <v>21</v>
          </cell>
        </row>
        <row r="9516">
          <cell r="D9516" t="str">
            <v>P161132</v>
          </cell>
          <cell r="E9516" t="str">
            <v>TE 90 FERRO GALVANIZADO 38mm(1 1/2")</v>
          </cell>
          <cell r="F9516" t="str">
            <v>UN</v>
          </cell>
          <cell r="G9516">
            <v>18.010000000000002</v>
          </cell>
          <cell r="H9516" t="str">
            <v>S-PLEO</v>
          </cell>
          <cell r="I9516">
            <v>23.41</v>
          </cell>
        </row>
        <row r="9517">
          <cell r="D9517" t="str">
            <v>P161135</v>
          </cell>
          <cell r="E9517" t="str">
            <v>TUBO FERRO GALVANIZADO 50mm(2")</v>
          </cell>
          <cell r="F9517" t="str">
            <v>M</v>
          </cell>
          <cell r="G9517">
            <v>43</v>
          </cell>
          <cell r="H9517" t="str">
            <v>S-PLEO</v>
          </cell>
          <cell r="I9517">
            <v>55.9</v>
          </cell>
        </row>
        <row r="9518">
          <cell r="D9518" t="str">
            <v>P161136</v>
          </cell>
          <cell r="E9518" t="str">
            <v>COTOVELO 90 FERRO GALVANIZADO 50mm(2")</v>
          </cell>
          <cell r="F9518" t="str">
            <v>UN</v>
          </cell>
          <cell r="G9518">
            <v>24.14</v>
          </cell>
          <cell r="H9518" t="str">
            <v>S-PLEO</v>
          </cell>
          <cell r="I9518">
            <v>31.38</v>
          </cell>
        </row>
        <row r="9519">
          <cell r="D9519" t="str">
            <v>P161137</v>
          </cell>
          <cell r="E9519" t="str">
            <v>TE 90 FERRO GALVANIZADO 50mm(2")</v>
          </cell>
          <cell r="F9519" t="str">
            <v>UN</v>
          </cell>
          <cell r="G9519">
            <v>30.59</v>
          </cell>
          <cell r="H9519" t="str">
            <v>S-PLEO</v>
          </cell>
          <cell r="I9519">
            <v>39.76</v>
          </cell>
        </row>
        <row r="9520">
          <cell r="D9520" t="str">
            <v>P161140</v>
          </cell>
          <cell r="E9520" t="str">
            <v>TUBO FERRO GALVANIZADO 63mm(2 1/2")</v>
          </cell>
          <cell r="F9520" t="str">
            <v>M</v>
          </cell>
          <cell r="G9520">
            <v>61.23</v>
          </cell>
          <cell r="H9520" t="str">
            <v>S-PLEO</v>
          </cell>
          <cell r="I9520">
            <v>79.59</v>
          </cell>
        </row>
        <row r="9521">
          <cell r="D9521" t="str">
            <v>P161141</v>
          </cell>
          <cell r="E9521" t="str">
            <v>COTOVELO 90 FERRO GALVANIZADO 63mm(2 1/2")</v>
          </cell>
          <cell r="F9521" t="str">
            <v>UN</v>
          </cell>
          <cell r="G9521">
            <v>42.65</v>
          </cell>
          <cell r="H9521" t="str">
            <v>S-PLEO</v>
          </cell>
          <cell r="I9521">
            <v>55.44</v>
          </cell>
        </row>
        <row r="9522">
          <cell r="D9522" t="str">
            <v>P161142</v>
          </cell>
          <cell r="E9522" t="str">
            <v>TE 90 FERRO GALVANIZADO 63mm(2 1/2")</v>
          </cell>
          <cell r="F9522" t="str">
            <v>UN</v>
          </cell>
          <cell r="G9522">
            <v>51.39</v>
          </cell>
          <cell r="H9522" t="str">
            <v>S-PLEO</v>
          </cell>
          <cell r="I9522">
            <v>66.8</v>
          </cell>
        </row>
        <row r="9523">
          <cell r="D9523" t="str">
            <v>P161145</v>
          </cell>
          <cell r="E9523" t="str">
            <v>TUBO FERRO GALVANIZADO 76mm(3")</v>
          </cell>
          <cell r="F9523" t="str">
            <v>M</v>
          </cell>
          <cell r="G9523">
            <v>74.08</v>
          </cell>
          <cell r="H9523" t="str">
            <v>S-PLEO</v>
          </cell>
          <cell r="I9523">
            <v>96.3</v>
          </cell>
        </row>
        <row r="9524">
          <cell r="D9524" t="str">
            <v>P161146</v>
          </cell>
          <cell r="E9524" t="str">
            <v>COTOVELO 90 FERRO GALVANIZADO 76mm(3")</v>
          </cell>
          <cell r="F9524" t="str">
            <v>UN</v>
          </cell>
          <cell r="G9524">
            <v>56.75</v>
          </cell>
          <cell r="H9524" t="str">
            <v>S-PLEO</v>
          </cell>
          <cell r="I9524">
            <v>73.77</v>
          </cell>
        </row>
        <row r="9525">
          <cell r="D9525" t="str">
            <v>P161147</v>
          </cell>
          <cell r="E9525" t="str">
            <v>TE 90 FERRO GALVANIZADO 76mm(3")</v>
          </cell>
          <cell r="F9525" t="str">
            <v>UN</v>
          </cell>
          <cell r="G9525">
            <v>65.61</v>
          </cell>
          <cell r="H9525" t="str">
            <v>S-PLEO</v>
          </cell>
          <cell r="I9525">
            <v>85.29</v>
          </cell>
        </row>
        <row r="9526">
          <cell r="D9526" t="str">
            <v>P161150</v>
          </cell>
          <cell r="E9526" t="str">
            <v>TUBO FERRO GALVANIZADO 101mm(4")</v>
          </cell>
          <cell r="F9526" t="str">
            <v>M</v>
          </cell>
          <cell r="G9526">
            <v>105.58</v>
          </cell>
          <cell r="H9526" t="str">
            <v>S-PLEO</v>
          </cell>
          <cell r="I9526">
            <v>137.25</v>
          </cell>
        </row>
        <row r="9527">
          <cell r="D9527" t="str">
            <v>P161151</v>
          </cell>
          <cell r="E9527" t="str">
            <v>COTOVELO 90 FERRO GALVANIZADO 101mm(4")</v>
          </cell>
          <cell r="F9527" t="str">
            <v>UN</v>
          </cell>
          <cell r="G9527">
            <v>97.12</v>
          </cell>
          <cell r="H9527" t="str">
            <v>S-PLEO</v>
          </cell>
          <cell r="I9527">
            <v>126.25</v>
          </cell>
        </row>
        <row r="9528">
          <cell r="D9528" t="str">
            <v>P161152</v>
          </cell>
          <cell r="E9528" t="str">
            <v>TE 90 FERRO GALVANIZADO 101mm(4")</v>
          </cell>
          <cell r="F9528" t="str">
            <v>UN</v>
          </cell>
          <cell r="G9528">
            <v>120.97</v>
          </cell>
          <cell r="H9528" t="str">
            <v>S-PLEO</v>
          </cell>
          <cell r="I9528">
            <v>157.26</v>
          </cell>
        </row>
        <row r="9529">
          <cell r="D9529" t="str">
            <v>P161155</v>
          </cell>
          <cell r="E9529" t="str">
            <v>TUBO FERRO GALVANIZADO 127mm(5")</v>
          </cell>
          <cell r="F9529" t="str">
            <v>M</v>
          </cell>
          <cell r="G9529">
            <v>171.33</v>
          </cell>
          <cell r="H9529" t="str">
            <v>S-PLEO</v>
          </cell>
          <cell r="I9529">
            <v>222.72</v>
          </cell>
        </row>
        <row r="9530">
          <cell r="D9530" t="str">
            <v>P161156</v>
          </cell>
          <cell r="E9530" t="str">
            <v>COTOVELO 90 FERRO GALVANIZADO 127mm(5")</v>
          </cell>
          <cell r="F9530" t="str">
            <v>UN</v>
          </cell>
          <cell r="G9530">
            <v>237.64</v>
          </cell>
          <cell r="H9530" t="str">
            <v>S-PLEO</v>
          </cell>
          <cell r="I9530">
            <v>308.93</v>
          </cell>
        </row>
        <row r="9531">
          <cell r="D9531" t="str">
            <v>P161157</v>
          </cell>
          <cell r="E9531" t="str">
            <v>TE 90 FERRO GALVANIZADO 127mm(5")</v>
          </cell>
          <cell r="F9531" t="str">
            <v>UN</v>
          </cell>
          <cell r="G9531">
            <v>222.95</v>
          </cell>
          <cell r="H9531" t="str">
            <v>S-PLEO</v>
          </cell>
          <cell r="I9531">
            <v>289.83</v>
          </cell>
        </row>
        <row r="9532">
          <cell r="D9532" t="str">
            <v>P161200</v>
          </cell>
          <cell r="E9532" t="str">
            <v>TUBO PVC RIGIDO SOLDAVEL 20mm</v>
          </cell>
          <cell r="F9532" t="str">
            <v>M</v>
          </cell>
          <cell r="G9532">
            <v>3.21</v>
          </cell>
          <cell r="H9532" t="str">
            <v>S-PLEO</v>
          </cell>
          <cell r="I9532">
            <v>4.17</v>
          </cell>
        </row>
        <row r="9533">
          <cell r="D9533" t="str">
            <v>P161201</v>
          </cell>
          <cell r="E9533" t="str">
            <v>TE 90 PVC RIGIDO SOLDAVEL 20mm</v>
          </cell>
          <cell r="F9533" t="str">
            <v>UN</v>
          </cell>
          <cell r="G9533">
            <v>2.94</v>
          </cell>
          <cell r="H9533" t="str">
            <v>S-PLEO</v>
          </cell>
          <cell r="I9533">
            <v>3.82</v>
          </cell>
        </row>
        <row r="9534">
          <cell r="D9534" t="str">
            <v>P161202</v>
          </cell>
          <cell r="E9534" t="str">
            <v>JOELHO 90 PVC RIGIDO SOLDAVEL 20mm</v>
          </cell>
          <cell r="F9534" t="str">
            <v>UN</v>
          </cell>
          <cell r="G9534">
            <v>2.34</v>
          </cell>
          <cell r="H9534" t="str">
            <v>S-PLEO</v>
          </cell>
          <cell r="I9534">
            <v>3.04</v>
          </cell>
        </row>
        <row r="9535">
          <cell r="D9535" t="str">
            <v>P161205</v>
          </cell>
          <cell r="E9535" t="str">
            <v>TUBO PVC RIGIDO SOLDAVEL 25mm</v>
          </cell>
          <cell r="F9535" t="str">
            <v>M</v>
          </cell>
          <cell r="G9535">
            <v>3.84</v>
          </cell>
          <cell r="H9535" t="str">
            <v>S-PLEO</v>
          </cell>
          <cell r="I9535">
            <v>4.99</v>
          </cell>
        </row>
        <row r="9536">
          <cell r="D9536" t="str">
            <v>P161206</v>
          </cell>
          <cell r="E9536" t="str">
            <v>TE 90 PVC RIGIDO SOLDAVEL 25mm</v>
          </cell>
          <cell r="F9536" t="str">
            <v>UN</v>
          </cell>
          <cell r="G9536">
            <v>3.15</v>
          </cell>
          <cell r="H9536" t="str">
            <v>S-PLEO</v>
          </cell>
          <cell r="I9536">
            <v>4.09</v>
          </cell>
        </row>
        <row r="9537">
          <cell r="D9537" t="str">
            <v>P161207</v>
          </cell>
          <cell r="E9537" t="str">
            <v>JOELHO 90 PVC RIGIDO SOLDAVEL 25mm</v>
          </cell>
          <cell r="F9537" t="str">
            <v>UN</v>
          </cell>
          <cell r="G9537">
            <v>2.4900000000000002</v>
          </cell>
          <cell r="H9537" t="str">
            <v>S-PLEO</v>
          </cell>
          <cell r="I9537">
            <v>3.23</v>
          </cell>
        </row>
        <row r="9538">
          <cell r="D9538" t="str">
            <v>P161210</v>
          </cell>
          <cell r="E9538" t="str">
            <v>TUBO PVC RIGIDO SOLDAVEL 32mm</v>
          </cell>
          <cell r="F9538" t="str">
            <v>M</v>
          </cell>
          <cell r="G9538">
            <v>7.18</v>
          </cell>
          <cell r="H9538" t="str">
            <v>S-PLEO</v>
          </cell>
          <cell r="I9538">
            <v>9.33</v>
          </cell>
        </row>
        <row r="9539">
          <cell r="D9539" t="str">
            <v>P161211</v>
          </cell>
          <cell r="E9539" t="str">
            <v>TE 90 RIGIDO SOLDAVEL 32mm</v>
          </cell>
          <cell r="F9539" t="str">
            <v>UN</v>
          </cell>
          <cell r="G9539">
            <v>4.54</v>
          </cell>
          <cell r="H9539" t="str">
            <v>S-PLEO</v>
          </cell>
          <cell r="I9539">
            <v>5.9</v>
          </cell>
        </row>
        <row r="9540">
          <cell r="D9540" t="str">
            <v>P161212</v>
          </cell>
          <cell r="E9540" t="str">
            <v>JOELHO 90 PVC RIGIDO SOLDAVEL 32mm</v>
          </cell>
          <cell r="F9540" t="str">
            <v>UN</v>
          </cell>
          <cell r="G9540">
            <v>3.68</v>
          </cell>
          <cell r="H9540" t="str">
            <v>S-PLEO</v>
          </cell>
          <cell r="I9540">
            <v>4.78</v>
          </cell>
        </row>
        <row r="9541">
          <cell r="D9541" t="str">
            <v>P161215</v>
          </cell>
          <cell r="E9541" t="str">
            <v>TUBO PVC RIGIDO SOLDAVEL 40mm</v>
          </cell>
          <cell r="F9541" t="str">
            <v>M</v>
          </cell>
          <cell r="G9541">
            <v>9.6999999999999993</v>
          </cell>
          <cell r="H9541" t="str">
            <v>S-PLEO</v>
          </cell>
          <cell r="I9541">
            <v>12.61</v>
          </cell>
        </row>
        <row r="9542">
          <cell r="D9542" t="str">
            <v>P161216</v>
          </cell>
          <cell r="E9542" t="str">
            <v>TE 90 PVC RIGIDO SOLDAVEL 40mm</v>
          </cell>
          <cell r="F9542" t="str">
            <v>UN</v>
          </cell>
          <cell r="G9542">
            <v>7.91</v>
          </cell>
          <cell r="H9542" t="str">
            <v>S-PLEO</v>
          </cell>
          <cell r="I9542">
            <v>10.28</v>
          </cell>
        </row>
        <row r="9543">
          <cell r="D9543" t="str">
            <v>P161217</v>
          </cell>
          <cell r="E9543" t="str">
            <v>JOELHO 90 PVC RIGIDO SOLDAVEL 40mm</v>
          </cell>
          <cell r="F9543" t="str">
            <v>UN</v>
          </cell>
          <cell r="G9543">
            <v>5.81</v>
          </cell>
          <cell r="H9543" t="str">
            <v>S-PLEO</v>
          </cell>
          <cell r="I9543">
            <v>7.55</v>
          </cell>
        </row>
        <row r="9544">
          <cell r="D9544" t="str">
            <v>P161220</v>
          </cell>
          <cell r="E9544" t="str">
            <v>TUBO PVC RIGIDO SOLDAVEL 50mm</v>
          </cell>
          <cell r="F9544" t="str">
            <v>M</v>
          </cell>
          <cell r="G9544">
            <v>11.5</v>
          </cell>
          <cell r="H9544" t="str">
            <v>S-PLEO</v>
          </cell>
          <cell r="I9544">
            <v>14.95</v>
          </cell>
        </row>
        <row r="9545">
          <cell r="D9545" t="str">
            <v>P161221</v>
          </cell>
          <cell r="E9545" t="str">
            <v>TE 90 PVC RIGIDO SOLDAVEL 50mm</v>
          </cell>
          <cell r="F9545" t="str">
            <v>UN</v>
          </cell>
          <cell r="G9545">
            <v>9.08</v>
          </cell>
          <cell r="H9545" t="str">
            <v>S-PLEO</v>
          </cell>
          <cell r="I9545">
            <v>11.8</v>
          </cell>
        </row>
        <row r="9546">
          <cell r="D9546" t="str">
            <v>P161222</v>
          </cell>
          <cell r="E9546" t="str">
            <v>JOELHO 90 PVC RIGIDO SOLDAVEL 50mm</v>
          </cell>
          <cell r="F9546" t="str">
            <v>UN</v>
          </cell>
          <cell r="G9546">
            <v>6.28</v>
          </cell>
          <cell r="H9546" t="str">
            <v>S-PLEO</v>
          </cell>
          <cell r="I9546">
            <v>8.16</v>
          </cell>
        </row>
        <row r="9547">
          <cell r="D9547" t="str">
            <v>P161225</v>
          </cell>
          <cell r="E9547" t="str">
            <v>TUBO PVC RIGIDO SOLDAVEL 60mm</v>
          </cell>
          <cell r="F9547" t="str">
            <v>M</v>
          </cell>
          <cell r="G9547">
            <v>19.05</v>
          </cell>
          <cell r="H9547" t="str">
            <v>S-PLEO</v>
          </cell>
          <cell r="I9547">
            <v>24.76</v>
          </cell>
        </row>
        <row r="9548">
          <cell r="D9548" t="str">
            <v>P161226</v>
          </cell>
          <cell r="E9548" t="str">
            <v>TE 90 PVC RIGIDO SOLDAVEL 60mm</v>
          </cell>
          <cell r="F9548" t="str">
            <v>UN</v>
          </cell>
          <cell r="G9548">
            <v>21.78</v>
          </cell>
          <cell r="H9548" t="str">
            <v>S-PLEO</v>
          </cell>
          <cell r="I9548">
            <v>28.31</v>
          </cell>
        </row>
        <row r="9549">
          <cell r="D9549" t="str">
            <v>P161227</v>
          </cell>
          <cell r="E9549" t="str">
            <v>JOELHO 90 PVC RIGIDO SOLDAVEL 60mm</v>
          </cell>
          <cell r="F9549" t="str">
            <v>UN</v>
          </cell>
          <cell r="G9549">
            <v>17.22</v>
          </cell>
          <cell r="H9549" t="str">
            <v>S-PLEO</v>
          </cell>
          <cell r="I9549">
            <v>22.38</v>
          </cell>
        </row>
        <row r="9550">
          <cell r="D9550" t="str">
            <v>P161230</v>
          </cell>
          <cell r="E9550" t="str">
            <v>TUBO PVC RIGIDO SOLDAVEL 75mm</v>
          </cell>
          <cell r="F9550" t="str">
            <v>M</v>
          </cell>
          <cell r="G9550">
            <v>28.59</v>
          </cell>
          <cell r="H9550" t="str">
            <v>S-PLEO</v>
          </cell>
          <cell r="I9550">
            <v>37.159999999999997</v>
          </cell>
        </row>
        <row r="9551">
          <cell r="D9551" t="str">
            <v>P161231</v>
          </cell>
          <cell r="E9551" t="str">
            <v>TE 90 PVC RIGIDO SOLDAVEL 75mm</v>
          </cell>
          <cell r="F9551" t="str">
            <v>UN</v>
          </cell>
          <cell r="G9551">
            <v>34.380000000000003</v>
          </cell>
          <cell r="H9551" t="str">
            <v>S-PLEO</v>
          </cell>
          <cell r="I9551">
            <v>44.69</v>
          </cell>
        </row>
        <row r="9552">
          <cell r="D9552" t="str">
            <v>P161232</v>
          </cell>
          <cell r="E9552" t="str">
            <v>JOELHO 90 PVC RIGIDO SOLDAVEL 75mm</v>
          </cell>
          <cell r="F9552" t="str">
            <v>UN</v>
          </cell>
          <cell r="G9552">
            <v>47.35</v>
          </cell>
          <cell r="H9552" t="str">
            <v>S-PLEO</v>
          </cell>
          <cell r="I9552">
            <v>61.55</v>
          </cell>
        </row>
        <row r="9553">
          <cell r="D9553" t="str">
            <v>P161235</v>
          </cell>
          <cell r="E9553" t="str">
            <v>TUBO PVC RIGIDO SOLDAVEL 85mm</v>
          </cell>
          <cell r="F9553" t="str">
            <v>M</v>
          </cell>
          <cell r="G9553">
            <v>41.42</v>
          </cell>
          <cell r="H9553" t="str">
            <v>S-PLEO</v>
          </cell>
          <cell r="I9553">
            <v>53.84</v>
          </cell>
        </row>
        <row r="9554">
          <cell r="D9554" t="str">
            <v>P161236</v>
          </cell>
          <cell r="E9554" t="str">
            <v>TE 90 PVC RIGIDO SOLDAVEL 85mm</v>
          </cell>
          <cell r="F9554" t="str">
            <v>UN</v>
          </cell>
          <cell r="G9554">
            <v>46.57</v>
          </cell>
          <cell r="H9554" t="str">
            <v>S-PLEO</v>
          </cell>
          <cell r="I9554">
            <v>60.54</v>
          </cell>
        </row>
        <row r="9555">
          <cell r="D9555" t="str">
            <v>P161237</v>
          </cell>
          <cell r="E9555" t="str">
            <v>JOELHO 90 PVC RIGIDO SOLDAVEL 85mm</v>
          </cell>
          <cell r="F9555" t="str">
            <v>UN</v>
          </cell>
          <cell r="G9555">
            <v>53.95</v>
          </cell>
          <cell r="H9555" t="str">
            <v>S-PLEO</v>
          </cell>
          <cell r="I9555">
            <v>70.13</v>
          </cell>
        </row>
        <row r="9556">
          <cell r="D9556" t="str">
            <v>P161240</v>
          </cell>
          <cell r="E9556" t="str">
            <v>TUBO PVC RIGIDO SOLDAVEL 110mm</v>
          </cell>
          <cell r="F9556" t="str">
            <v>M</v>
          </cell>
          <cell r="G9556">
            <v>63.66</v>
          </cell>
          <cell r="H9556" t="str">
            <v>S-PLEO</v>
          </cell>
          <cell r="I9556">
            <v>82.75</v>
          </cell>
        </row>
        <row r="9557">
          <cell r="D9557" t="str">
            <v>P161241</v>
          </cell>
          <cell r="E9557" t="str">
            <v>TE 90 PVC RIGIDO SOLDAVEL 110mm</v>
          </cell>
          <cell r="F9557" t="str">
            <v>UN</v>
          </cell>
          <cell r="G9557">
            <v>96.71</v>
          </cell>
          <cell r="H9557" t="str">
            <v>S-PLEO</v>
          </cell>
          <cell r="I9557">
            <v>125.72</v>
          </cell>
        </row>
        <row r="9558">
          <cell r="D9558" t="str">
            <v>P161242</v>
          </cell>
          <cell r="E9558" t="str">
            <v>JOELHO 90 PVC RIGIDO SOLDAVEL 110mm</v>
          </cell>
          <cell r="F9558" t="str">
            <v>UN</v>
          </cell>
          <cell r="G9558">
            <v>119.45</v>
          </cell>
          <cell r="H9558" t="str">
            <v>S-PLEO</v>
          </cell>
          <cell r="I9558">
            <v>155.28</v>
          </cell>
        </row>
        <row r="9559">
          <cell r="D9559" t="str">
            <v>P161250</v>
          </cell>
          <cell r="E9559" t="str">
            <v>TUBO PVC CLASSE 20 JUNTA ELASTICA-PTA/BOLSA 50mm</v>
          </cell>
          <cell r="F9559" t="str">
            <v>M</v>
          </cell>
          <cell r="G9559">
            <v>11.28</v>
          </cell>
          <cell r="H9559" t="str">
            <v>S-PLEO</v>
          </cell>
          <cell r="I9559">
            <v>14.66</v>
          </cell>
        </row>
        <row r="9560">
          <cell r="D9560" t="str">
            <v>P161251</v>
          </cell>
          <cell r="E9560" t="str">
            <v>CURVA 90 PVC JE PB 50mm</v>
          </cell>
          <cell r="F9560" t="str">
            <v>UN</v>
          </cell>
          <cell r="G9560">
            <v>18.36</v>
          </cell>
          <cell r="H9560" t="str">
            <v>S-PLEO</v>
          </cell>
          <cell r="I9560">
            <v>23.86</v>
          </cell>
        </row>
        <row r="9561">
          <cell r="D9561" t="str">
            <v>P161252</v>
          </cell>
          <cell r="E9561" t="str">
            <v>CURVA 45 PVC JE PB 50mm</v>
          </cell>
          <cell r="F9561" t="str">
            <v>UN</v>
          </cell>
          <cell r="G9561">
            <v>17.16</v>
          </cell>
          <cell r="H9561" t="str">
            <v>S-PLEO</v>
          </cell>
          <cell r="I9561">
            <v>22.3</v>
          </cell>
        </row>
        <row r="9562">
          <cell r="D9562" t="str">
            <v>P161253</v>
          </cell>
          <cell r="E9562" t="str">
            <v>TE PVC JE BBB 50mm</v>
          </cell>
          <cell r="F9562" t="str">
            <v>UN</v>
          </cell>
          <cell r="G9562">
            <v>11.76</v>
          </cell>
          <cell r="H9562" t="str">
            <v>S-PLEO</v>
          </cell>
          <cell r="I9562">
            <v>15.28</v>
          </cell>
        </row>
        <row r="9563">
          <cell r="D9563" t="str">
            <v>P161254</v>
          </cell>
          <cell r="E9563" t="str">
            <v>CAP PVC JE 50mm</v>
          </cell>
          <cell r="F9563" t="str">
            <v>UN</v>
          </cell>
          <cell r="G9563">
            <v>4.29</v>
          </cell>
          <cell r="H9563" t="str">
            <v>S-PLEO</v>
          </cell>
          <cell r="I9563">
            <v>5.57</v>
          </cell>
        </row>
        <row r="9564">
          <cell r="D9564" t="str">
            <v>P161255</v>
          </cell>
          <cell r="E9564" t="str">
            <v>TUBO PVC CLASSE 20 JUNTA ELASTICA-PTA/BOLSA  75mm</v>
          </cell>
          <cell r="F9564" t="str">
            <v>M</v>
          </cell>
          <cell r="G9564">
            <v>17.52</v>
          </cell>
          <cell r="H9564" t="str">
            <v>S-PLEO</v>
          </cell>
          <cell r="I9564">
            <v>22.77</v>
          </cell>
        </row>
        <row r="9565">
          <cell r="D9565" t="str">
            <v>P161256</v>
          </cell>
          <cell r="E9565" t="str">
            <v>CURVA 90 PVC JE PB 75mm</v>
          </cell>
          <cell r="F9565" t="str">
            <v>UN</v>
          </cell>
          <cell r="G9565">
            <v>40.869999999999997</v>
          </cell>
          <cell r="H9565" t="str">
            <v>S-PLEO</v>
          </cell>
          <cell r="I9565">
            <v>53.13</v>
          </cell>
        </row>
        <row r="9566">
          <cell r="D9566" t="str">
            <v>P161257</v>
          </cell>
          <cell r="E9566" t="str">
            <v>CURVA 45 PVC JE PB 75mm</v>
          </cell>
          <cell r="F9566" t="str">
            <v>UN</v>
          </cell>
          <cell r="G9566">
            <v>37.67</v>
          </cell>
          <cell r="H9566" t="str">
            <v>S-PLEO</v>
          </cell>
          <cell r="I9566">
            <v>48.97</v>
          </cell>
        </row>
        <row r="9567">
          <cell r="D9567" t="str">
            <v>P161258</v>
          </cell>
          <cell r="E9567" t="str">
            <v>TE PVC JE BBB 75mm</v>
          </cell>
          <cell r="F9567" t="str">
            <v>UN</v>
          </cell>
          <cell r="G9567">
            <v>25.87</v>
          </cell>
          <cell r="H9567" t="str">
            <v>S-PLEO</v>
          </cell>
          <cell r="I9567">
            <v>33.630000000000003</v>
          </cell>
        </row>
        <row r="9568">
          <cell r="D9568" t="str">
            <v>P161259</v>
          </cell>
          <cell r="E9568" t="str">
            <v>CAP PVC JE 75mm</v>
          </cell>
          <cell r="F9568" t="str">
            <v>UN</v>
          </cell>
          <cell r="G9568">
            <v>9.1</v>
          </cell>
          <cell r="H9568" t="str">
            <v>S-PLEO</v>
          </cell>
          <cell r="I9568">
            <v>11.83</v>
          </cell>
        </row>
        <row r="9569">
          <cell r="D9569" t="str">
            <v>P161260</v>
          </cell>
          <cell r="E9569" t="str">
            <v>TUBO PVC CLASSE 20 JUNTA ELASTICA-PTA/BOLSA 100mm</v>
          </cell>
          <cell r="F9569" t="str">
            <v>M</v>
          </cell>
          <cell r="G9569">
            <v>36.340000000000003</v>
          </cell>
          <cell r="H9569" t="str">
            <v>S-PLEO</v>
          </cell>
          <cell r="I9569">
            <v>47.24</v>
          </cell>
        </row>
        <row r="9570">
          <cell r="D9570" t="str">
            <v>P161261</v>
          </cell>
          <cell r="E9570" t="str">
            <v>CURVA 90 PVC JE PB 100mm</v>
          </cell>
          <cell r="F9570" t="str">
            <v>UN</v>
          </cell>
          <cell r="G9570">
            <v>70.52</v>
          </cell>
          <cell r="H9570" t="str">
            <v>S-PLEO</v>
          </cell>
          <cell r="I9570">
            <v>91.67</v>
          </cell>
        </row>
        <row r="9571">
          <cell r="D9571" t="str">
            <v>P161262</v>
          </cell>
          <cell r="E9571" t="str">
            <v>CURVA 45 PVC JE PB 100mm</v>
          </cell>
          <cell r="F9571" t="str">
            <v>UN</v>
          </cell>
          <cell r="G9571">
            <v>63.22</v>
          </cell>
          <cell r="H9571" t="str">
            <v>S-PLEO</v>
          </cell>
          <cell r="I9571">
            <v>82.18</v>
          </cell>
        </row>
        <row r="9572">
          <cell r="D9572" t="str">
            <v>P161263</v>
          </cell>
          <cell r="E9572" t="str">
            <v>TE PVC JE BBB 100mm</v>
          </cell>
          <cell r="F9572" t="str">
            <v>UN</v>
          </cell>
          <cell r="G9572">
            <v>46.82</v>
          </cell>
          <cell r="H9572" t="str">
            <v>S-PLEO</v>
          </cell>
          <cell r="I9572">
            <v>60.86</v>
          </cell>
        </row>
        <row r="9573">
          <cell r="D9573" t="str">
            <v>P161264</v>
          </cell>
          <cell r="E9573" t="str">
            <v>CAP PVC JE 100mm</v>
          </cell>
          <cell r="F9573" t="str">
            <v>UN</v>
          </cell>
          <cell r="G9573">
            <v>15.99</v>
          </cell>
          <cell r="H9573" t="str">
            <v>S-PLEO</v>
          </cell>
          <cell r="I9573">
            <v>20.78</v>
          </cell>
        </row>
        <row r="9574">
          <cell r="D9574" t="str">
            <v>P161265</v>
          </cell>
          <cell r="E9574" t="str">
            <v>REDUCAO PVC JE PB 75x50</v>
          </cell>
          <cell r="F9574" t="str">
            <v>UN</v>
          </cell>
          <cell r="G9574">
            <v>11.65</v>
          </cell>
          <cell r="H9574" t="str">
            <v>S-PLEO</v>
          </cell>
          <cell r="I9574">
            <v>15.14</v>
          </cell>
        </row>
        <row r="9575">
          <cell r="D9575" t="str">
            <v>P161266</v>
          </cell>
          <cell r="E9575" t="str">
            <v>REDUCAO PVC JE PB 100x75</v>
          </cell>
          <cell r="F9575" t="str">
            <v>UN</v>
          </cell>
          <cell r="G9575">
            <v>19.489999999999998</v>
          </cell>
          <cell r="H9575" t="str">
            <v>S-PLEO</v>
          </cell>
          <cell r="I9575">
            <v>25.33</v>
          </cell>
        </row>
        <row r="9576">
          <cell r="D9576" t="str">
            <v>P161401</v>
          </cell>
          <cell r="E9576" t="str">
            <v>CURVA 90 JE COM BOLSAS F.FUNDIDO 100mm</v>
          </cell>
          <cell r="F9576" t="str">
            <v>UN</v>
          </cell>
          <cell r="G9576">
            <v>238.17</v>
          </cell>
          <cell r="H9576" t="str">
            <v>S-PLEO</v>
          </cell>
          <cell r="I9576">
            <v>309.62</v>
          </cell>
        </row>
        <row r="9577">
          <cell r="D9577" t="str">
            <v>P161402</v>
          </cell>
          <cell r="E9577" t="str">
            <v>CURVA 45 JE COM BOLSAS F.FUNDIDO 100mm</v>
          </cell>
          <cell r="F9577" t="str">
            <v>UN</v>
          </cell>
          <cell r="G9577">
            <v>199.57</v>
          </cell>
          <cell r="H9577" t="str">
            <v>S-PLEO</v>
          </cell>
          <cell r="I9577">
            <v>259.44</v>
          </cell>
        </row>
        <row r="9578">
          <cell r="D9578" t="str">
            <v>P161403</v>
          </cell>
          <cell r="E9578" t="str">
            <v>TE JE COM BOLSAS F.FUNDIDO 100mm</v>
          </cell>
          <cell r="F9578" t="str">
            <v>UN</v>
          </cell>
          <cell r="G9578">
            <v>365.05</v>
          </cell>
          <cell r="H9578" t="str">
            <v>S-PLEO</v>
          </cell>
          <cell r="I9578">
            <v>474.56</v>
          </cell>
        </row>
        <row r="9579">
          <cell r="D9579" t="str">
            <v>P161900</v>
          </cell>
          <cell r="E9579" t="str">
            <v>RASGO EM ALVENARIA P/CANALIZACOES C/ENCHIMENTO</v>
          </cell>
          <cell r="F9579" t="str">
            <v>M</v>
          </cell>
          <cell r="G9579">
            <v>3.29</v>
          </cell>
          <cell r="H9579" t="str">
            <v>S-PLEO</v>
          </cell>
          <cell r="I9579">
            <v>4.2699999999999996</v>
          </cell>
        </row>
        <row r="9580">
          <cell r="D9580" t="str">
            <v>P161901</v>
          </cell>
          <cell r="E9580" t="str">
            <v>RASGO EM CONCRETO P/CANALIZACOES C/ENCHIMENTO</v>
          </cell>
          <cell r="F9580" t="str">
            <v>M</v>
          </cell>
          <cell r="G9580">
            <v>7.01</v>
          </cell>
          <cell r="H9580" t="str">
            <v>S-PLEO</v>
          </cell>
          <cell r="I9580">
            <v>9.11</v>
          </cell>
        </row>
        <row r="9581">
          <cell r="D9581" t="str">
            <v>P162110</v>
          </cell>
          <cell r="E9581" t="str">
            <v>TUBO DE COBRE 15mm</v>
          </cell>
          <cell r="F9581" t="str">
            <v>M</v>
          </cell>
          <cell r="G9581">
            <v>21.57</v>
          </cell>
          <cell r="H9581" t="str">
            <v>S-PLEO</v>
          </cell>
          <cell r="I9581">
            <v>28.04</v>
          </cell>
        </row>
        <row r="9582">
          <cell r="D9582" t="str">
            <v>P162111</v>
          </cell>
          <cell r="E9582" t="str">
            <v>TE COBRE E BRONZE 15mm</v>
          </cell>
          <cell r="F9582" t="str">
            <v>UN</v>
          </cell>
          <cell r="G9582">
            <v>6.13</v>
          </cell>
          <cell r="H9582" t="str">
            <v>S-PLEO</v>
          </cell>
          <cell r="I9582">
            <v>7.96</v>
          </cell>
        </row>
        <row r="9583">
          <cell r="D9583" t="str">
            <v>P162115</v>
          </cell>
          <cell r="E9583" t="str">
            <v>TUBO DE COBRE 22mm</v>
          </cell>
          <cell r="F9583" t="str">
            <v>M</v>
          </cell>
          <cell r="G9583">
            <v>33.39</v>
          </cell>
          <cell r="H9583" t="str">
            <v>S-PLEO</v>
          </cell>
          <cell r="I9583">
            <v>43.4</v>
          </cell>
        </row>
        <row r="9584">
          <cell r="D9584" t="str">
            <v>P162116</v>
          </cell>
          <cell r="E9584" t="str">
            <v>TE COBRE E BRONZE 22mm</v>
          </cell>
          <cell r="F9584" t="str">
            <v>UN</v>
          </cell>
          <cell r="G9584">
            <v>10.43</v>
          </cell>
          <cell r="H9584" t="str">
            <v>S-PLEO</v>
          </cell>
          <cell r="I9584">
            <v>13.55</v>
          </cell>
        </row>
        <row r="9585">
          <cell r="D9585" t="str">
            <v>P162120</v>
          </cell>
          <cell r="E9585" t="str">
            <v>TUBO DE COBRE 28mm</v>
          </cell>
          <cell r="F9585" t="str">
            <v>M</v>
          </cell>
          <cell r="G9585">
            <v>42.57</v>
          </cell>
          <cell r="H9585" t="str">
            <v>S-PLEO</v>
          </cell>
          <cell r="I9585">
            <v>55.34</v>
          </cell>
        </row>
        <row r="9586">
          <cell r="D9586" t="str">
            <v>P162121</v>
          </cell>
          <cell r="E9586" t="str">
            <v>TE COBRE E BRONZE 28mm</v>
          </cell>
          <cell r="F9586" t="str">
            <v>UN</v>
          </cell>
          <cell r="G9586">
            <v>16.02</v>
          </cell>
          <cell r="H9586" t="str">
            <v>S-PLEO</v>
          </cell>
          <cell r="I9586">
            <v>20.82</v>
          </cell>
        </row>
        <row r="9587">
          <cell r="D9587" t="str">
            <v>P162125</v>
          </cell>
          <cell r="E9587" t="str">
            <v>TUBO DE COBRE 35mm</v>
          </cell>
          <cell r="F9587" t="str">
            <v>M</v>
          </cell>
          <cell r="G9587">
            <v>65.599999999999994</v>
          </cell>
          <cell r="H9587" t="str">
            <v>S-PLEO</v>
          </cell>
          <cell r="I9587">
            <v>85.28</v>
          </cell>
        </row>
        <row r="9588">
          <cell r="D9588" t="str">
            <v>P162126</v>
          </cell>
          <cell r="E9588" t="str">
            <v>TE COBRE E BRONZE 35mm</v>
          </cell>
          <cell r="F9588" t="str">
            <v>UN</v>
          </cell>
          <cell r="G9588">
            <v>35.950000000000003</v>
          </cell>
          <cell r="H9588" t="str">
            <v>S-PLEO</v>
          </cell>
          <cell r="I9588">
            <v>46.73</v>
          </cell>
        </row>
        <row r="9589">
          <cell r="D9589" t="str">
            <v>P162130</v>
          </cell>
          <cell r="E9589" t="str">
            <v>TUBO DE COBRE 42mm</v>
          </cell>
          <cell r="F9589" t="str">
            <v>M</v>
          </cell>
          <cell r="G9589">
            <v>79.98</v>
          </cell>
          <cell r="H9589" t="str">
            <v>S-PLEO</v>
          </cell>
          <cell r="I9589">
            <v>103.97</v>
          </cell>
        </row>
        <row r="9590">
          <cell r="D9590" t="str">
            <v>P162135</v>
          </cell>
          <cell r="E9590" t="str">
            <v>TUBO DE COBRE 54mm</v>
          </cell>
          <cell r="F9590" t="str">
            <v>M</v>
          </cell>
          <cell r="G9590">
            <v>112.57</v>
          </cell>
          <cell r="H9590" t="str">
            <v>S-PLEO</v>
          </cell>
          <cell r="I9590">
            <v>146.34</v>
          </cell>
        </row>
        <row r="9591">
          <cell r="D9591" t="str">
            <v>P162136</v>
          </cell>
          <cell r="E9591" t="str">
            <v>TE COBRE E BRONZE 54mm</v>
          </cell>
          <cell r="F9591" t="str">
            <v>UN</v>
          </cell>
          <cell r="G9591">
            <v>101.12</v>
          </cell>
          <cell r="H9591" t="str">
            <v>S-PLEO</v>
          </cell>
          <cell r="I9591">
            <v>131.44999999999999</v>
          </cell>
        </row>
        <row r="9592">
          <cell r="D9592" t="str">
            <v>P162140</v>
          </cell>
          <cell r="E9592" t="str">
            <v>TUBO DE COBRE 66mm</v>
          </cell>
          <cell r="F9592" t="str">
            <v>M</v>
          </cell>
          <cell r="G9592">
            <v>168.85</v>
          </cell>
          <cell r="H9592" t="str">
            <v>S-PLEO</v>
          </cell>
          <cell r="I9592">
            <v>219.5</v>
          </cell>
        </row>
        <row r="9593">
          <cell r="D9593" t="str">
            <v>P162141</v>
          </cell>
          <cell r="E9593" t="str">
            <v>TE COBRE E BRONZE 66mm</v>
          </cell>
          <cell r="F9593" t="str">
            <v>UN</v>
          </cell>
          <cell r="G9593">
            <v>213.58</v>
          </cell>
          <cell r="H9593" t="str">
            <v>S-PLEO</v>
          </cell>
          <cell r="I9593">
            <v>277.64999999999998</v>
          </cell>
        </row>
        <row r="9594">
          <cell r="D9594" t="str">
            <v>P162145</v>
          </cell>
          <cell r="E9594" t="str">
            <v>TUBO DE COBRE 79mm</v>
          </cell>
          <cell r="F9594" t="str">
            <v>M</v>
          </cell>
          <cell r="G9594">
            <v>242.54</v>
          </cell>
          <cell r="H9594" t="str">
            <v>S-PLEO</v>
          </cell>
          <cell r="I9594">
            <v>315.3</v>
          </cell>
        </row>
        <row r="9595">
          <cell r="D9595" t="str">
            <v>P162146</v>
          </cell>
          <cell r="E9595" t="str">
            <v>TE COBRE E BRONZE 79mm</v>
          </cell>
          <cell r="F9595" t="str">
            <v>UN</v>
          </cell>
          <cell r="G9595">
            <v>302.77999999999997</v>
          </cell>
          <cell r="H9595" t="str">
            <v>S-PLEO</v>
          </cell>
          <cell r="I9595">
            <v>393.61</v>
          </cell>
        </row>
        <row r="9596">
          <cell r="D9596" t="str">
            <v>P163100</v>
          </cell>
          <cell r="E9596" t="str">
            <v>EXTINTOR DE INCENDIO CO COM SUPORTE-6Kg</v>
          </cell>
          <cell r="F9596" t="str">
            <v>UN</v>
          </cell>
          <cell r="G9596">
            <v>397.56</v>
          </cell>
          <cell r="H9596" t="str">
            <v>S-PLEO</v>
          </cell>
          <cell r="I9596">
            <v>516.82000000000005</v>
          </cell>
        </row>
        <row r="9597">
          <cell r="D9597" t="str">
            <v>P163101</v>
          </cell>
          <cell r="E9597" t="str">
            <v>EXTINTOR DE INCENDIO AGUA COM SUPORTE-10Kg</v>
          </cell>
          <cell r="F9597" t="str">
            <v>UN</v>
          </cell>
          <cell r="G9597">
            <v>90.56</v>
          </cell>
          <cell r="H9597" t="str">
            <v>S-PLEO</v>
          </cell>
          <cell r="I9597">
            <v>117.72</v>
          </cell>
        </row>
        <row r="9598">
          <cell r="D9598" t="str">
            <v>P163102</v>
          </cell>
          <cell r="E9598" t="str">
            <v>EXTINTOR DE INCENDIO PO QUIMICO COM SUPORTE-4Kg</v>
          </cell>
          <cell r="F9598" t="str">
            <v>UN</v>
          </cell>
          <cell r="G9598">
            <v>89.56</v>
          </cell>
          <cell r="H9598" t="str">
            <v>S-PLEO</v>
          </cell>
          <cell r="I9598">
            <v>116.42</v>
          </cell>
        </row>
        <row r="9599">
          <cell r="D9599" t="str">
            <v>P163103</v>
          </cell>
          <cell r="E9599" t="str">
            <v>EXTINTOR DE INCENDIO PO QUIMICO COM SUPORTE-8Kg</v>
          </cell>
          <cell r="F9599" t="str">
            <v>UN</v>
          </cell>
          <cell r="G9599">
            <v>124.56</v>
          </cell>
          <cell r="H9599" t="str">
            <v>S-PLEO</v>
          </cell>
          <cell r="I9599">
            <v>161.91999999999999</v>
          </cell>
        </row>
        <row r="9600">
          <cell r="D9600" t="str">
            <v>P163110</v>
          </cell>
          <cell r="E9600" t="str">
            <v>CAIXA C/TAMPA METAL.40x60cm REG. RECALQUE INCENDIO</v>
          </cell>
          <cell r="F9600" t="str">
            <v>UN</v>
          </cell>
          <cell r="G9600">
            <v>253.26</v>
          </cell>
          <cell r="H9600" t="str">
            <v>S-PLEO</v>
          </cell>
          <cell r="I9600">
            <v>329.23</v>
          </cell>
        </row>
        <row r="9601">
          <cell r="D9601" t="str">
            <v>P163115</v>
          </cell>
          <cell r="E9601" t="str">
            <v>REGISTRO GLOBO ANG. RECALQUE 450 2 1/2" P/REGISTRO</v>
          </cell>
          <cell r="F9601" t="str">
            <v>UN</v>
          </cell>
          <cell r="G9601">
            <v>113.28</v>
          </cell>
          <cell r="H9601" t="str">
            <v>S-PLEO</v>
          </cell>
          <cell r="I9601">
            <v>147.26</v>
          </cell>
        </row>
        <row r="9602">
          <cell r="D9602" t="str">
            <v>P163120</v>
          </cell>
          <cell r="E9602" t="str">
            <v>ABRIGO P/HIDRANTE 45x75 C/PORTA</v>
          </cell>
          <cell r="F9602" t="str">
            <v>UN</v>
          </cell>
          <cell r="G9602">
            <v>120.68</v>
          </cell>
          <cell r="H9602" t="str">
            <v>S-PLEO</v>
          </cell>
          <cell r="I9602">
            <v>156.88</v>
          </cell>
        </row>
        <row r="9603">
          <cell r="D9603" t="str">
            <v>P163125</v>
          </cell>
          <cell r="E9603" t="str">
            <v>MANGUEIRA HIDRANTE 1 1/2"x30M</v>
          </cell>
          <cell r="F9603" t="str">
            <v>CJ</v>
          </cell>
          <cell r="G9603">
            <v>160</v>
          </cell>
          <cell r="H9603" t="str">
            <v>S-PLEO</v>
          </cell>
          <cell r="I9603">
            <v>208</v>
          </cell>
        </row>
        <row r="9604">
          <cell r="D9604" t="str">
            <v>P163130</v>
          </cell>
          <cell r="E9604" t="str">
            <v>ESGUICHO C/REQUINTE 1/2" 13mm</v>
          </cell>
          <cell r="F9604" t="str">
            <v>UN</v>
          </cell>
          <cell r="G9604">
            <v>124.27</v>
          </cell>
          <cell r="H9604" t="str">
            <v>S-PLEO</v>
          </cell>
          <cell r="I9604">
            <v>161.55000000000001</v>
          </cell>
        </row>
        <row r="9605">
          <cell r="D9605" t="str">
            <v>P163135</v>
          </cell>
          <cell r="E9605" t="str">
            <v>SISTEMA DE ILUMINACAO DE EMERGENCIA 2 FAROIS 55W</v>
          </cell>
          <cell r="F9605" t="str">
            <v>CJ</v>
          </cell>
          <cell r="G9605">
            <v>422.03</v>
          </cell>
          <cell r="H9605" t="str">
            <v>S-PLEO</v>
          </cell>
          <cell r="I9605">
            <v>548.63</v>
          </cell>
        </row>
        <row r="9606">
          <cell r="D9606" t="str">
            <v>P164010</v>
          </cell>
          <cell r="E9606" t="str">
            <v>RALO SIFONADO SAIDA LISA C/GRELHA 100x40 saida40mm</v>
          </cell>
          <cell r="F9606" t="str">
            <v>UN</v>
          </cell>
          <cell r="G9606">
            <v>6.97</v>
          </cell>
          <cell r="H9606" t="str">
            <v>S-PLEO</v>
          </cell>
          <cell r="I9606">
            <v>9.06</v>
          </cell>
        </row>
        <row r="9607">
          <cell r="D9607" t="str">
            <v>P164015</v>
          </cell>
          <cell r="E9607" t="str">
            <v>RALO SECO QUADRADO C/GRELHA 100x100x53x40saida40mm</v>
          </cell>
          <cell r="F9607" t="str">
            <v>UN</v>
          </cell>
          <cell r="G9607">
            <v>8.4700000000000006</v>
          </cell>
          <cell r="H9607" t="str">
            <v>S-PLEO</v>
          </cell>
          <cell r="I9607">
            <v>11.01</v>
          </cell>
        </row>
        <row r="9608">
          <cell r="D9608" t="str">
            <v>P164020</v>
          </cell>
          <cell r="E9608" t="str">
            <v>CAIXA SIFONADA C/GRELHA Q 150x150x50 saida 50mm</v>
          </cell>
          <cell r="F9608" t="str">
            <v>UN</v>
          </cell>
          <cell r="G9608">
            <v>21.24</v>
          </cell>
          <cell r="H9608" t="str">
            <v>S-PLEO</v>
          </cell>
          <cell r="I9608">
            <v>27.61</v>
          </cell>
        </row>
        <row r="9609">
          <cell r="D9609" t="str">
            <v>P164025</v>
          </cell>
          <cell r="E9609" t="str">
            <v>CAIXA SIFONADA C/GRELHA Q 150x185x75 saida 75mm</v>
          </cell>
          <cell r="F9609" t="str">
            <v>UN</v>
          </cell>
          <cell r="G9609">
            <v>24.95</v>
          </cell>
          <cell r="H9609" t="str">
            <v>S-PLEO</v>
          </cell>
          <cell r="I9609">
            <v>32.43</v>
          </cell>
        </row>
        <row r="9610">
          <cell r="D9610" t="str">
            <v>P164030</v>
          </cell>
          <cell r="E9610" t="str">
            <v>CAIXA GORDURA COM TAMPA DE ALUMINIO 250x172x50</v>
          </cell>
          <cell r="F9610" t="str">
            <v>UN</v>
          </cell>
          <cell r="G9610">
            <v>43.56</v>
          </cell>
          <cell r="H9610" t="str">
            <v>S-PLEO</v>
          </cell>
          <cell r="I9610">
            <v>56.62</v>
          </cell>
        </row>
        <row r="9611">
          <cell r="D9611" t="str">
            <v>P164040</v>
          </cell>
          <cell r="E9611" t="str">
            <v>CAIXA INSPECAO 50x50x50cm ALV.15 C/TAMPA CONCRETO</v>
          </cell>
          <cell r="F9611" t="str">
            <v>UN</v>
          </cell>
          <cell r="G9611">
            <v>108.45</v>
          </cell>
          <cell r="H9611" t="str">
            <v>S-PLEO</v>
          </cell>
          <cell r="I9611">
            <v>140.97999999999999</v>
          </cell>
        </row>
        <row r="9612">
          <cell r="D9612" t="str">
            <v>P164042</v>
          </cell>
          <cell r="E9612" t="str">
            <v>CAIXA INSPECAO 60x60x60cm ALV.15 C/TAMPA CONCRETO</v>
          </cell>
          <cell r="F9612" t="str">
            <v>UN</v>
          </cell>
          <cell r="G9612">
            <v>133.63</v>
          </cell>
          <cell r="H9612" t="str">
            <v>S-PLEO</v>
          </cell>
          <cell r="I9612">
            <v>173.71</v>
          </cell>
        </row>
        <row r="9613">
          <cell r="D9613" t="str">
            <v>P164044</v>
          </cell>
          <cell r="E9613" t="str">
            <v>CAIXA INSPECAO 70x70x70cm ALV.15 C/TAMPA CONCRETO</v>
          </cell>
          <cell r="F9613" t="str">
            <v>UN</v>
          </cell>
          <cell r="G9613">
            <v>170.32</v>
          </cell>
          <cell r="H9613" t="str">
            <v>S-PLEO</v>
          </cell>
          <cell r="I9613">
            <v>221.41</v>
          </cell>
        </row>
        <row r="9614">
          <cell r="D9614" t="str">
            <v>P164046</v>
          </cell>
          <cell r="E9614" t="str">
            <v>CAIXA INSPECAO 80x80x80cm ALV.15 C/TAMPA CONCRETO</v>
          </cell>
          <cell r="F9614" t="str">
            <v>UN</v>
          </cell>
          <cell r="G9614">
            <v>212</v>
          </cell>
          <cell r="H9614" t="str">
            <v>S-PLEO</v>
          </cell>
          <cell r="I9614">
            <v>275.60000000000002</v>
          </cell>
        </row>
        <row r="9615">
          <cell r="D9615" t="str">
            <v>P164100</v>
          </cell>
          <cell r="E9615" t="str">
            <v>TUBO F.FUNDIDO 50mm ESGOTO PRIMARIO P/B</v>
          </cell>
          <cell r="F9615" t="str">
            <v>M</v>
          </cell>
          <cell r="G9615">
            <v>111.7</v>
          </cell>
          <cell r="H9615" t="str">
            <v>S-PLEO</v>
          </cell>
          <cell r="I9615">
            <v>145.21</v>
          </cell>
        </row>
        <row r="9616">
          <cell r="D9616" t="str">
            <v>P164101</v>
          </cell>
          <cell r="E9616" t="str">
            <v>JOELHO 87 F.FUNDIDO 50mm</v>
          </cell>
          <cell r="F9616" t="str">
            <v>UN</v>
          </cell>
          <cell r="G9616">
            <v>81.83</v>
          </cell>
          <cell r="H9616" t="str">
            <v>S-PLEO</v>
          </cell>
          <cell r="I9616">
            <v>106.37</v>
          </cell>
        </row>
        <row r="9617">
          <cell r="D9617" t="str">
            <v>P164102</v>
          </cell>
          <cell r="E9617" t="str">
            <v>TE SANITARIO F.FUNDIDO 50x50mm</v>
          </cell>
          <cell r="F9617" t="str">
            <v>UN</v>
          </cell>
          <cell r="G9617">
            <v>118.49</v>
          </cell>
          <cell r="H9617" t="str">
            <v>S-PLEO</v>
          </cell>
          <cell r="I9617">
            <v>154.03</v>
          </cell>
        </row>
        <row r="9618">
          <cell r="D9618" t="str">
            <v>P164105</v>
          </cell>
          <cell r="E9618" t="str">
            <v>TUBO F.FUNDIDO 75mm ESGOTO PRIMARIO</v>
          </cell>
          <cell r="F9618" t="str">
            <v>M</v>
          </cell>
          <cell r="G9618">
            <v>152.18</v>
          </cell>
          <cell r="H9618" t="str">
            <v>S-PLEO</v>
          </cell>
          <cell r="I9618">
            <v>197.83</v>
          </cell>
        </row>
        <row r="9619">
          <cell r="D9619" t="str">
            <v>P164106</v>
          </cell>
          <cell r="E9619" t="str">
            <v>JOELHO 87 F.FUNDIDO 75mm</v>
          </cell>
          <cell r="F9619" t="str">
            <v>UN</v>
          </cell>
          <cell r="G9619">
            <v>102.33</v>
          </cell>
          <cell r="H9619" t="str">
            <v>S-PLEO</v>
          </cell>
          <cell r="I9619">
            <v>133.02000000000001</v>
          </cell>
        </row>
        <row r="9620">
          <cell r="D9620" t="str">
            <v>P164107</v>
          </cell>
          <cell r="E9620" t="str">
            <v>TE SANITARIO F.FUNDIDO 75x75mm</v>
          </cell>
          <cell r="F9620" t="str">
            <v>UN</v>
          </cell>
          <cell r="G9620">
            <v>147.08000000000001</v>
          </cell>
          <cell r="H9620" t="str">
            <v>S-PLEO</v>
          </cell>
          <cell r="I9620">
            <v>191.2</v>
          </cell>
        </row>
        <row r="9621">
          <cell r="D9621" t="str">
            <v>P164110</v>
          </cell>
          <cell r="E9621" t="str">
            <v>TUBO F.FUNDIDO 100mm ESGOTO PRIMARIO</v>
          </cell>
          <cell r="F9621" t="str">
            <v>M</v>
          </cell>
          <cell r="G9621">
            <v>180.42</v>
          </cell>
          <cell r="H9621" t="str">
            <v>S-PLEO</v>
          </cell>
          <cell r="I9621">
            <v>234.54</v>
          </cell>
        </row>
        <row r="9622">
          <cell r="D9622" t="str">
            <v>P164111</v>
          </cell>
          <cell r="E9622" t="str">
            <v>JOELHO 87 F.FUNDIDO 100mm</v>
          </cell>
          <cell r="F9622" t="str">
            <v>UN</v>
          </cell>
          <cell r="G9622">
            <v>140.1</v>
          </cell>
          <cell r="H9622" t="str">
            <v>S-PLEO</v>
          </cell>
          <cell r="I9622">
            <v>182.13</v>
          </cell>
        </row>
        <row r="9623">
          <cell r="D9623" t="str">
            <v>P164112</v>
          </cell>
          <cell r="E9623" t="str">
            <v>TE SANITARIO F.FUNDIDO 100x100mm</v>
          </cell>
          <cell r="F9623" t="str">
            <v>UN</v>
          </cell>
          <cell r="G9623">
            <v>216.94</v>
          </cell>
          <cell r="H9623" t="str">
            <v>S-PLEO</v>
          </cell>
          <cell r="I9623">
            <v>282.02</v>
          </cell>
        </row>
        <row r="9624">
          <cell r="D9624" t="str">
            <v>P164113</v>
          </cell>
          <cell r="E9624" t="str">
            <v>JOELHO 90 F.FUNDIDO C/VISITA 100x50mm</v>
          </cell>
          <cell r="F9624" t="str">
            <v>UN</v>
          </cell>
          <cell r="G9624">
            <v>205.35</v>
          </cell>
          <cell r="H9624" t="str">
            <v>S-PLEO</v>
          </cell>
          <cell r="I9624">
            <v>266.95</v>
          </cell>
        </row>
        <row r="9625">
          <cell r="D9625" t="str">
            <v>P164115</v>
          </cell>
          <cell r="E9625" t="str">
            <v>TUBO F.FUNDIDO 150mm ESGOTO PRIMARIO</v>
          </cell>
          <cell r="F9625" t="str">
            <v>M</v>
          </cell>
          <cell r="G9625">
            <v>262.67</v>
          </cell>
          <cell r="H9625" t="str">
            <v>S-PLEO</v>
          </cell>
          <cell r="I9625">
            <v>341.47</v>
          </cell>
        </row>
        <row r="9626">
          <cell r="D9626" t="str">
            <v>P164200</v>
          </cell>
          <cell r="E9626" t="str">
            <v>TUBO PVC RIGIDO SOLDAVEL 40mm ESGOTO SECUNDARIO</v>
          </cell>
          <cell r="F9626" t="str">
            <v>M</v>
          </cell>
          <cell r="G9626">
            <v>5.58</v>
          </cell>
          <cell r="H9626" t="str">
            <v>S-PLEO</v>
          </cell>
          <cell r="I9626">
            <v>7.25</v>
          </cell>
        </row>
        <row r="9627">
          <cell r="D9627" t="str">
            <v>P164201</v>
          </cell>
          <cell r="E9627" t="str">
            <v>CURVA 90 CURTA PVC RIGIDO SOLDAVEL 40mm ESG.SEC.</v>
          </cell>
          <cell r="F9627" t="str">
            <v>UN</v>
          </cell>
          <cell r="G9627">
            <v>5.19</v>
          </cell>
          <cell r="H9627" t="str">
            <v>S-PLEO</v>
          </cell>
          <cell r="I9627">
            <v>6.74</v>
          </cell>
        </row>
        <row r="9628">
          <cell r="D9628" t="str">
            <v>P164202</v>
          </cell>
          <cell r="E9628" t="str">
            <v>TE 90 PVC RIGIDO SOLDAVEL 40mm ESG.SEC.</v>
          </cell>
          <cell r="F9628" t="str">
            <v>UN</v>
          </cell>
          <cell r="G9628">
            <v>4.84</v>
          </cell>
          <cell r="H9628" t="str">
            <v>S-PLEO</v>
          </cell>
          <cell r="I9628">
            <v>6.29</v>
          </cell>
        </row>
        <row r="9629">
          <cell r="D9629" t="str">
            <v>P164205</v>
          </cell>
          <cell r="E9629" t="str">
            <v>TUBO PVC RIGIDO 50mm ESGOTO PRIMARIO</v>
          </cell>
          <cell r="F9629" t="str">
            <v>M</v>
          </cell>
          <cell r="G9629">
            <v>15.48</v>
          </cell>
          <cell r="H9629" t="str">
            <v>S-PLEO</v>
          </cell>
          <cell r="I9629">
            <v>20.12</v>
          </cell>
        </row>
        <row r="9630">
          <cell r="D9630" t="str">
            <v>P164206</v>
          </cell>
          <cell r="E9630" t="str">
            <v>CURVA 90 PVC RIGIDO 50mm ESG.PRIM.</v>
          </cell>
          <cell r="F9630" t="str">
            <v>UN</v>
          </cell>
          <cell r="G9630">
            <v>31.98</v>
          </cell>
          <cell r="H9630" t="str">
            <v>S-PLEO</v>
          </cell>
          <cell r="I9630">
            <v>41.57</v>
          </cell>
        </row>
        <row r="9631">
          <cell r="D9631" t="str">
            <v>P164207</v>
          </cell>
          <cell r="E9631" t="str">
            <v>TE SANITARIO PVC RIGIDO 50x50mm ESG.PRIM.</v>
          </cell>
          <cell r="F9631" t="str">
            <v>UN</v>
          </cell>
          <cell r="G9631">
            <v>54.25</v>
          </cell>
          <cell r="H9631" t="str">
            <v>S-PLEO</v>
          </cell>
          <cell r="I9631">
            <v>70.52</v>
          </cell>
        </row>
        <row r="9632">
          <cell r="D9632" t="str">
            <v>P164210</v>
          </cell>
          <cell r="E9632" t="str">
            <v>TUBO PVC RIGIDO 75mm ESGOTO PRIMARIO</v>
          </cell>
          <cell r="F9632" t="str">
            <v>M</v>
          </cell>
          <cell r="G9632">
            <v>18.920000000000002</v>
          </cell>
          <cell r="H9632" t="str">
            <v>S-PLEO</v>
          </cell>
          <cell r="I9632">
            <v>24.59</v>
          </cell>
        </row>
        <row r="9633">
          <cell r="D9633" t="str">
            <v>P164211</v>
          </cell>
          <cell r="E9633" t="str">
            <v>CURVA 90 PVC RIGIDO 75mm ESG.PRIM.</v>
          </cell>
          <cell r="F9633" t="str">
            <v>UN</v>
          </cell>
          <cell r="G9633">
            <v>41.45</v>
          </cell>
          <cell r="H9633" t="str">
            <v>S-PLEO</v>
          </cell>
          <cell r="I9633">
            <v>53.88</v>
          </cell>
        </row>
        <row r="9634">
          <cell r="D9634" t="str">
            <v>P164212</v>
          </cell>
          <cell r="E9634" t="str">
            <v>TE SANITARIO PVC RIGIDO 75x75mm ESG.PRIM.</v>
          </cell>
          <cell r="F9634" t="str">
            <v>UN</v>
          </cell>
          <cell r="G9634">
            <v>66.12</v>
          </cell>
          <cell r="H9634" t="str">
            <v>S-PLEO</v>
          </cell>
          <cell r="I9634">
            <v>85.95</v>
          </cell>
        </row>
        <row r="9635">
          <cell r="D9635" t="str">
            <v>P164215</v>
          </cell>
          <cell r="E9635" t="str">
            <v>TUBO PVC RIGIDO 100mm ESGOTO PRIMARIO</v>
          </cell>
          <cell r="F9635" t="str">
            <v>M</v>
          </cell>
          <cell r="G9635">
            <v>22.66</v>
          </cell>
          <cell r="H9635" t="str">
            <v>S-PLEO</v>
          </cell>
          <cell r="I9635">
            <v>29.45</v>
          </cell>
        </row>
        <row r="9636">
          <cell r="D9636" t="str">
            <v>P164216</v>
          </cell>
          <cell r="E9636" t="str">
            <v>CURVA 90 PVC RIGIDO 100mm ESG.PRIM.</v>
          </cell>
          <cell r="F9636" t="str">
            <v>UN</v>
          </cell>
          <cell r="G9636">
            <v>47.37</v>
          </cell>
          <cell r="H9636" t="str">
            <v>S-PLEO</v>
          </cell>
          <cell r="I9636">
            <v>61.58</v>
          </cell>
        </row>
        <row r="9637">
          <cell r="D9637" t="str">
            <v>P164217</v>
          </cell>
          <cell r="E9637" t="str">
            <v>TE SANITARIO PVC RIGIDO 100x100mm ESG.PRIM.</v>
          </cell>
          <cell r="F9637" t="str">
            <v>UN</v>
          </cell>
          <cell r="G9637">
            <v>77.94</v>
          </cell>
          <cell r="H9637" t="str">
            <v>S-PLEO</v>
          </cell>
          <cell r="I9637">
            <v>101.32</v>
          </cell>
        </row>
        <row r="9638">
          <cell r="D9638" t="str">
            <v>P164218</v>
          </cell>
          <cell r="E9638" t="str">
            <v>TUBO PVC RIGIDO 125mm ESGOTO PRIMARIO</v>
          </cell>
          <cell r="F9638" t="str">
            <v>M</v>
          </cell>
          <cell r="G9638">
            <v>34.56</v>
          </cell>
          <cell r="H9638" t="str">
            <v>S-PLEO</v>
          </cell>
          <cell r="I9638">
            <v>44.92</v>
          </cell>
        </row>
        <row r="9639">
          <cell r="D9639" t="str">
            <v>P164219</v>
          </cell>
          <cell r="E9639" t="str">
            <v>CURVA 90 PVC RIGIDO 125mm ESGOTO PRIMARIO</v>
          </cell>
          <cell r="F9639" t="str">
            <v>UN</v>
          </cell>
          <cell r="G9639">
            <v>73.45</v>
          </cell>
          <cell r="H9639" t="str">
            <v>S-PLEO</v>
          </cell>
          <cell r="I9639">
            <v>95.48</v>
          </cell>
        </row>
        <row r="9640">
          <cell r="D9640" t="str">
            <v>P164220</v>
          </cell>
          <cell r="E9640" t="str">
            <v>TE PVC RIGIDO 125x125mm ESGOTO PRIMARIO</v>
          </cell>
          <cell r="F9640" t="str">
            <v>UN</v>
          </cell>
          <cell r="G9640">
            <v>128.54</v>
          </cell>
          <cell r="H9640" t="str">
            <v>S-PLEO</v>
          </cell>
          <cell r="I9640">
            <v>167.1</v>
          </cell>
        </row>
        <row r="9641">
          <cell r="D9641" t="str">
            <v>P164221</v>
          </cell>
          <cell r="E9641" t="str">
            <v>TUBO PVC RIGIDO 150mm ESGOTO PRIMARIO</v>
          </cell>
          <cell r="F9641" t="str">
            <v>M</v>
          </cell>
          <cell r="G9641">
            <v>41.46</v>
          </cell>
          <cell r="H9641" t="str">
            <v>S-PLEO</v>
          </cell>
          <cell r="I9641">
            <v>53.89</v>
          </cell>
        </row>
        <row r="9642">
          <cell r="D9642" t="str">
            <v>P164222</v>
          </cell>
          <cell r="E9642" t="str">
            <v>CURVA 90 PVC RIGIDO 150mm ESGOTO PRIMARIO</v>
          </cell>
          <cell r="F9642" t="str">
            <v>UN</v>
          </cell>
          <cell r="G9642">
            <v>82.46</v>
          </cell>
          <cell r="H9642" t="str">
            <v>S-PLEO</v>
          </cell>
          <cell r="I9642">
            <v>107.19</v>
          </cell>
        </row>
        <row r="9643">
          <cell r="D9643" t="str">
            <v>P164223</v>
          </cell>
          <cell r="E9643" t="str">
            <v>TE PVC RIGIDO 150x150mm ESGOTO PRIMARIO</v>
          </cell>
          <cell r="F9643" t="str">
            <v>UN</v>
          </cell>
          <cell r="G9643">
            <v>143.47</v>
          </cell>
          <cell r="H9643" t="str">
            <v>S-PLEO</v>
          </cell>
          <cell r="I9643">
            <v>186.51</v>
          </cell>
        </row>
        <row r="9644">
          <cell r="D9644" t="str">
            <v>P164250</v>
          </cell>
          <cell r="E9644" t="str">
            <v>MANILHA DE GRES 100mm</v>
          </cell>
          <cell r="F9644" t="str">
            <v>M</v>
          </cell>
          <cell r="G9644">
            <v>13.66</v>
          </cell>
          <cell r="H9644" t="str">
            <v>S-PLEO</v>
          </cell>
          <cell r="I9644">
            <v>17.75</v>
          </cell>
        </row>
        <row r="9645">
          <cell r="D9645" t="str">
            <v>P164251</v>
          </cell>
          <cell r="E9645" t="str">
            <v>CURVA 90 DE GRES 100mm</v>
          </cell>
          <cell r="F9645" t="str">
            <v>UN</v>
          </cell>
          <cell r="G9645">
            <v>12.36</v>
          </cell>
          <cell r="H9645" t="str">
            <v>S-PLEO</v>
          </cell>
          <cell r="I9645">
            <v>16.059999999999999</v>
          </cell>
        </row>
        <row r="9646">
          <cell r="D9646" t="str">
            <v>P164252</v>
          </cell>
          <cell r="E9646" t="str">
            <v>JUNCAO 45 DE GRES 100x100mm</v>
          </cell>
          <cell r="F9646" t="str">
            <v>UN</v>
          </cell>
          <cell r="G9646">
            <v>20.38</v>
          </cell>
          <cell r="H9646" t="str">
            <v>S-PLEO</v>
          </cell>
          <cell r="I9646">
            <v>26.49</v>
          </cell>
        </row>
        <row r="9647">
          <cell r="D9647" t="str">
            <v>P164255</v>
          </cell>
          <cell r="E9647" t="str">
            <v>MANILHA DE GRES 150mm</v>
          </cell>
          <cell r="F9647" t="str">
            <v>M</v>
          </cell>
          <cell r="G9647">
            <v>20.010000000000002</v>
          </cell>
          <cell r="H9647" t="str">
            <v>S-PLEO</v>
          </cell>
          <cell r="I9647">
            <v>26.01</v>
          </cell>
        </row>
        <row r="9648">
          <cell r="D9648" t="str">
            <v>P164300</v>
          </cell>
          <cell r="E9648" t="str">
            <v>FOSSA SEPTICA CILINDRICA CAPACIDADE  8 PESSOAS</v>
          </cell>
          <cell r="F9648" t="str">
            <v>UN</v>
          </cell>
          <cell r="G9648">
            <v>409.77</v>
          </cell>
          <cell r="H9648" t="str">
            <v>S-PLEO</v>
          </cell>
          <cell r="I9648">
            <v>532.70000000000005</v>
          </cell>
        </row>
        <row r="9649">
          <cell r="D9649" t="str">
            <v>P164302</v>
          </cell>
          <cell r="E9649" t="str">
            <v>FOSSA SEPTICA CILINDRICA CAPACIDADE 12 PESSOAS</v>
          </cell>
          <cell r="F9649" t="str">
            <v>UN</v>
          </cell>
          <cell r="G9649">
            <v>604.20000000000005</v>
          </cell>
          <cell r="H9649" t="str">
            <v>S-PLEO</v>
          </cell>
          <cell r="I9649">
            <v>785.46</v>
          </cell>
        </row>
        <row r="9650">
          <cell r="D9650" t="str">
            <v>P164304</v>
          </cell>
          <cell r="E9650" t="str">
            <v>FOSSA SEPTICA CILINDRICA CAPACIDADE 32 PESSOAS</v>
          </cell>
          <cell r="F9650" t="str">
            <v>UN</v>
          </cell>
          <cell r="G9650">
            <v>1333.63</v>
          </cell>
          <cell r="H9650" t="str">
            <v>S-PLEO</v>
          </cell>
          <cell r="I9650">
            <v>1733.71</v>
          </cell>
        </row>
        <row r="9651">
          <cell r="D9651" t="str">
            <v>P164310</v>
          </cell>
          <cell r="E9651" t="str">
            <v>SUMIDOURO TIJ./CRIVO(4,00x1,10X1,10)TAMPA CONC.ARM</v>
          </cell>
          <cell r="F9651" t="str">
            <v>UN</v>
          </cell>
          <cell r="G9651">
            <v>869.16</v>
          </cell>
          <cell r="H9651" t="str">
            <v>S-PLEO</v>
          </cell>
          <cell r="I9651">
            <v>1129.9000000000001</v>
          </cell>
        </row>
        <row r="9652">
          <cell r="D9652" t="str">
            <v>P164400</v>
          </cell>
          <cell r="E9652" t="str">
            <v>COLUNA VENTILACAO COM TUBO PVC RIGIDO 75mm</v>
          </cell>
          <cell r="F9652" t="str">
            <v>M</v>
          </cell>
          <cell r="G9652">
            <v>42.21</v>
          </cell>
          <cell r="H9652" t="str">
            <v>S-PLEO</v>
          </cell>
          <cell r="I9652">
            <v>54.87</v>
          </cell>
        </row>
        <row r="9653">
          <cell r="D9653" t="str">
            <v>P165010</v>
          </cell>
          <cell r="E9653" t="str">
            <v>LEITO DE SEIXO PARA BASE DE TUBULACOES</v>
          </cell>
          <cell r="F9653" t="str">
            <v>M3</v>
          </cell>
          <cell r="G9653">
            <v>324.58</v>
          </cell>
          <cell r="H9653" t="str">
            <v>S-PLEO</v>
          </cell>
          <cell r="I9653">
            <v>421.95</v>
          </cell>
        </row>
        <row r="9654">
          <cell r="D9654" t="str">
            <v>P165030</v>
          </cell>
          <cell r="E9654" t="str">
            <v>POCO VISITA 80x80x200 C/PEDRA 22cm EXCL.ESCAV.-DEP</v>
          </cell>
          <cell r="F9654" t="str">
            <v>UN</v>
          </cell>
          <cell r="G9654">
            <v>955.02</v>
          </cell>
          <cell r="H9654" t="str">
            <v>S-PLEO</v>
          </cell>
          <cell r="I9654">
            <v>1241.52</v>
          </cell>
        </row>
        <row r="9655">
          <cell r="D9655" t="str">
            <v>P165031</v>
          </cell>
          <cell r="E9655" t="str">
            <v>POCO VISITA 100x100x200 C/PEDRA 22cmEXC.ESCAV.-DEP</v>
          </cell>
          <cell r="F9655" t="str">
            <v>UN</v>
          </cell>
          <cell r="G9655">
            <v>1196.57</v>
          </cell>
          <cell r="H9655" t="str">
            <v>S-PLEO</v>
          </cell>
          <cell r="I9655">
            <v>1555.54</v>
          </cell>
        </row>
        <row r="9656">
          <cell r="D9656" t="str">
            <v>P165035</v>
          </cell>
          <cell r="E9656" t="str">
            <v>TAMPA CONCRETO 124x124x12 PARA POCO VISITA-DEP</v>
          </cell>
          <cell r="F9656" t="str">
            <v>UN</v>
          </cell>
          <cell r="G9656">
            <v>102.27</v>
          </cell>
          <cell r="H9656" t="str">
            <v>S-PLEO</v>
          </cell>
          <cell r="I9656">
            <v>132.94999999999999</v>
          </cell>
        </row>
        <row r="9657">
          <cell r="D9657" t="str">
            <v>P165036</v>
          </cell>
          <cell r="E9657" t="str">
            <v>TAMPA CONCRETO 144x144x12 PARA POCO VISITA-DEP</v>
          </cell>
          <cell r="F9657" t="str">
            <v>UN</v>
          </cell>
          <cell r="G9657">
            <v>127.9</v>
          </cell>
          <cell r="H9657" t="str">
            <v>S-PLEO</v>
          </cell>
          <cell r="I9657">
            <v>166.27</v>
          </cell>
        </row>
        <row r="9658">
          <cell r="D9658" t="str">
            <v>P165037</v>
          </cell>
          <cell r="E9658" t="str">
            <v>CHAMINE EM POCO VISITA COM 2 ANEIS CONCRETO  600mm</v>
          </cell>
          <cell r="F9658" t="str">
            <v>UN</v>
          </cell>
          <cell r="G9658">
            <v>144.32</v>
          </cell>
          <cell r="H9658" t="str">
            <v>S-PLEO</v>
          </cell>
          <cell r="I9658">
            <v>187.61</v>
          </cell>
        </row>
        <row r="9659">
          <cell r="D9659" t="str">
            <v>P165038</v>
          </cell>
          <cell r="E9659" t="str">
            <v>COLOCACAO TAMPAO FERRO FUNDIDO PESADO 600mm</v>
          </cell>
          <cell r="F9659" t="str">
            <v>UN</v>
          </cell>
          <cell r="G9659">
            <v>914.12</v>
          </cell>
          <cell r="H9659" t="str">
            <v>S-PLEO</v>
          </cell>
          <cell r="I9659">
            <v>1188.3499999999999</v>
          </cell>
        </row>
        <row r="9660">
          <cell r="D9660" t="str">
            <v>P165040</v>
          </cell>
          <cell r="E9660" t="str">
            <v>TUBO QUEDA PLUVIAL PVC 75mm</v>
          </cell>
          <cell r="F9660" t="str">
            <v>M</v>
          </cell>
          <cell r="G9660">
            <v>41.64</v>
          </cell>
          <cell r="H9660" t="str">
            <v>S-PLEO</v>
          </cell>
          <cell r="I9660">
            <v>54.13</v>
          </cell>
        </row>
        <row r="9661">
          <cell r="D9661" t="str">
            <v>P165050</v>
          </cell>
          <cell r="E9661" t="str">
            <v>TUBO CONCRETO SIMPLES C-2 PONTA/BOLSA  300mm</v>
          </cell>
          <cell r="F9661" t="str">
            <v>M</v>
          </cell>
          <cell r="G9661">
            <v>24.07</v>
          </cell>
          <cell r="H9661" t="str">
            <v>S-PLEO</v>
          </cell>
          <cell r="I9661">
            <v>31.29</v>
          </cell>
        </row>
        <row r="9662">
          <cell r="D9662" t="str">
            <v>P165051</v>
          </cell>
          <cell r="E9662" t="str">
            <v>TUBO CONCRETO SIMPLES C-2 PONTA/BOLSA  400mm</v>
          </cell>
          <cell r="F9662" t="str">
            <v>M</v>
          </cell>
          <cell r="G9662">
            <v>33.35</v>
          </cell>
          <cell r="H9662" t="str">
            <v>S-PLEO</v>
          </cell>
          <cell r="I9662">
            <v>43.35</v>
          </cell>
        </row>
        <row r="9663">
          <cell r="D9663" t="str">
            <v>P165052</v>
          </cell>
          <cell r="E9663" t="str">
            <v>TUBO CONCRETO SIMPLES C-2 PONTA/BOLSA  500mm</v>
          </cell>
          <cell r="F9663" t="str">
            <v>M</v>
          </cell>
          <cell r="G9663">
            <v>49.82</v>
          </cell>
          <cell r="H9663" t="str">
            <v>S-PLEO</v>
          </cell>
          <cell r="I9663">
            <v>64.760000000000005</v>
          </cell>
        </row>
        <row r="9664">
          <cell r="D9664" t="str">
            <v>P165054</v>
          </cell>
          <cell r="E9664" t="str">
            <v>TUBO CONCRETO ARMADO CA-2 PONTA/BOLSA  500mm</v>
          </cell>
          <cell r="F9664" t="str">
            <v>M</v>
          </cell>
          <cell r="G9664">
            <v>87.56</v>
          </cell>
          <cell r="H9664" t="str">
            <v>S-PLEO</v>
          </cell>
          <cell r="I9664">
            <v>113.82</v>
          </cell>
        </row>
        <row r="9665">
          <cell r="D9665" t="str">
            <v>P165055</v>
          </cell>
          <cell r="E9665" t="str">
            <v>TUBO CONCRETO ARMADO CA-2 PONTA/BOLSA  600mm</v>
          </cell>
          <cell r="F9665" t="str">
            <v>M</v>
          </cell>
          <cell r="G9665">
            <v>108.77</v>
          </cell>
          <cell r="H9665" t="str">
            <v>S-PLEO</v>
          </cell>
          <cell r="I9665">
            <v>141.4</v>
          </cell>
        </row>
        <row r="9666">
          <cell r="D9666" t="str">
            <v>P165056</v>
          </cell>
          <cell r="E9666" t="str">
            <v>TUBO CONCRETO ARMADO CA-2 PONTA/BOLSA  800mm</v>
          </cell>
          <cell r="F9666" t="str">
            <v>M</v>
          </cell>
          <cell r="G9666">
            <v>173.1</v>
          </cell>
          <cell r="H9666" t="str">
            <v>S-PLEO</v>
          </cell>
          <cell r="I9666">
            <v>225.03</v>
          </cell>
        </row>
        <row r="9667">
          <cell r="D9667" t="str">
            <v>P165057</v>
          </cell>
          <cell r="E9667" t="str">
            <v>TUBO CONCRETO ARMADO CA-2 PONTA/BOLSA 1000mm</v>
          </cell>
          <cell r="F9667" t="str">
            <v>M</v>
          </cell>
          <cell r="G9667">
            <v>245.61</v>
          </cell>
          <cell r="H9667" t="str">
            <v>S-PLEO</v>
          </cell>
          <cell r="I9667">
            <v>319.29000000000002</v>
          </cell>
        </row>
        <row r="9668">
          <cell r="D9668" t="str">
            <v>P165058</v>
          </cell>
          <cell r="E9668" t="str">
            <v>TUBO CONCRETO ARMADO CA-2 PONTA/BOLSA 1200mm</v>
          </cell>
          <cell r="F9668" t="str">
            <v>M</v>
          </cell>
          <cell r="G9668">
            <v>362.92</v>
          </cell>
          <cell r="H9668" t="str">
            <v>S-PLEO</v>
          </cell>
          <cell r="I9668">
            <v>471.79</v>
          </cell>
        </row>
        <row r="9669">
          <cell r="D9669" t="str">
            <v>P165060</v>
          </cell>
          <cell r="E9669" t="str">
            <v>MANILHA GRES 150mm JUNTA ASFALTICA APOIO ALVENARIA</v>
          </cell>
          <cell r="F9669" t="str">
            <v>M</v>
          </cell>
          <cell r="G9669">
            <v>29.51</v>
          </cell>
          <cell r="H9669" t="str">
            <v>S-PLEO</v>
          </cell>
          <cell r="I9669">
            <v>38.36</v>
          </cell>
        </row>
        <row r="9670">
          <cell r="D9670" t="str">
            <v>P165065</v>
          </cell>
          <cell r="E9670" t="str">
            <v>MANILHA GRES 200mm JUNTA ASFALTICA APOIO ALVENARIA</v>
          </cell>
          <cell r="F9670" t="str">
            <v>M</v>
          </cell>
          <cell r="G9670">
            <v>40.049999999999997</v>
          </cell>
          <cell r="H9670" t="str">
            <v>S-PLEO</v>
          </cell>
          <cell r="I9670">
            <v>52.06</v>
          </cell>
        </row>
        <row r="9671">
          <cell r="D9671" t="str">
            <v>P165070</v>
          </cell>
          <cell r="E9671" t="str">
            <v>MANILHA GRES 250mm JUNTA ASFALTICA APOIO ALVENARIA</v>
          </cell>
          <cell r="F9671" t="str">
            <v>M</v>
          </cell>
          <cell r="G9671">
            <v>62.17</v>
          </cell>
          <cell r="H9671" t="str">
            <v>S-PLEO</v>
          </cell>
          <cell r="I9671">
            <v>80.819999999999993</v>
          </cell>
        </row>
        <row r="9672">
          <cell r="D9672" t="str">
            <v>P165110</v>
          </cell>
          <cell r="E9672" t="str">
            <v>CALHA BEIRAL CHAPA GALVANIZADA CORTE 28</v>
          </cell>
          <cell r="F9672" t="str">
            <v>M</v>
          </cell>
          <cell r="G9672">
            <v>52.54</v>
          </cell>
          <cell r="H9672" t="str">
            <v>S-PLEO</v>
          </cell>
          <cell r="I9672">
            <v>68.3</v>
          </cell>
        </row>
        <row r="9673">
          <cell r="D9673" t="str">
            <v>P165111</v>
          </cell>
          <cell r="E9673" t="str">
            <v>CALHA BEIRAL CHAPA GALVANIZADA CORTE 38</v>
          </cell>
          <cell r="F9673" t="str">
            <v>M</v>
          </cell>
          <cell r="G9673">
            <v>63.16</v>
          </cell>
          <cell r="H9673" t="str">
            <v>S-PLEO</v>
          </cell>
          <cell r="I9673">
            <v>82.1</v>
          </cell>
        </row>
        <row r="9674">
          <cell r="D9674" t="str">
            <v>P165112</v>
          </cell>
          <cell r="E9674" t="str">
            <v>CALHA CIRCULAR EM PVC RIGIDO 13,5cm</v>
          </cell>
          <cell r="F9674" t="str">
            <v>M</v>
          </cell>
          <cell r="G9674">
            <v>39.979999999999997</v>
          </cell>
          <cell r="H9674" t="str">
            <v>S-PLEO</v>
          </cell>
          <cell r="I9674">
            <v>51.97</v>
          </cell>
        </row>
        <row r="9675">
          <cell r="D9675" t="str">
            <v>P165115</v>
          </cell>
          <cell r="E9675" t="str">
            <v>CALHA BEIRAL CHAPA GALVANIZADA CORTE 50</v>
          </cell>
          <cell r="F9675" t="str">
            <v>M</v>
          </cell>
          <cell r="G9675">
            <v>76.42</v>
          </cell>
          <cell r="H9675" t="str">
            <v>S-PLEO</v>
          </cell>
          <cell r="I9675">
            <v>99.34</v>
          </cell>
        </row>
        <row r="9676">
          <cell r="D9676" t="str">
            <v>P165116</v>
          </cell>
          <cell r="E9676" t="str">
            <v>CALHA BEIRAL CHAPA GALVANIZADA CORTE 60</v>
          </cell>
          <cell r="F9676" t="str">
            <v>M</v>
          </cell>
          <cell r="G9676">
            <v>87.05</v>
          </cell>
          <cell r="H9676" t="str">
            <v>S-PLEO</v>
          </cell>
          <cell r="I9676">
            <v>113.16</v>
          </cell>
        </row>
        <row r="9677">
          <cell r="D9677" t="str">
            <v>P165117</v>
          </cell>
          <cell r="E9677" t="str">
            <v>CALHA BEIRAL CHAPA GALVANIZADA CORTE 70</v>
          </cell>
          <cell r="F9677" t="str">
            <v>M</v>
          </cell>
          <cell r="G9677">
            <v>98.3</v>
          </cell>
          <cell r="H9677" t="str">
            <v>S-PLEO</v>
          </cell>
          <cell r="I9677">
            <v>127.79</v>
          </cell>
        </row>
        <row r="9678">
          <cell r="D9678" t="str">
            <v>P165120</v>
          </cell>
          <cell r="E9678" t="str">
            <v>ALGEROZ CHAPA GALVANIZADA CORTE 25-FIXO ALVENARIA</v>
          </cell>
          <cell r="F9678" t="str">
            <v>M</v>
          </cell>
          <cell r="G9678">
            <v>26.81</v>
          </cell>
          <cell r="H9678" t="str">
            <v>S-PLEO</v>
          </cell>
          <cell r="I9678">
            <v>34.85</v>
          </cell>
        </row>
        <row r="9679">
          <cell r="D9679" t="str">
            <v>P165122</v>
          </cell>
          <cell r="E9679" t="str">
            <v>ALGEROZ CHAPA GALVANIZADA CORTE 40-FIXO ALVENARIA</v>
          </cell>
          <cell r="F9679" t="str">
            <v>M</v>
          </cell>
          <cell r="G9679">
            <v>41.81</v>
          </cell>
          <cell r="H9679" t="str">
            <v>S-PLEO</v>
          </cell>
          <cell r="I9679">
            <v>54.35</v>
          </cell>
        </row>
        <row r="9680">
          <cell r="D9680" t="str">
            <v>P165124</v>
          </cell>
          <cell r="E9680" t="str">
            <v>ALGEROZ CHAPA GALVANIZADA CORTE 50-FIXO ALVENARIA</v>
          </cell>
          <cell r="F9680" t="str">
            <v>M</v>
          </cell>
          <cell r="G9680">
            <v>51.82</v>
          </cell>
          <cell r="H9680" t="str">
            <v>S-PLEO</v>
          </cell>
          <cell r="I9680">
            <v>67.36</v>
          </cell>
        </row>
        <row r="9681">
          <cell r="D9681" t="str">
            <v>P165126</v>
          </cell>
          <cell r="E9681" t="str">
            <v>ALGEROZ CHAPA GALVANIZADA CORTE 60-FIXO ALVENARIA</v>
          </cell>
          <cell r="F9681" t="str">
            <v>M</v>
          </cell>
          <cell r="G9681">
            <v>61.82</v>
          </cell>
          <cell r="H9681" t="str">
            <v>S-PLEO</v>
          </cell>
          <cell r="I9681">
            <v>80.36</v>
          </cell>
        </row>
        <row r="9682">
          <cell r="D9682" t="str">
            <v>P165128</v>
          </cell>
          <cell r="E9682" t="str">
            <v>ALGEROZ CHAPA GALVANIZADA CORTE 70-FIXO ALVENARIA</v>
          </cell>
          <cell r="F9682" t="str">
            <v>M</v>
          </cell>
          <cell r="G9682">
            <v>71.819999999999993</v>
          </cell>
          <cell r="H9682" t="str">
            <v>S-PLEO</v>
          </cell>
          <cell r="I9682">
            <v>93.36</v>
          </cell>
        </row>
        <row r="9683">
          <cell r="D9683" t="str">
            <v>P165130</v>
          </cell>
          <cell r="E9683" t="str">
            <v>ALGEROZ CHAPA GALVANIZADA CORTE 80-FIXO ALVENARIA</v>
          </cell>
          <cell r="F9683" t="str">
            <v>M</v>
          </cell>
          <cell r="G9683">
            <v>81.819999999999993</v>
          </cell>
          <cell r="H9683" t="str">
            <v>S-PLEO</v>
          </cell>
          <cell r="I9683">
            <v>106.36</v>
          </cell>
        </row>
        <row r="9684">
          <cell r="D9684" t="str">
            <v>P165132</v>
          </cell>
          <cell r="E9684" t="str">
            <v>ALGEROZ CHAPA GALVANIZADA CORTE 90-FIXO ALVENARIA</v>
          </cell>
          <cell r="F9684" t="str">
            <v>M</v>
          </cell>
          <cell r="G9684">
            <v>91.82</v>
          </cell>
          <cell r="H9684" t="str">
            <v>S-PLEO</v>
          </cell>
          <cell r="I9684">
            <v>119.36</v>
          </cell>
        </row>
        <row r="9685">
          <cell r="D9685" t="str">
            <v>P165134</v>
          </cell>
          <cell r="E9685" t="str">
            <v>ALGEROZ CHAPA GALVANIZADA CORT 100-FIXO ALVENARIA</v>
          </cell>
          <cell r="F9685" t="str">
            <v>M</v>
          </cell>
          <cell r="G9685">
            <v>101.82</v>
          </cell>
          <cell r="H9685" t="str">
            <v>S-PLEO</v>
          </cell>
          <cell r="I9685">
            <v>132.36000000000001</v>
          </cell>
        </row>
        <row r="9686">
          <cell r="D9686" t="str">
            <v>P165137</v>
          </cell>
          <cell r="E9686" t="str">
            <v>RUFO CHAPA GALVANIZADA CORTE 50</v>
          </cell>
          <cell r="F9686" t="str">
            <v>M</v>
          </cell>
          <cell r="G9686">
            <v>51.82</v>
          </cell>
          <cell r="H9686" t="str">
            <v>S-PLEO</v>
          </cell>
          <cell r="I9686">
            <v>67.36</v>
          </cell>
        </row>
        <row r="9687">
          <cell r="D9687" t="str">
            <v>P165150</v>
          </cell>
          <cell r="E9687" t="str">
            <v>BOCA DE LOBO 85x61x90 TIJOLO CUTELO-DEP</v>
          </cell>
          <cell r="F9687" t="str">
            <v>UN</v>
          </cell>
          <cell r="G9687">
            <v>282.06</v>
          </cell>
          <cell r="H9687" t="str">
            <v>S-PLEO</v>
          </cell>
          <cell r="I9687">
            <v>366.67</v>
          </cell>
        </row>
        <row r="9688">
          <cell r="D9688" t="str">
            <v>P165160</v>
          </cell>
          <cell r="E9688" t="str">
            <v>DRENO COM AREIA GROSSA 50x60cm</v>
          </cell>
          <cell r="F9688" t="str">
            <v>M2</v>
          </cell>
          <cell r="G9688">
            <v>17.190000000000001</v>
          </cell>
          <cell r="H9688" t="str">
            <v>S-PLEO</v>
          </cell>
          <cell r="I9688">
            <v>22.34</v>
          </cell>
        </row>
        <row r="9689">
          <cell r="D9689" t="str">
            <v>P165161</v>
          </cell>
          <cell r="E9689" t="str">
            <v>DRENO COM BRITA 50x60cm</v>
          </cell>
          <cell r="F9689" t="str">
            <v>M2</v>
          </cell>
          <cell r="G9689">
            <v>21.09</v>
          </cell>
          <cell r="H9689" t="str">
            <v>S-PLEO</v>
          </cell>
          <cell r="I9689">
            <v>27.41</v>
          </cell>
        </row>
        <row r="9690">
          <cell r="D9690" t="str">
            <v>P165165</v>
          </cell>
          <cell r="E9690" t="str">
            <v>TUBO PVC RANHURADO DRENAGEM 100mm</v>
          </cell>
          <cell r="F9690" t="str">
            <v>M</v>
          </cell>
          <cell r="G9690">
            <v>18.989999999999998</v>
          </cell>
          <cell r="H9690" t="str">
            <v>S-PLEO</v>
          </cell>
          <cell r="I9690">
            <v>24.68</v>
          </cell>
        </row>
        <row r="9691">
          <cell r="D9691" t="str">
            <v>P165166</v>
          </cell>
          <cell r="E9691" t="str">
            <v>CAIXA DE AREIA 60x60cm-ALVEN. C/GRELHA FERRO</v>
          </cell>
          <cell r="F9691" t="str">
            <v>UN</v>
          </cell>
          <cell r="G9691">
            <v>373.65</v>
          </cell>
          <cell r="H9691" t="str">
            <v>S-PLEO</v>
          </cell>
          <cell r="I9691">
            <v>485.74</v>
          </cell>
        </row>
        <row r="9692">
          <cell r="D9692" t="str">
            <v>P170100</v>
          </cell>
          <cell r="E9692" t="str">
            <v>ELETRODUTO CORRUGADO 1/2"</v>
          </cell>
          <cell r="F9692" t="str">
            <v>M</v>
          </cell>
          <cell r="G9692">
            <v>1.44</v>
          </cell>
          <cell r="H9692" t="str">
            <v>S-PLEO</v>
          </cell>
          <cell r="I9692">
            <v>1.87</v>
          </cell>
        </row>
        <row r="9693">
          <cell r="D9693" t="str">
            <v>P170101</v>
          </cell>
          <cell r="E9693" t="str">
            <v>ELETRODUTO CORRUGADO 3/4"</v>
          </cell>
          <cell r="F9693" t="str">
            <v>M</v>
          </cell>
          <cell r="G9693">
            <v>1.93</v>
          </cell>
          <cell r="H9693" t="str">
            <v>S-PLEO</v>
          </cell>
          <cell r="I9693">
            <v>2.5</v>
          </cell>
        </row>
        <row r="9694">
          <cell r="D9694" t="str">
            <v>P170102</v>
          </cell>
          <cell r="E9694" t="str">
            <v>ELETRODUTO CORRUGADO 1"</v>
          </cell>
          <cell r="F9694" t="str">
            <v>M</v>
          </cell>
          <cell r="G9694">
            <v>2.87</v>
          </cell>
          <cell r="H9694" t="str">
            <v>S-PLEO</v>
          </cell>
          <cell r="I9694">
            <v>3.73</v>
          </cell>
        </row>
        <row r="9695">
          <cell r="D9695" t="str">
            <v>P170103</v>
          </cell>
          <cell r="E9695" t="str">
            <v>ELETRODUTO CORRUGADO 1 1/4"</v>
          </cell>
          <cell r="F9695" t="str">
            <v>M</v>
          </cell>
          <cell r="G9695">
            <v>4.74</v>
          </cell>
          <cell r="H9695" t="str">
            <v>S-PLEO</v>
          </cell>
          <cell r="I9695">
            <v>6.16</v>
          </cell>
        </row>
        <row r="9696">
          <cell r="D9696" t="str">
            <v>P170120</v>
          </cell>
          <cell r="E9696" t="str">
            <v>ELETRODUTO CORRUGADO FLEXIVEL C/ALMA DE COBRE 1/2"</v>
          </cell>
          <cell r="F9696" t="str">
            <v>M</v>
          </cell>
          <cell r="G9696">
            <v>4.53</v>
          </cell>
          <cell r="H9696" t="str">
            <v>S-PLEO</v>
          </cell>
          <cell r="I9696">
            <v>5.88</v>
          </cell>
        </row>
        <row r="9697">
          <cell r="D9697" t="str">
            <v>P170121</v>
          </cell>
          <cell r="E9697" t="str">
            <v>ELETRODUTO CORRUGADO FLEXIVEL C/ALMA DE COBRE 3/4"</v>
          </cell>
          <cell r="F9697" t="str">
            <v>M</v>
          </cell>
          <cell r="G9697">
            <v>5.46</v>
          </cell>
          <cell r="H9697" t="str">
            <v>S-PLEO</v>
          </cell>
          <cell r="I9697">
            <v>7.09</v>
          </cell>
        </row>
        <row r="9698">
          <cell r="D9698" t="str">
            <v>P170122</v>
          </cell>
          <cell r="E9698" t="str">
            <v>ELETRODUTO CORRUGADO FLEXIVEL C/ALMA DE COBRE 1"</v>
          </cell>
          <cell r="F9698" t="str">
            <v>M</v>
          </cell>
          <cell r="G9698">
            <v>6.15</v>
          </cell>
          <cell r="H9698" t="str">
            <v>S-PLEO</v>
          </cell>
          <cell r="I9698">
            <v>7.99</v>
          </cell>
        </row>
        <row r="9699">
          <cell r="D9699" t="str">
            <v>P170123</v>
          </cell>
          <cell r="E9699" t="str">
            <v>ELETRODUTO CORRUGADO FLEXIVEL C/ALMA DE COBRE 1 1/4"</v>
          </cell>
          <cell r="F9699" t="str">
            <v>M</v>
          </cell>
          <cell r="G9699">
            <v>8.33</v>
          </cell>
          <cell r="H9699" t="str">
            <v>S-PLEO</v>
          </cell>
          <cell r="I9699">
            <v>10.82</v>
          </cell>
        </row>
        <row r="9700">
          <cell r="D9700" t="str">
            <v>P170124</v>
          </cell>
          <cell r="E9700" t="str">
            <v>ELETRODUTO CORRUGADO FLEXIVEL C/ALMA DE COBRE 1 1/2"</v>
          </cell>
          <cell r="F9700" t="str">
            <v>M</v>
          </cell>
          <cell r="G9700">
            <v>11.16</v>
          </cell>
          <cell r="H9700" t="str">
            <v>S-PLEO</v>
          </cell>
          <cell r="I9700">
            <v>14.5</v>
          </cell>
        </row>
        <row r="9701">
          <cell r="D9701" t="str">
            <v>P170125</v>
          </cell>
          <cell r="E9701" t="str">
            <v>ELETRODUTO CORRUGADO FLEXIVEL C/ALMA DE COBRE 2"</v>
          </cell>
          <cell r="F9701" t="str">
            <v>M</v>
          </cell>
          <cell r="G9701">
            <v>30.89</v>
          </cell>
          <cell r="H9701" t="str">
            <v>S-PLEO</v>
          </cell>
          <cell r="I9701">
            <v>40.15</v>
          </cell>
        </row>
        <row r="9702">
          <cell r="D9702" t="str">
            <v>P170127</v>
          </cell>
          <cell r="E9702" t="str">
            <v>ELETRODUTO CORRUGADO FLEXIVEL C/ALMA DE COBRE 3"</v>
          </cell>
          <cell r="F9702" t="str">
            <v>M</v>
          </cell>
          <cell r="G9702">
            <v>34.94</v>
          </cell>
          <cell r="H9702" t="str">
            <v>S-PLEO</v>
          </cell>
          <cell r="I9702">
            <v>45.42</v>
          </cell>
        </row>
        <row r="9703">
          <cell r="D9703" t="str">
            <v>P170128</v>
          </cell>
          <cell r="E9703" t="str">
            <v>ELETRODUTO CORRUGADO FLEXIVEL C/ALMA DE COBRE 4"</v>
          </cell>
          <cell r="F9703" t="str">
            <v>M</v>
          </cell>
          <cell r="G9703">
            <v>48.73</v>
          </cell>
          <cell r="H9703" t="str">
            <v>S-PLEO</v>
          </cell>
          <cell r="I9703">
            <v>63.34</v>
          </cell>
        </row>
        <row r="9704">
          <cell r="D9704" t="str">
            <v>P170300</v>
          </cell>
          <cell r="E9704" t="str">
            <v>ARRUELA ALUMÍNIO SILÍCIO P/ELETRODUTO 1/2"</v>
          </cell>
          <cell r="F9704" t="str">
            <v>UN</v>
          </cell>
          <cell r="G9704">
            <v>0.25</v>
          </cell>
          <cell r="H9704" t="str">
            <v>S-PLEO</v>
          </cell>
          <cell r="I9704">
            <v>0.32</v>
          </cell>
        </row>
        <row r="9705">
          <cell r="D9705" t="str">
            <v>P170301</v>
          </cell>
          <cell r="E9705" t="str">
            <v>ARRUELA ALUMÍNIO SILÍCIO P/ELETRODUTO 3/4"</v>
          </cell>
          <cell r="F9705" t="str">
            <v>UN</v>
          </cell>
          <cell r="G9705">
            <v>0.25</v>
          </cell>
          <cell r="H9705" t="str">
            <v>S-PLEO</v>
          </cell>
          <cell r="I9705">
            <v>0.32</v>
          </cell>
        </row>
        <row r="9706">
          <cell r="D9706" t="str">
            <v>P170302</v>
          </cell>
          <cell r="E9706" t="str">
            <v>ARRUELA ALUMÍNIO SILÍCIO P/ELETRODUTO 1"</v>
          </cell>
          <cell r="F9706" t="str">
            <v>UN</v>
          </cell>
          <cell r="G9706">
            <v>0.41</v>
          </cell>
          <cell r="H9706" t="str">
            <v>S-PLEO</v>
          </cell>
          <cell r="I9706">
            <v>0.53</v>
          </cell>
        </row>
        <row r="9707">
          <cell r="D9707" t="str">
            <v>P170303</v>
          </cell>
          <cell r="E9707" t="str">
            <v>ARRUELA ALUMÍNIO SILÍCIO P/ELETRODUTO 1 1/4"</v>
          </cell>
          <cell r="F9707" t="str">
            <v>UN</v>
          </cell>
          <cell r="G9707">
            <v>0.61</v>
          </cell>
          <cell r="H9707" t="str">
            <v>S-PLEO</v>
          </cell>
          <cell r="I9707">
            <v>0.79</v>
          </cell>
        </row>
        <row r="9708">
          <cell r="D9708" t="str">
            <v>P170304</v>
          </cell>
          <cell r="E9708" t="str">
            <v>ARRUELA ALUMÍNIO SILÍCIO P/ELETRODUTO 1 1/2"</v>
          </cell>
          <cell r="F9708" t="str">
            <v>UN</v>
          </cell>
          <cell r="G9708">
            <v>0.71</v>
          </cell>
          <cell r="H9708" t="str">
            <v>S-PLEO</v>
          </cell>
          <cell r="I9708">
            <v>0.92</v>
          </cell>
        </row>
        <row r="9709">
          <cell r="D9709" t="str">
            <v>P170305</v>
          </cell>
          <cell r="E9709" t="str">
            <v>ARRUELA ALUMÍNIO SILÍCIO P/ELETRODUTO 2"</v>
          </cell>
          <cell r="F9709" t="str">
            <v>UN</v>
          </cell>
          <cell r="G9709">
            <v>1.1100000000000001</v>
          </cell>
          <cell r="H9709" t="str">
            <v>S-PLEO</v>
          </cell>
          <cell r="I9709">
            <v>1.44</v>
          </cell>
        </row>
        <row r="9710">
          <cell r="D9710" t="str">
            <v>P170306</v>
          </cell>
          <cell r="E9710" t="str">
            <v>ARRUELA ALUMÍNIO SILÍCIO P/ELETRODUTO 2 1/2"</v>
          </cell>
          <cell r="F9710" t="str">
            <v>UN</v>
          </cell>
          <cell r="G9710">
            <v>1.56</v>
          </cell>
          <cell r="H9710" t="str">
            <v>S-PLEO</v>
          </cell>
          <cell r="I9710">
            <v>2.02</v>
          </cell>
        </row>
        <row r="9711">
          <cell r="D9711" t="str">
            <v>P170307</v>
          </cell>
          <cell r="E9711" t="str">
            <v>ARRUELA ALUMÍNIO SILÍCIO P/ELETRODUTO 3"</v>
          </cell>
          <cell r="F9711" t="str">
            <v>UN</v>
          </cell>
          <cell r="G9711">
            <v>3.01</v>
          </cell>
          <cell r="H9711" t="str">
            <v>S-PLEO</v>
          </cell>
          <cell r="I9711">
            <v>3.91</v>
          </cell>
        </row>
        <row r="9712">
          <cell r="D9712" t="str">
            <v>P170308</v>
          </cell>
          <cell r="E9712" t="str">
            <v>ARRUELA ALUMÍNIO SILÍCIO P/ELETRODUTO 4"</v>
          </cell>
          <cell r="F9712" t="str">
            <v>UN</v>
          </cell>
          <cell r="G9712">
            <v>3.26</v>
          </cell>
          <cell r="H9712" t="str">
            <v>S-PLEO</v>
          </cell>
          <cell r="I9712">
            <v>4.2300000000000004</v>
          </cell>
        </row>
        <row r="9713">
          <cell r="D9713" t="str">
            <v>P170320</v>
          </cell>
          <cell r="E9713" t="str">
            <v>BUCHA ALUMÍNIO SILÍCIO P/ELETRODUTO 1/2"</v>
          </cell>
          <cell r="F9713" t="str">
            <v>UN</v>
          </cell>
          <cell r="G9713">
            <v>0.36</v>
          </cell>
          <cell r="H9713" t="str">
            <v>S-PLEO</v>
          </cell>
          <cell r="I9713">
            <v>0.46</v>
          </cell>
        </row>
        <row r="9714">
          <cell r="D9714" t="str">
            <v>P170321</v>
          </cell>
          <cell r="E9714" t="str">
            <v>BUCHA ALUMÍNIO SILÍCIO P/ELETRODUTO 3/4"</v>
          </cell>
          <cell r="F9714" t="str">
            <v>UN</v>
          </cell>
          <cell r="G9714">
            <v>0.41</v>
          </cell>
          <cell r="H9714" t="str">
            <v>S-PLEO</v>
          </cell>
          <cell r="I9714">
            <v>0.53</v>
          </cell>
        </row>
        <row r="9715">
          <cell r="D9715" t="str">
            <v>P170322</v>
          </cell>
          <cell r="E9715" t="str">
            <v>BUCHA ALUMÍNIO SILÍCIO P/ELETRODUTO 1"</v>
          </cell>
          <cell r="F9715" t="str">
            <v>UN</v>
          </cell>
          <cell r="G9715">
            <v>0.66</v>
          </cell>
          <cell r="H9715" t="str">
            <v>S-PLEO</v>
          </cell>
          <cell r="I9715">
            <v>0.85</v>
          </cell>
        </row>
        <row r="9716">
          <cell r="D9716" t="str">
            <v>P170323</v>
          </cell>
          <cell r="E9716" t="str">
            <v>BUCHA ALUMÍNIO SILÍCIO P/ELETRODUTO 1 1/4"</v>
          </cell>
          <cell r="F9716" t="str">
            <v>UN</v>
          </cell>
          <cell r="G9716">
            <v>0.81</v>
          </cell>
          <cell r="H9716" t="str">
            <v>S-PLEO</v>
          </cell>
          <cell r="I9716">
            <v>1.05</v>
          </cell>
        </row>
        <row r="9717">
          <cell r="D9717" t="str">
            <v>P170324</v>
          </cell>
          <cell r="E9717" t="str">
            <v>BUCHA ALUMÍNIO SILÍICIO P/ELETRODUTO 1 1/2"</v>
          </cell>
          <cell r="F9717" t="str">
            <v>UN</v>
          </cell>
          <cell r="G9717">
            <v>0.96</v>
          </cell>
          <cell r="H9717" t="str">
            <v>S-PLEO</v>
          </cell>
          <cell r="I9717">
            <v>1.24</v>
          </cell>
        </row>
        <row r="9718">
          <cell r="D9718" t="str">
            <v>P170325</v>
          </cell>
          <cell r="E9718" t="str">
            <v>BUCHA ALUMÍNIO SILÍCIO P/ELETRODUTO 2"</v>
          </cell>
          <cell r="F9718" t="str">
            <v>UN</v>
          </cell>
          <cell r="G9718">
            <v>1.91</v>
          </cell>
          <cell r="H9718" t="str">
            <v>S-PLEO</v>
          </cell>
          <cell r="I9718">
            <v>2.48</v>
          </cell>
        </row>
        <row r="9719">
          <cell r="D9719" t="str">
            <v>P170326</v>
          </cell>
          <cell r="E9719" t="str">
            <v>BUCHA ALUMÍNIO SILÍCIO P/ELETRODUTO 2 1/2"</v>
          </cell>
          <cell r="F9719" t="str">
            <v>UN</v>
          </cell>
          <cell r="G9719">
            <v>2.2599999999999998</v>
          </cell>
          <cell r="H9719" t="str">
            <v>S-PLEO</v>
          </cell>
          <cell r="I9719">
            <v>2.93</v>
          </cell>
        </row>
        <row r="9720">
          <cell r="D9720" t="str">
            <v>P170327</v>
          </cell>
          <cell r="E9720" t="str">
            <v>BUCHA ALUMÍNIO SILÍCIO P/ELETRODUTO 3"</v>
          </cell>
          <cell r="F9720" t="str">
            <v>UN</v>
          </cell>
          <cell r="G9720">
            <v>2.82</v>
          </cell>
          <cell r="H9720" t="str">
            <v>S-PLEO</v>
          </cell>
          <cell r="I9720">
            <v>3.66</v>
          </cell>
        </row>
        <row r="9721">
          <cell r="D9721" t="str">
            <v>P170328</v>
          </cell>
          <cell r="E9721" t="str">
            <v>BUCHA ALUMÍNIO SILÍCIO P/ELETRODUTO 4"</v>
          </cell>
          <cell r="F9721" t="str">
            <v>UN</v>
          </cell>
          <cell r="G9721">
            <v>4.12</v>
          </cell>
          <cell r="H9721" t="str">
            <v>S-PLEO</v>
          </cell>
          <cell r="I9721">
            <v>5.35</v>
          </cell>
        </row>
        <row r="9722">
          <cell r="D9722" t="str">
            <v>P170340</v>
          </cell>
          <cell r="E9722" t="str">
            <v>BUCHA DE REDUÇÃO ALUMÍNIO SILÍCIO 3/4" P/ 3/8"</v>
          </cell>
          <cell r="F9722" t="str">
            <v>UN</v>
          </cell>
          <cell r="G9722">
            <v>4.2699999999999996</v>
          </cell>
          <cell r="H9722" t="str">
            <v>S-PLEO</v>
          </cell>
          <cell r="I9722">
            <v>5.55</v>
          </cell>
        </row>
        <row r="9723">
          <cell r="D9723" t="str">
            <v>P170341</v>
          </cell>
          <cell r="E9723" t="str">
            <v>BUCHA DE REDUÇÃO ALUMÍNIO SILÍCIO 3/4" P/ 1/2"</v>
          </cell>
          <cell r="F9723" t="str">
            <v>UN</v>
          </cell>
          <cell r="G9723">
            <v>2.77</v>
          </cell>
          <cell r="H9723" t="str">
            <v>S-PLEO</v>
          </cell>
          <cell r="I9723">
            <v>3.6</v>
          </cell>
        </row>
        <row r="9724">
          <cell r="D9724" t="str">
            <v>P170342</v>
          </cell>
          <cell r="E9724" t="str">
            <v>BUCHA DE REDUÇÃO ALUMÍNIO SILÍCIO 1" P/ 1/2"</v>
          </cell>
          <cell r="F9724" t="str">
            <v>UN</v>
          </cell>
          <cell r="G9724">
            <v>2.41</v>
          </cell>
          <cell r="H9724" t="str">
            <v>S-PLEO</v>
          </cell>
          <cell r="I9724">
            <v>3.13</v>
          </cell>
        </row>
        <row r="9725">
          <cell r="D9725" t="str">
            <v>P170343</v>
          </cell>
          <cell r="E9725" t="str">
            <v>BUCHA DE REDUÇÃO ALUMÍNIO SILÍCIO 1" P/ 3/4"</v>
          </cell>
          <cell r="F9725" t="str">
            <v>UN</v>
          </cell>
          <cell r="G9725">
            <v>3.28</v>
          </cell>
          <cell r="H9725" t="str">
            <v>S-PLEO</v>
          </cell>
          <cell r="I9725">
            <v>4.26</v>
          </cell>
        </row>
        <row r="9726">
          <cell r="D9726" t="str">
            <v>P170403</v>
          </cell>
          <cell r="E9726" t="str">
            <v>CABEÇOTE ALUMÍNIO SILÍCIO P/ELETRODUTO 2"</v>
          </cell>
          <cell r="F9726" t="str">
            <v>UN</v>
          </cell>
          <cell r="G9726">
            <v>1.73</v>
          </cell>
          <cell r="H9726" t="str">
            <v>S-PLEO</v>
          </cell>
          <cell r="I9726">
            <v>2.2400000000000002</v>
          </cell>
        </row>
        <row r="9727">
          <cell r="D9727" t="str">
            <v>P170404</v>
          </cell>
          <cell r="E9727" t="str">
            <v>CABEÇOTE ALUMÍNIO SILÍCIO P/ELETRODUTO 2 1/2"</v>
          </cell>
          <cell r="F9727" t="str">
            <v>UN</v>
          </cell>
          <cell r="G9727">
            <v>2.08</v>
          </cell>
          <cell r="H9727" t="str">
            <v>S-PLEO</v>
          </cell>
          <cell r="I9727">
            <v>2.7</v>
          </cell>
        </row>
        <row r="9728">
          <cell r="D9728" t="str">
            <v>P170405</v>
          </cell>
          <cell r="E9728" t="str">
            <v>CABEÇOTE ALUMÍNIO SILÍCIO P/ELETRODUTO 3"</v>
          </cell>
          <cell r="F9728" t="str">
            <v>UN</v>
          </cell>
          <cell r="G9728">
            <v>2.99</v>
          </cell>
          <cell r="H9728" t="str">
            <v>S-PLEO</v>
          </cell>
          <cell r="I9728">
            <v>3.88</v>
          </cell>
        </row>
        <row r="9729">
          <cell r="D9729" t="str">
            <v>P170406</v>
          </cell>
          <cell r="E9729" t="str">
            <v>CABEÇOTE ALUMÍNIO SILÍCIO P/ELETRODUTO 4"</v>
          </cell>
          <cell r="F9729" t="str">
            <v>UN</v>
          </cell>
          <cell r="G9729">
            <v>4.3099999999999996</v>
          </cell>
          <cell r="H9729" t="str">
            <v>S-PLEO</v>
          </cell>
          <cell r="I9729">
            <v>5.6</v>
          </cell>
        </row>
        <row r="9730">
          <cell r="D9730" t="str">
            <v>P170415</v>
          </cell>
          <cell r="E9730" t="str">
            <v>PRENSA CABO ALUMÍNIO SILÍCIO 3/8"</v>
          </cell>
          <cell r="F9730" t="str">
            <v>UN</v>
          </cell>
          <cell r="G9730">
            <v>3.08</v>
          </cell>
          <cell r="H9730" t="str">
            <v>S-PLEO</v>
          </cell>
          <cell r="I9730">
            <v>4</v>
          </cell>
        </row>
        <row r="9731">
          <cell r="D9731" t="str">
            <v>P170416</v>
          </cell>
          <cell r="E9731" t="str">
            <v>PRENSA CABO ALUMÍNIO SILÍCIO 1/2"</v>
          </cell>
          <cell r="F9731" t="str">
            <v>UN</v>
          </cell>
          <cell r="G9731">
            <v>4.32</v>
          </cell>
          <cell r="H9731" t="str">
            <v>S-PLEO</v>
          </cell>
          <cell r="I9731">
            <v>5.61</v>
          </cell>
        </row>
        <row r="9732">
          <cell r="D9732" t="str">
            <v>P170417</v>
          </cell>
          <cell r="E9732" t="str">
            <v>PRENSA CABO ALUMÍNIO SILÍCIO 3/4"</v>
          </cell>
          <cell r="F9732" t="str">
            <v>UN</v>
          </cell>
          <cell r="G9732">
            <v>4.3</v>
          </cell>
          <cell r="H9732" t="str">
            <v>S-PLEO</v>
          </cell>
          <cell r="I9732">
            <v>5.59</v>
          </cell>
        </row>
        <row r="9733">
          <cell r="D9733" t="str">
            <v>P170418</v>
          </cell>
          <cell r="E9733" t="str">
            <v>PRENSA CABO ALUMÍNIO SILÍCIO 1"</v>
          </cell>
          <cell r="F9733" t="str">
            <v>UN</v>
          </cell>
          <cell r="G9733">
            <v>5.33</v>
          </cell>
          <cell r="H9733" t="str">
            <v>S-PLEO</v>
          </cell>
          <cell r="I9733">
            <v>6.92</v>
          </cell>
        </row>
        <row r="9734">
          <cell r="D9734" t="str">
            <v>P170419</v>
          </cell>
          <cell r="E9734" t="str">
            <v>PRENSA CABO ALUMÍNIO SILÍCIO 1 1/4"</v>
          </cell>
          <cell r="F9734" t="str">
            <v>UN</v>
          </cell>
          <cell r="G9734">
            <v>19.43</v>
          </cell>
          <cell r="H9734" t="str">
            <v>S-PLEO</v>
          </cell>
          <cell r="I9734">
            <v>25.25</v>
          </cell>
        </row>
        <row r="9735">
          <cell r="D9735" t="str">
            <v>P170420</v>
          </cell>
          <cell r="E9735" t="str">
            <v>PRENSA CABO ALUMÍNIO SILÍCIO 1 1/2"</v>
          </cell>
          <cell r="F9735" t="str">
            <v>UN</v>
          </cell>
          <cell r="G9735">
            <v>22.94</v>
          </cell>
          <cell r="H9735" t="str">
            <v>S-PLEO</v>
          </cell>
          <cell r="I9735">
            <v>29.82</v>
          </cell>
        </row>
        <row r="9736">
          <cell r="D9736" t="str">
            <v>P170421</v>
          </cell>
          <cell r="E9736" t="str">
            <v>PRENSA CABO ALUMÍNIO SILÍCIO 2"</v>
          </cell>
          <cell r="F9736" t="str">
            <v>UN</v>
          </cell>
          <cell r="G9736">
            <v>27.57</v>
          </cell>
          <cell r="H9736" t="str">
            <v>S-PLEO</v>
          </cell>
          <cell r="I9736">
            <v>35.840000000000003</v>
          </cell>
        </row>
        <row r="9737">
          <cell r="D9737" t="str">
            <v>P170430</v>
          </cell>
          <cell r="E9737" t="str">
            <v>CARTUCHO 32 SOLDA EXOTÉRMICA CABO/CABO 35mm2</v>
          </cell>
          <cell r="F9737" t="str">
            <v>UN</v>
          </cell>
          <cell r="G9737">
            <v>5.7</v>
          </cell>
          <cell r="H9737" t="str">
            <v>S-PLEO</v>
          </cell>
          <cell r="I9737">
            <v>7.41</v>
          </cell>
        </row>
        <row r="9738">
          <cell r="D9738" t="str">
            <v>P170431</v>
          </cell>
          <cell r="E9738" t="str">
            <v>CARTUCHO 45 SOLDA EXOTÉRMICA HASTE 1/2" /CABO 35mm2</v>
          </cell>
          <cell r="F9738" t="str">
            <v>UN</v>
          </cell>
          <cell r="G9738">
            <v>6.21</v>
          </cell>
          <cell r="H9738" t="str">
            <v>S-PLEO</v>
          </cell>
          <cell r="I9738">
            <v>8.07</v>
          </cell>
        </row>
        <row r="9739">
          <cell r="D9739" t="str">
            <v>P170432</v>
          </cell>
          <cell r="E9739" t="str">
            <v>CARTUCHO 65 SOLDA EXOTÉRMICA CABO/CABO 50mm2</v>
          </cell>
          <cell r="F9739" t="str">
            <v>UN</v>
          </cell>
          <cell r="G9739">
            <v>7.58</v>
          </cell>
          <cell r="H9739" t="str">
            <v>S-PLEO</v>
          </cell>
          <cell r="I9739">
            <v>9.85</v>
          </cell>
        </row>
        <row r="9740">
          <cell r="D9740" t="str">
            <v>P170433</v>
          </cell>
          <cell r="E9740" t="str">
            <v>CARTUCHO 90 SOLDA EXOTÉRMICA HASTE 1/2 /CABO 50mm2</v>
          </cell>
          <cell r="F9740" t="str">
            <v>UN</v>
          </cell>
          <cell r="G9740">
            <v>8.8800000000000008</v>
          </cell>
          <cell r="H9740" t="str">
            <v>S-PLEO</v>
          </cell>
          <cell r="I9740">
            <v>11.54</v>
          </cell>
        </row>
        <row r="9741">
          <cell r="D9741" t="str">
            <v>P170440</v>
          </cell>
          <cell r="E9741" t="str">
            <v>TERMINAL TIPO GARFO/OLHAL/PINO 0,5/1,5mm2</v>
          </cell>
          <cell r="F9741" t="str">
            <v>UN</v>
          </cell>
          <cell r="G9741">
            <v>0.56999999999999995</v>
          </cell>
          <cell r="H9741" t="str">
            <v>S-PLEO</v>
          </cell>
          <cell r="I9741">
            <v>0.74</v>
          </cell>
        </row>
        <row r="9742">
          <cell r="D9742" t="str">
            <v>P170441</v>
          </cell>
          <cell r="E9742" t="str">
            <v>TERMINAL TIPO GARFO/OLHAL/PINO 1,5/2,5mm2</v>
          </cell>
          <cell r="F9742" t="str">
            <v>UN</v>
          </cell>
          <cell r="G9742">
            <v>0.56999999999999995</v>
          </cell>
          <cell r="H9742" t="str">
            <v>S-PLEO</v>
          </cell>
          <cell r="I9742">
            <v>0.74</v>
          </cell>
        </row>
        <row r="9743">
          <cell r="D9743" t="str">
            <v>P170442</v>
          </cell>
          <cell r="E9743" t="str">
            <v>TERMINAL TIPO GARFO/OLHAL/PINO 4/6mm2</v>
          </cell>
          <cell r="F9743" t="str">
            <v>UN</v>
          </cell>
          <cell r="G9743">
            <v>1.1000000000000001</v>
          </cell>
          <cell r="H9743" t="str">
            <v>S-PLEO</v>
          </cell>
          <cell r="I9743">
            <v>1.43</v>
          </cell>
        </row>
        <row r="9744">
          <cell r="D9744" t="str">
            <v>P171001</v>
          </cell>
          <cell r="E9744" t="str">
            <v>ELETRODUTO PESADO ESMALTADO 1/2" (13mm)</v>
          </cell>
          <cell r="F9744" t="str">
            <v>M</v>
          </cell>
          <cell r="G9744">
            <v>3</v>
          </cell>
          <cell r="H9744" t="str">
            <v>S-PLEO</v>
          </cell>
          <cell r="I9744">
            <v>3.9</v>
          </cell>
        </row>
        <row r="9745">
          <cell r="D9745" t="str">
            <v>P171002</v>
          </cell>
          <cell r="E9745" t="str">
            <v>CURVA 90 ELETRODUTO PESADO ESMALTADO 1/2" (13mm)</v>
          </cell>
          <cell r="F9745" t="str">
            <v>UN</v>
          </cell>
          <cell r="G9745">
            <v>2.71</v>
          </cell>
          <cell r="H9745" t="str">
            <v>S-PLEO</v>
          </cell>
          <cell r="I9745">
            <v>3.52</v>
          </cell>
        </row>
        <row r="9746">
          <cell r="D9746" t="str">
            <v>P171005</v>
          </cell>
          <cell r="E9746" t="str">
            <v>ELETRODUTO PESADO ESMALTADO 3/4" (19mm)</v>
          </cell>
          <cell r="F9746" t="str">
            <v>M</v>
          </cell>
          <cell r="G9746">
            <v>3.75</v>
          </cell>
          <cell r="H9746" t="str">
            <v>S-PLEO</v>
          </cell>
          <cell r="I9746">
            <v>4.87</v>
          </cell>
        </row>
        <row r="9747">
          <cell r="D9747" t="str">
            <v>P171006</v>
          </cell>
          <cell r="E9747" t="str">
            <v>CURVA 90 ELETRODUTO PESADO ESMALTADO 3/4" (19mm)</v>
          </cell>
          <cell r="F9747" t="str">
            <v>UN</v>
          </cell>
          <cell r="G9747">
            <v>3.67</v>
          </cell>
          <cell r="H9747" t="str">
            <v>S-PLEO</v>
          </cell>
          <cell r="I9747">
            <v>4.7699999999999996</v>
          </cell>
        </row>
        <row r="9748">
          <cell r="D9748" t="str">
            <v>P171010</v>
          </cell>
          <cell r="E9748" t="str">
            <v>ELETRODUTO PESADO ESMALTADO 1" (25mm)</v>
          </cell>
          <cell r="F9748" t="str">
            <v>M</v>
          </cell>
          <cell r="G9748">
            <v>4.67</v>
          </cell>
          <cell r="H9748" t="str">
            <v>S-PLEO</v>
          </cell>
          <cell r="I9748">
            <v>6.07</v>
          </cell>
        </row>
        <row r="9749">
          <cell r="D9749" t="str">
            <v>P171011</v>
          </cell>
          <cell r="E9749" t="str">
            <v>CURVA 90 ELETRODUTO PESADO ESMALTADO 1" (25mm)</v>
          </cell>
          <cell r="F9749" t="str">
            <v>UN</v>
          </cell>
          <cell r="G9749">
            <v>4.24</v>
          </cell>
          <cell r="H9749" t="str">
            <v>S-PLEO</v>
          </cell>
          <cell r="I9749">
            <v>5.51</v>
          </cell>
        </row>
        <row r="9750">
          <cell r="D9750" t="str">
            <v>P171015</v>
          </cell>
          <cell r="E9750" t="str">
            <v>ELETRODUTO PESADO ESMALTADO 1 1/4" (32mm)</v>
          </cell>
          <cell r="F9750" t="str">
            <v>M</v>
          </cell>
          <cell r="G9750">
            <v>5.9</v>
          </cell>
          <cell r="H9750" t="str">
            <v>S-PLEO</v>
          </cell>
          <cell r="I9750">
            <v>7.67</v>
          </cell>
        </row>
        <row r="9751">
          <cell r="D9751" t="str">
            <v>P171016</v>
          </cell>
          <cell r="E9751" t="str">
            <v>CURVA 90 ELETRODUTO PESADO ESMALTADO 1 1/4" (32mm)</v>
          </cell>
          <cell r="F9751" t="str">
            <v>UN</v>
          </cell>
          <cell r="G9751">
            <v>7.97</v>
          </cell>
          <cell r="H9751" t="str">
            <v>S-PLEO</v>
          </cell>
          <cell r="I9751">
            <v>10.36</v>
          </cell>
        </row>
        <row r="9752">
          <cell r="D9752" t="str">
            <v>P171020</v>
          </cell>
          <cell r="E9752" t="str">
            <v>ELETRODUTO PESADO ESMALTADO 1 1/2" (38mm)</v>
          </cell>
          <cell r="F9752" t="str">
            <v>M</v>
          </cell>
          <cell r="G9752">
            <v>6.9</v>
          </cell>
          <cell r="H9752" t="str">
            <v>S-PLEO</v>
          </cell>
          <cell r="I9752">
            <v>8.9700000000000006</v>
          </cell>
        </row>
        <row r="9753">
          <cell r="D9753" t="str">
            <v>P171021</v>
          </cell>
          <cell r="E9753" t="str">
            <v>CURVA 90 ELETRODUTO PESADO ESMALTADO 1 1/2" (38mm)</v>
          </cell>
          <cell r="F9753" t="str">
            <v>UN</v>
          </cell>
          <cell r="G9753">
            <v>9.1199999999999992</v>
          </cell>
          <cell r="H9753" t="str">
            <v>S-PLEO</v>
          </cell>
          <cell r="I9753">
            <v>11.85</v>
          </cell>
        </row>
        <row r="9754">
          <cell r="D9754" t="str">
            <v>P171025</v>
          </cell>
          <cell r="E9754" t="str">
            <v>ELETRODUTO PESADO ESMALTADO 2" (51mm)</v>
          </cell>
          <cell r="F9754" t="str">
            <v>M</v>
          </cell>
          <cell r="G9754">
            <v>12.06</v>
          </cell>
          <cell r="H9754" t="str">
            <v>S-PLEO</v>
          </cell>
          <cell r="I9754">
            <v>15.67</v>
          </cell>
        </row>
        <row r="9755">
          <cell r="D9755" t="str">
            <v>P171026</v>
          </cell>
          <cell r="E9755" t="str">
            <v>CURVA 90 ELETRODUTO PESADO ESMALTADO 2" (51mm)</v>
          </cell>
          <cell r="F9755" t="str">
            <v>UN</v>
          </cell>
          <cell r="G9755">
            <v>16.43</v>
          </cell>
          <cell r="H9755" t="str">
            <v>S-PLEO</v>
          </cell>
          <cell r="I9755">
            <v>21.35</v>
          </cell>
        </row>
        <row r="9756">
          <cell r="D9756" t="str">
            <v>P171030</v>
          </cell>
          <cell r="E9756" t="str">
            <v>ELETRODUTO PESADO ESMALTADO 2 1/2" (64mm)</v>
          </cell>
          <cell r="F9756" t="str">
            <v>M</v>
          </cell>
          <cell r="G9756">
            <v>17.82</v>
          </cell>
          <cell r="H9756" t="str">
            <v>S-PLEO</v>
          </cell>
          <cell r="I9756">
            <v>23.16</v>
          </cell>
        </row>
        <row r="9757">
          <cell r="D9757" t="str">
            <v>P171031</v>
          </cell>
          <cell r="E9757" t="str">
            <v>CURVA 90 ELETRODUTO PESADO ESMALTADO 2 1/2" (64mm)</v>
          </cell>
          <cell r="F9757" t="str">
            <v>UN</v>
          </cell>
          <cell r="G9757">
            <v>48.39</v>
          </cell>
          <cell r="H9757" t="str">
            <v>S-PLEO</v>
          </cell>
          <cell r="I9757">
            <v>62.9</v>
          </cell>
        </row>
        <row r="9758">
          <cell r="D9758" t="str">
            <v>P171035</v>
          </cell>
          <cell r="E9758" t="str">
            <v>ELETRODUTO PESADO ESMALTADO 3" (76mm)</v>
          </cell>
          <cell r="F9758" t="str">
            <v>M</v>
          </cell>
          <cell r="G9758">
            <v>20.13</v>
          </cell>
          <cell r="H9758" t="str">
            <v>S-PLEO</v>
          </cell>
          <cell r="I9758">
            <v>26.16</v>
          </cell>
        </row>
        <row r="9759">
          <cell r="D9759" t="str">
            <v>P171036</v>
          </cell>
          <cell r="E9759" t="str">
            <v>CURVA 90 ELETRODUTO PESADO ESMALTADO 3" (76mm)</v>
          </cell>
          <cell r="F9759" t="str">
            <v>UN</v>
          </cell>
          <cell r="G9759">
            <v>66.42</v>
          </cell>
          <cell r="H9759" t="str">
            <v>S-PLEO</v>
          </cell>
          <cell r="I9759">
            <v>86.34</v>
          </cell>
        </row>
        <row r="9760">
          <cell r="D9760" t="str">
            <v>P171037</v>
          </cell>
          <cell r="E9760" t="str">
            <v>ELETRODUTO PESADO ESMALTADO 4" (100mm)</v>
          </cell>
          <cell r="F9760" t="str">
            <v>M</v>
          </cell>
          <cell r="G9760">
            <v>46.45</v>
          </cell>
          <cell r="H9760" t="str">
            <v>S-PLEO</v>
          </cell>
          <cell r="I9760">
            <v>60.38</v>
          </cell>
        </row>
        <row r="9761">
          <cell r="D9761" t="str">
            <v>P171038</v>
          </cell>
          <cell r="E9761" t="str">
            <v>CURVA 90 ELETRODUTO PESADO ESMALTADO 4" (100mm)</v>
          </cell>
          <cell r="F9761" t="str">
            <v>UN</v>
          </cell>
          <cell r="G9761">
            <v>78.86</v>
          </cell>
          <cell r="H9761" t="str">
            <v>S-PLEO</v>
          </cell>
          <cell r="I9761">
            <v>102.51</v>
          </cell>
        </row>
        <row r="9762">
          <cell r="D9762" t="str">
            <v>P171050</v>
          </cell>
          <cell r="E9762" t="str">
            <v>ELETRODUTO PVC RIGIDO ROSCAVEL 1/2" (13mm)</v>
          </cell>
          <cell r="F9762" t="str">
            <v>M</v>
          </cell>
          <cell r="G9762">
            <v>2.59</v>
          </cell>
          <cell r="H9762" t="str">
            <v>S-PLEO</v>
          </cell>
          <cell r="I9762">
            <v>3.36</v>
          </cell>
        </row>
        <row r="9763">
          <cell r="D9763" t="str">
            <v>P171051</v>
          </cell>
          <cell r="E9763" t="str">
            <v>CURVA 90 ELETRODUTO PVC RIGIDO ROSCAVEL 1/2"(13mm)</v>
          </cell>
          <cell r="F9763" t="str">
            <v>UN</v>
          </cell>
          <cell r="G9763">
            <v>1.1399999999999999</v>
          </cell>
          <cell r="H9763" t="str">
            <v>S-PLEO</v>
          </cell>
          <cell r="I9763">
            <v>1.48</v>
          </cell>
        </row>
        <row r="9764">
          <cell r="D9764" t="str">
            <v>P171055</v>
          </cell>
          <cell r="E9764" t="str">
            <v>ELETRODUTO PVC RIGIDO ROSCAVEL 3/4" (19mm)</v>
          </cell>
          <cell r="F9764" t="str">
            <v>M</v>
          </cell>
          <cell r="G9764">
            <v>3.25</v>
          </cell>
          <cell r="H9764" t="str">
            <v>S-PLEO</v>
          </cell>
          <cell r="I9764">
            <v>4.22</v>
          </cell>
        </row>
        <row r="9765">
          <cell r="D9765" t="str">
            <v>P171056</v>
          </cell>
          <cell r="E9765" t="str">
            <v>CURVA 90 ELETRODUTO PVC RIGIDO ROSCAVEL 3/4"(19mm)</v>
          </cell>
          <cell r="F9765" t="str">
            <v>UN</v>
          </cell>
          <cell r="G9765">
            <v>1.41</v>
          </cell>
          <cell r="H9765" t="str">
            <v>S-PLEO</v>
          </cell>
          <cell r="I9765">
            <v>1.83</v>
          </cell>
        </row>
        <row r="9766">
          <cell r="D9766" t="str">
            <v>P171060</v>
          </cell>
          <cell r="E9766" t="str">
            <v>ELETRODUTO PVC RIGIDO ROSCAVEL 1" (25mm)</v>
          </cell>
          <cell r="F9766" t="str">
            <v>M</v>
          </cell>
          <cell r="G9766">
            <v>4.1100000000000003</v>
          </cell>
          <cell r="H9766" t="str">
            <v>S-PLEO</v>
          </cell>
          <cell r="I9766">
            <v>5.34</v>
          </cell>
        </row>
        <row r="9767">
          <cell r="D9767" t="str">
            <v>P171061</v>
          </cell>
          <cell r="E9767" t="str">
            <v>CURVA 90 ELETRODUTO PVC RIGIDO ROSCAVEL 1" (25mm)</v>
          </cell>
          <cell r="F9767" t="str">
            <v>UN</v>
          </cell>
          <cell r="G9767">
            <v>1.84</v>
          </cell>
          <cell r="H9767" t="str">
            <v>S-PLEO</v>
          </cell>
          <cell r="I9767">
            <v>2.39</v>
          </cell>
        </row>
        <row r="9768">
          <cell r="D9768" t="str">
            <v>P171065</v>
          </cell>
          <cell r="E9768" t="str">
            <v>ELETRODUTO PVC RIGIDO ROSCAVEL 1 1/4" (32mm)</v>
          </cell>
          <cell r="F9768" t="str">
            <v>M</v>
          </cell>
          <cell r="G9768">
            <v>5.59</v>
          </cell>
          <cell r="H9768" t="str">
            <v>S-PLEO</v>
          </cell>
          <cell r="I9768">
            <v>7.26</v>
          </cell>
        </row>
        <row r="9769">
          <cell r="D9769" t="str">
            <v>P171066</v>
          </cell>
          <cell r="E9769" t="str">
            <v>CURVA 90 ELETRODUTO PVC RIGIDO ROSCAVEL 1 1/4"</v>
          </cell>
          <cell r="F9769" t="str">
            <v>UN</v>
          </cell>
          <cell r="G9769">
            <v>2.66</v>
          </cell>
          <cell r="H9769" t="str">
            <v>S-PLEO</v>
          </cell>
          <cell r="I9769">
            <v>3.45</v>
          </cell>
        </row>
        <row r="9770">
          <cell r="D9770" t="str">
            <v>P171070</v>
          </cell>
          <cell r="E9770" t="str">
            <v>ELETRODUTO PVC RIGIDO ROSCAVEL 1 1/2" (38mm)</v>
          </cell>
          <cell r="F9770" t="str">
            <v>M</v>
          </cell>
          <cell r="G9770">
            <v>6.65</v>
          </cell>
          <cell r="H9770" t="str">
            <v>S-PLEO</v>
          </cell>
          <cell r="I9770">
            <v>8.64</v>
          </cell>
        </row>
        <row r="9771">
          <cell r="D9771" t="str">
            <v>P171071</v>
          </cell>
          <cell r="E9771" t="str">
            <v>CURVA 90 ELETRODUTO PVC RIGIDO ROSCAVEL 1 1/2"</v>
          </cell>
          <cell r="F9771" t="str">
            <v>UN</v>
          </cell>
          <cell r="G9771">
            <v>3.39</v>
          </cell>
          <cell r="H9771" t="str">
            <v>S-PLEO</v>
          </cell>
          <cell r="I9771">
            <v>4.4000000000000004</v>
          </cell>
        </row>
        <row r="9772">
          <cell r="D9772" t="str">
            <v>P171075</v>
          </cell>
          <cell r="E9772" t="str">
            <v>ELETRODUTO PVC RIGIDO ROSCAVEL 2" (51mm)</v>
          </cell>
          <cell r="F9772" t="str">
            <v>M</v>
          </cell>
          <cell r="G9772">
            <v>8.9600000000000009</v>
          </cell>
          <cell r="H9772" t="str">
            <v>S-PLEO</v>
          </cell>
          <cell r="I9772">
            <v>11.64</v>
          </cell>
        </row>
        <row r="9773">
          <cell r="D9773" t="str">
            <v>P171076</v>
          </cell>
          <cell r="E9773" t="str">
            <v>CURVA 90 ELETRODUTO PVC RIGIDO ROSCAVEL 2" (51mm)</v>
          </cell>
          <cell r="F9773" t="str">
            <v>UN</v>
          </cell>
          <cell r="G9773">
            <v>4.83</v>
          </cell>
          <cell r="H9773" t="str">
            <v>S-PLEO</v>
          </cell>
          <cell r="I9773">
            <v>6.27</v>
          </cell>
        </row>
        <row r="9774">
          <cell r="D9774" t="str">
            <v>P171080</v>
          </cell>
          <cell r="E9774" t="str">
            <v>ELETRODUTO PVC RIGIDO ROSCAVEL 2 1/2" (64mm)</v>
          </cell>
          <cell r="F9774" t="str">
            <v>M</v>
          </cell>
          <cell r="G9774">
            <v>10.54</v>
          </cell>
          <cell r="H9774" t="str">
            <v>S-PLEO</v>
          </cell>
          <cell r="I9774">
            <v>13.7</v>
          </cell>
        </row>
        <row r="9775">
          <cell r="D9775" t="str">
            <v>P171081</v>
          </cell>
          <cell r="E9775" t="str">
            <v>CURVA 90 ELETRODUTO PVC RIGIDO ROSCAVEL 2 1/2"</v>
          </cell>
          <cell r="F9775" t="str">
            <v>UN</v>
          </cell>
          <cell r="G9775">
            <v>13.08</v>
          </cell>
          <cell r="H9775" t="str">
            <v>S-PLEO</v>
          </cell>
          <cell r="I9775">
            <v>17</v>
          </cell>
        </row>
        <row r="9776">
          <cell r="D9776" t="str">
            <v>P171085</v>
          </cell>
          <cell r="E9776" t="str">
            <v>ELETRODUTO PVC RIGIDO ROSCAVEL 3" (76mm)</v>
          </cell>
          <cell r="F9776" t="str">
            <v>M</v>
          </cell>
          <cell r="G9776">
            <v>19.57</v>
          </cell>
          <cell r="H9776" t="str">
            <v>S-PLEO</v>
          </cell>
          <cell r="I9776">
            <v>25.44</v>
          </cell>
        </row>
        <row r="9777">
          <cell r="D9777" t="str">
            <v>P171086</v>
          </cell>
          <cell r="E9777" t="str">
            <v>CURVA 90 ELETRODUTO PVC RIGIDO 3" (76mm)</v>
          </cell>
          <cell r="F9777" t="str">
            <v>UN</v>
          </cell>
          <cell r="G9777">
            <v>17.79</v>
          </cell>
          <cell r="H9777" t="str">
            <v>S-PLEO</v>
          </cell>
          <cell r="I9777">
            <v>23.12</v>
          </cell>
        </row>
        <row r="9778">
          <cell r="D9778" t="str">
            <v>P171095</v>
          </cell>
          <cell r="E9778" t="str">
            <v>CONDUITE FLEXIVEL C/ALMA DE A€O 25mm</v>
          </cell>
          <cell r="F9778" t="str">
            <v>M</v>
          </cell>
          <cell r="G9778">
            <v>7.29</v>
          </cell>
          <cell r="H9778" t="str">
            <v>S-PLEO</v>
          </cell>
          <cell r="I9778">
            <v>9.4700000000000006</v>
          </cell>
        </row>
        <row r="9779">
          <cell r="D9779" t="str">
            <v>P171101</v>
          </cell>
          <cell r="E9779" t="str">
            <v>ELETRODUTO AÇO GALVANIZADO MÉDIO 1/2" (13mm)</v>
          </cell>
          <cell r="F9779" t="str">
            <v>M</v>
          </cell>
          <cell r="G9779">
            <v>5.93</v>
          </cell>
          <cell r="H9779" t="str">
            <v>S-PLEO</v>
          </cell>
          <cell r="I9779">
            <v>7.7</v>
          </cell>
        </row>
        <row r="9780">
          <cell r="D9780" t="str">
            <v>P171102</v>
          </cell>
          <cell r="E9780" t="str">
            <v>CURVA 90 ELETRODUTO GALVANIZADO MÉDIO 1/2" (13mm)</v>
          </cell>
          <cell r="F9780" t="str">
            <v>UN</v>
          </cell>
          <cell r="G9780">
            <v>2.58</v>
          </cell>
          <cell r="H9780" t="str">
            <v>S-PLEO</v>
          </cell>
          <cell r="I9780">
            <v>3.35</v>
          </cell>
        </row>
        <row r="9781">
          <cell r="D9781" t="str">
            <v>P171103</v>
          </cell>
          <cell r="E9781" t="str">
            <v>ELETRODUTO AÇO GALVANIZADO MÉDIO 3/4" (19mm)</v>
          </cell>
          <cell r="F9781" t="str">
            <v>M</v>
          </cell>
          <cell r="G9781">
            <v>5.98</v>
          </cell>
          <cell r="H9781" t="str">
            <v>S-PLEO</v>
          </cell>
          <cell r="I9781">
            <v>7.77</v>
          </cell>
        </row>
        <row r="9782">
          <cell r="D9782" t="str">
            <v>P171104</v>
          </cell>
          <cell r="E9782" t="str">
            <v>CURVA 90 ELETRODUTO GALVANIZADO MÉDIO 3/4" (19mm)</v>
          </cell>
          <cell r="F9782" t="str">
            <v>UN</v>
          </cell>
          <cell r="G9782">
            <v>2.8</v>
          </cell>
          <cell r="H9782" t="str">
            <v>S-PLEO</v>
          </cell>
          <cell r="I9782">
            <v>3.64</v>
          </cell>
        </row>
        <row r="9783">
          <cell r="D9783" t="str">
            <v>P171105</v>
          </cell>
          <cell r="E9783" t="str">
            <v>ELETRODUTO AÇO GALVANIZADO MÉDIO 1" (25mm)</v>
          </cell>
          <cell r="F9783" t="str">
            <v>M</v>
          </cell>
          <cell r="G9783">
            <v>9.02</v>
          </cell>
          <cell r="H9783" t="str">
            <v>S-PLEO</v>
          </cell>
          <cell r="I9783">
            <v>11.72</v>
          </cell>
        </row>
        <row r="9784">
          <cell r="D9784" t="str">
            <v>P171106</v>
          </cell>
          <cell r="E9784" t="str">
            <v>CURVA ELETRODUTO GALVANIZADO MÉDIO 1" (25mm)</v>
          </cell>
          <cell r="F9784" t="str">
            <v>UN</v>
          </cell>
          <cell r="G9784">
            <v>3.84</v>
          </cell>
          <cell r="H9784" t="str">
            <v>S-PLEO</v>
          </cell>
          <cell r="I9784">
            <v>4.99</v>
          </cell>
        </row>
        <row r="9785">
          <cell r="D9785" t="str">
            <v>P171107</v>
          </cell>
          <cell r="E9785" t="str">
            <v>ELETRODUTO AÇO GALVANIZADO MÉDIO 1 1/4" (32mm)</v>
          </cell>
          <cell r="F9785" t="str">
            <v>M</v>
          </cell>
          <cell r="G9785">
            <v>13.67</v>
          </cell>
          <cell r="H9785" t="str">
            <v>S-PLEO</v>
          </cell>
          <cell r="I9785">
            <v>17.77</v>
          </cell>
        </row>
        <row r="9786">
          <cell r="D9786" t="str">
            <v>P171108</v>
          </cell>
          <cell r="E9786" t="str">
            <v>CURVA 90 ELETRODUTO GALVANIZADO MÉDIO 1 1/4" (32mm)</v>
          </cell>
          <cell r="F9786" t="str">
            <v>UN</v>
          </cell>
          <cell r="G9786">
            <v>7.71</v>
          </cell>
          <cell r="H9786" t="str">
            <v>S-PLEO</v>
          </cell>
          <cell r="I9786">
            <v>10.02</v>
          </cell>
        </row>
        <row r="9787">
          <cell r="D9787" t="str">
            <v>P171109</v>
          </cell>
          <cell r="E9787" t="str">
            <v>ELETRODUTO AÇO GALVANIZADO MÉDIO 1 1/2" (38mm)</v>
          </cell>
          <cell r="F9787" t="str">
            <v>M</v>
          </cell>
          <cell r="G9787">
            <v>13.71</v>
          </cell>
          <cell r="H9787" t="str">
            <v>S-PLEO</v>
          </cell>
          <cell r="I9787">
            <v>17.82</v>
          </cell>
        </row>
        <row r="9788">
          <cell r="D9788" t="str">
            <v>P171110</v>
          </cell>
          <cell r="E9788" t="str">
            <v>CURVA 90 ELETRODUTO AÇO GALVANIZADO MÉDIO 1 1/2" (38mm)</v>
          </cell>
          <cell r="F9788" t="str">
            <v>UN</v>
          </cell>
          <cell r="G9788">
            <v>9.32</v>
          </cell>
          <cell r="H9788" t="str">
            <v>S-PLEO</v>
          </cell>
          <cell r="I9788">
            <v>12.11</v>
          </cell>
        </row>
        <row r="9789">
          <cell r="D9789" t="str">
            <v>P171111</v>
          </cell>
          <cell r="E9789" t="str">
            <v>ELETRODUTO AÇO GALVANIZADO MÉDIO 2" (51mm)</v>
          </cell>
          <cell r="F9789" t="str">
            <v>M</v>
          </cell>
          <cell r="G9789">
            <v>20.6</v>
          </cell>
          <cell r="H9789" t="str">
            <v>S-PLEO</v>
          </cell>
          <cell r="I9789">
            <v>26.78</v>
          </cell>
        </row>
        <row r="9790">
          <cell r="D9790" t="str">
            <v>P171112</v>
          </cell>
          <cell r="E9790" t="str">
            <v>CURVA 90 ELETRODUTO GALVANIZADO MÉDIO 2" (51mm)</v>
          </cell>
          <cell r="F9790" t="str">
            <v>UN</v>
          </cell>
          <cell r="G9790">
            <v>17.47</v>
          </cell>
          <cell r="H9790" t="str">
            <v>S-PLEO</v>
          </cell>
          <cell r="I9790">
            <v>22.71</v>
          </cell>
        </row>
        <row r="9791">
          <cell r="D9791" t="str">
            <v>P171113</v>
          </cell>
          <cell r="E9791" t="str">
            <v>ELETRODUTO AÇO GALVANIZADO MÉDIO 2 1/2" (64mm)</v>
          </cell>
          <cell r="F9791" t="str">
            <v>M</v>
          </cell>
          <cell r="G9791">
            <v>27.88</v>
          </cell>
          <cell r="H9791" t="str">
            <v>S-PLEO</v>
          </cell>
          <cell r="I9791">
            <v>36.24</v>
          </cell>
        </row>
        <row r="9792">
          <cell r="D9792" t="str">
            <v>P171114</v>
          </cell>
          <cell r="E9792" t="str">
            <v>CURVA 90 ELETRODUTO AÇO GALVANIZADO MÉDIO 2 1/2" (64mm)</v>
          </cell>
          <cell r="F9792" t="str">
            <v>UN</v>
          </cell>
          <cell r="G9792">
            <v>32.520000000000003</v>
          </cell>
          <cell r="H9792" t="str">
            <v>S-PLEO</v>
          </cell>
          <cell r="I9792">
            <v>42.27</v>
          </cell>
        </row>
        <row r="9793">
          <cell r="D9793" t="str">
            <v>P171115</v>
          </cell>
          <cell r="E9793" t="str">
            <v>ELETRODUTO AÇO GALVANIZADO MÉDIO 3" (76mm)</v>
          </cell>
          <cell r="F9793" t="str">
            <v>M</v>
          </cell>
          <cell r="G9793">
            <v>50.14</v>
          </cell>
          <cell r="H9793" t="str">
            <v>S-PLEO</v>
          </cell>
          <cell r="I9793">
            <v>65.180000000000007</v>
          </cell>
        </row>
        <row r="9794">
          <cell r="D9794" t="str">
            <v>P171116</v>
          </cell>
          <cell r="E9794" t="str">
            <v>CURVA 90 ELETRODUTO AÇO GALVANIZADO MÉDIO 3" (76mm)</v>
          </cell>
          <cell r="F9794" t="str">
            <v>UN</v>
          </cell>
          <cell r="G9794">
            <v>37.82</v>
          </cell>
          <cell r="H9794" t="str">
            <v>S-PLEO</v>
          </cell>
          <cell r="I9794">
            <v>49.16</v>
          </cell>
        </row>
        <row r="9795">
          <cell r="D9795" t="str">
            <v>P171117</v>
          </cell>
          <cell r="E9795" t="str">
            <v>ELETRODUTO AÇO GALVANIZADO MÉDIO 4" (101mm)</v>
          </cell>
          <cell r="F9795" t="str">
            <v>M</v>
          </cell>
          <cell r="G9795">
            <v>52.98</v>
          </cell>
          <cell r="H9795" t="str">
            <v>S-PLEO</v>
          </cell>
          <cell r="I9795">
            <v>68.87</v>
          </cell>
        </row>
        <row r="9796">
          <cell r="D9796" t="str">
            <v>P171118</v>
          </cell>
          <cell r="E9796" t="str">
            <v>CURVA 90 ELETRODUTO AÇO GALVANIZADO MÉDIO 4" (101mm)</v>
          </cell>
          <cell r="F9796" t="str">
            <v>UN</v>
          </cell>
          <cell r="G9796">
            <v>69.930000000000007</v>
          </cell>
          <cell r="H9796" t="str">
            <v>S-PLEO</v>
          </cell>
          <cell r="I9796">
            <v>90.9</v>
          </cell>
        </row>
        <row r="9797">
          <cell r="D9797" t="str">
            <v>P171401</v>
          </cell>
          <cell r="E9797" t="str">
            <v>ELETRODUTO AÇO ZINCADO 1/2" (13mm)</v>
          </cell>
          <cell r="F9797" t="str">
            <v>M</v>
          </cell>
          <cell r="G9797">
            <v>5.77</v>
          </cell>
          <cell r="H9797" t="str">
            <v>S-PLEO</v>
          </cell>
          <cell r="I9797">
            <v>7.5</v>
          </cell>
        </row>
        <row r="9798">
          <cell r="D9798" t="str">
            <v>P171402</v>
          </cell>
          <cell r="E9798" t="str">
            <v>CURVA 90 ELETRODUTO AÇO ZINCADO 1/2" (13mm)</v>
          </cell>
          <cell r="F9798" t="str">
            <v>UN</v>
          </cell>
          <cell r="G9798">
            <v>2.81</v>
          </cell>
          <cell r="H9798" t="str">
            <v>S-PLEO</v>
          </cell>
          <cell r="I9798">
            <v>3.65</v>
          </cell>
        </row>
        <row r="9799">
          <cell r="D9799" t="str">
            <v>P171403</v>
          </cell>
          <cell r="E9799" t="str">
            <v>ELETRODUTO AÇO ZINCADO 3/4" (19mm)</v>
          </cell>
          <cell r="F9799" t="str">
            <v>M</v>
          </cell>
          <cell r="G9799">
            <v>5.79</v>
          </cell>
          <cell r="H9799" t="str">
            <v>S-PLEO</v>
          </cell>
          <cell r="I9799">
            <v>7.52</v>
          </cell>
        </row>
        <row r="9800">
          <cell r="D9800" t="str">
            <v>P171404</v>
          </cell>
          <cell r="E9800" t="str">
            <v>CURVA 90 ELETRODUTO AÇO ZINCADO 3/4" (19mm)</v>
          </cell>
          <cell r="F9800" t="str">
            <v>UN</v>
          </cell>
          <cell r="G9800">
            <v>2.88</v>
          </cell>
          <cell r="H9800" t="str">
            <v>S-PLEO</v>
          </cell>
          <cell r="I9800">
            <v>3.74</v>
          </cell>
        </row>
        <row r="9801">
          <cell r="D9801" t="str">
            <v>P171405</v>
          </cell>
          <cell r="E9801" t="str">
            <v>ELETRODUTO AÇO ZINCADO 1" (25mm)</v>
          </cell>
          <cell r="F9801" t="str">
            <v>M</v>
          </cell>
          <cell r="G9801">
            <v>8.74</v>
          </cell>
          <cell r="H9801" t="str">
            <v>S-PLEO</v>
          </cell>
          <cell r="I9801">
            <v>11.36</v>
          </cell>
        </row>
        <row r="9802">
          <cell r="D9802" t="str">
            <v>P171406</v>
          </cell>
          <cell r="E9802" t="str">
            <v>CURVA 90 ELETRODUTO AÇO ZINCADO 1" (25mm)</v>
          </cell>
          <cell r="F9802" t="str">
            <v>UN</v>
          </cell>
          <cell r="G9802">
            <v>4.0199999999999996</v>
          </cell>
          <cell r="H9802" t="str">
            <v>S-PLEO</v>
          </cell>
          <cell r="I9802">
            <v>5.22</v>
          </cell>
        </row>
        <row r="9803">
          <cell r="D9803" t="str">
            <v>P171407</v>
          </cell>
          <cell r="E9803" t="str">
            <v>ELETRODUTO AÇO ZINCADO 1 1/4" (32mm)</v>
          </cell>
          <cell r="F9803" t="str">
            <v>M</v>
          </cell>
          <cell r="G9803">
            <v>13.3</v>
          </cell>
          <cell r="H9803" t="str">
            <v>S-PLEO</v>
          </cell>
          <cell r="I9803">
            <v>17.29</v>
          </cell>
        </row>
        <row r="9804">
          <cell r="D9804" t="str">
            <v>P171408</v>
          </cell>
          <cell r="E9804" t="str">
            <v>CURVA 90 ELETRODUTO AÇO ZINCADO 1 1/4" (32mm)</v>
          </cell>
          <cell r="F9804" t="str">
            <v>UN</v>
          </cell>
          <cell r="G9804">
            <v>11.47</v>
          </cell>
          <cell r="H9804" t="str">
            <v>S-PLEO</v>
          </cell>
          <cell r="I9804">
            <v>14.91</v>
          </cell>
        </row>
        <row r="9805">
          <cell r="D9805" t="str">
            <v>P171409</v>
          </cell>
          <cell r="E9805" t="str">
            <v>ELETRODUTO AÇO ZINCADO 1 1/2" (38mm)</v>
          </cell>
          <cell r="F9805" t="str">
            <v>M</v>
          </cell>
          <cell r="G9805">
            <v>13.49</v>
          </cell>
          <cell r="H9805" t="str">
            <v>S-PLEO</v>
          </cell>
          <cell r="I9805">
            <v>17.53</v>
          </cell>
        </row>
        <row r="9806">
          <cell r="D9806" t="str">
            <v>P171410</v>
          </cell>
          <cell r="E9806" t="str">
            <v>CURVA 90 ELETRODUTO AÇO ZINCADO 1 1/2" (38mm)</v>
          </cell>
          <cell r="F9806" t="str">
            <v>UN</v>
          </cell>
          <cell r="G9806">
            <v>10.220000000000001</v>
          </cell>
          <cell r="H9806" t="str">
            <v>S-PLEO</v>
          </cell>
          <cell r="I9806">
            <v>13.28</v>
          </cell>
        </row>
        <row r="9807">
          <cell r="D9807" t="str">
            <v>P171501</v>
          </cell>
          <cell r="E9807" t="str">
            <v>ELETRODUTO PVC RIGIDO ROSCAVEL 4"(101mm)</v>
          </cell>
          <cell r="F9807" t="str">
            <v>M</v>
          </cell>
          <cell r="G9807">
            <v>33.83</v>
          </cell>
          <cell r="H9807" t="str">
            <v>S-PLEO</v>
          </cell>
          <cell r="I9807">
            <v>43.97</v>
          </cell>
        </row>
        <row r="9808">
          <cell r="D9808" t="str">
            <v>P171503</v>
          </cell>
          <cell r="E9808" t="str">
            <v>CURVA 90 ELETRODUTO PVC RIGIDO 4" (101mm)</v>
          </cell>
          <cell r="F9808" t="str">
            <v>UN</v>
          </cell>
          <cell r="G9808">
            <v>28.02</v>
          </cell>
          <cell r="H9808" t="str">
            <v>S-PLEO</v>
          </cell>
          <cell r="I9808">
            <v>36.42</v>
          </cell>
        </row>
        <row r="9809">
          <cell r="D9809" t="str">
            <v>P171505</v>
          </cell>
          <cell r="E9809" t="str">
            <v>ELETRODUTO ACO ZINCADO 2"(51mm)</v>
          </cell>
          <cell r="F9809" t="str">
            <v>M</v>
          </cell>
          <cell r="G9809">
            <v>20.47</v>
          </cell>
          <cell r="H9809" t="str">
            <v>S-PLEO</v>
          </cell>
          <cell r="I9809">
            <v>26.61</v>
          </cell>
        </row>
        <row r="9810">
          <cell r="D9810" t="str">
            <v>P171507</v>
          </cell>
          <cell r="E9810" t="str">
            <v>CURVA 90 ELETRODUTO ACO ZINCADO 2"(51mm)</v>
          </cell>
          <cell r="F9810" t="str">
            <v>UN</v>
          </cell>
          <cell r="G9810">
            <v>19.86</v>
          </cell>
          <cell r="H9810" t="str">
            <v>S-PLEO</v>
          </cell>
          <cell r="I9810">
            <v>25.81</v>
          </cell>
        </row>
        <row r="9811">
          <cell r="D9811" t="str">
            <v>P171509</v>
          </cell>
          <cell r="E9811" t="str">
            <v>ELETRODUTO ACO-ZINCADO 2.1/2"(64mm)</v>
          </cell>
          <cell r="F9811" t="str">
            <v>M</v>
          </cell>
          <cell r="G9811">
            <v>21.31</v>
          </cell>
          <cell r="H9811" t="str">
            <v>S-PLEO</v>
          </cell>
          <cell r="I9811">
            <v>27.7</v>
          </cell>
        </row>
        <row r="9812">
          <cell r="D9812" t="str">
            <v>P171511</v>
          </cell>
          <cell r="E9812" t="str">
            <v>CURVA 90 ELETRODUTO ACO ZINCADO 2.1/2"(64mm)</v>
          </cell>
          <cell r="F9812" t="str">
            <v>UN</v>
          </cell>
          <cell r="G9812">
            <v>24.14</v>
          </cell>
          <cell r="H9812" t="str">
            <v>S-PLEO</v>
          </cell>
          <cell r="I9812">
            <v>31.38</v>
          </cell>
        </row>
        <row r="9813">
          <cell r="D9813" t="str">
            <v>P171513</v>
          </cell>
          <cell r="E9813" t="str">
            <v>ELETRODUTO ACO ZINCADO 3"(76mm)</v>
          </cell>
          <cell r="F9813" t="str">
            <v>M</v>
          </cell>
          <cell r="G9813">
            <v>34.549999999999997</v>
          </cell>
          <cell r="H9813" t="str">
            <v>S-PLEO</v>
          </cell>
          <cell r="I9813">
            <v>44.91</v>
          </cell>
        </row>
        <row r="9814">
          <cell r="D9814" t="str">
            <v>P171515</v>
          </cell>
          <cell r="E9814" t="str">
            <v>CURVA 90 ELETRODUTO ACO ZINCADO 3"(76mm)</v>
          </cell>
          <cell r="F9814" t="str">
            <v>UN</v>
          </cell>
          <cell r="G9814">
            <v>37.049999999999997</v>
          </cell>
          <cell r="H9814" t="str">
            <v>S-PLEO</v>
          </cell>
          <cell r="I9814">
            <v>48.16</v>
          </cell>
        </row>
        <row r="9815">
          <cell r="D9815" t="str">
            <v>P171517</v>
          </cell>
          <cell r="E9815" t="str">
            <v>ELETRODUTO ACO ZINCADO 4"(101mm)</v>
          </cell>
          <cell r="F9815" t="str">
            <v>M</v>
          </cell>
          <cell r="G9815">
            <v>40.770000000000003</v>
          </cell>
          <cell r="H9815" t="str">
            <v>S-PLEO</v>
          </cell>
          <cell r="I9815">
            <v>53</v>
          </cell>
        </row>
        <row r="9816">
          <cell r="D9816" t="str">
            <v>P171519</v>
          </cell>
          <cell r="E9816" t="str">
            <v>CURVA 90 ELETRODUTO ACO ZINCADO 4"(101mm)</v>
          </cell>
          <cell r="F9816" t="str">
            <v>UN</v>
          </cell>
          <cell r="G9816">
            <v>74.62</v>
          </cell>
          <cell r="H9816" t="str">
            <v>S-PLEO</v>
          </cell>
          <cell r="I9816">
            <v>97</v>
          </cell>
        </row>
        <row r="9817">
          <cell r="D9817" t="str">
            <v>P171520</v>
          </cell>
          <cell r="E9817" t="str">
            <v>ABRAÇADEIRA AÇO ZINC. TIPO D C/TRAVA P/ELETR.  1/2" (13mm)</v>
          </cell>
          <cell r="F9817" t="str">
            <v>UN</v>
          </cell>
          <cell r="G9817">
            <v>1.64</v>
          </cell>
          <cell r="H9817" t="str">
            <v>S-PLEO</v>
          </cell>
          <cell r="I9817">
            <v>2.13</v>
          </cell>
        </row>
        <row r="9818">
          <cell r="D9818" t="str">
            <v>P171521</v>
          </cell>
          <cell r="E9818" t="str">
            <v>ABRAÇADEIRA AÇO ZINC. TIPO D C/TRAVA P/ELETR.  3/4" (19mm)</v>
          </cell>
          <cell r="F9818" t="str">
            <v>UN</v>
          </cell>
          <cell r="G9818">
            <v>1.69</v>
          </cell>
          <cell r="H9818" t="str">
            <v>S-PLEO</v>
          </cell>
          <cell r="I9818">
            <v>2.19</v>
          </cell>
        </row>
        <row r="9819">
          <cell r="D9819" t="str">
            <v>P171522</v>
          </cell>
          <cell r="E9819" t="str">
            <v>ABRAÇADEIRA AÇO ZINC. TIPO D C/TRAVA P/ELETR. 1" (25mm)</v>
          </cell>
          <cell r="F9819" t="str">
            <v>UN</v>
          </cell>
          <cell r="G9819">
            <v>2.12</v>
          </cell>
          <cell r="H9819" t="str">
            <v>S-PLEO</v>
          </cell>
          <cell r="I9819">
            <v>2.75</v>
          </cell>
        </row>
        <row r="9820">
          <cell r="D9820" t="str">
            <v>P171523</v>
          </cell>
          <cell r="E9820" t="str">
            <v>ABRAÇADEIRA AÇO ZINC. TIPO D C/TRAVA P/ELETR. 1 1/4" (32mm)</v>
          </cell>
          <cell r="F9820" t="str">
            <v>UN</v>
          </cell>
          <cell r="G9820">
            <v>2.48</v>
          </cell>
          <cell r="H9820" t="str">
            <v>S-PLEO</v>
          </cell>
          <cell r="I9820">
            <v>3.22</v>
          </cell>
        </row>
        <row r="9821">
          <cell r="D9821" t="str">
            <v>P171524</v>
          </cell>
          <cell r="E9821" t="str">
            <v>ABRAÇADEIRA AÇO ZINC. TIPO D C/TRAVA P/ELETR. 1 1/2" (38mm)</v>
          </cell>
          <cell r="F9821" t="str">
            <v>UN</v>
          </cell>
          <cell r="G9821">
            <v>2.66</v>
          </cell>
          <cell r="H9821" t="str">
            <v>S-PLEO</v>
          </cell>
          <cell r="I9821">
            <v>3.45</v>
          </cell>
        </row>
        <row r="9822">
          <cell r="D9822" t="str">
            <v>P171525</v>
          </cell>
          <cell r="E9822" t="str">
            <v>ABRACADEIRA ELETRODUTO ACO ZINCADO 2"(51mm)</v>
          </cell>
          <cell r="F9822" t="str">
            <v>UN</v>
          </cell>
          <cell r="G9822">
            <v>3.71</v>
          </cell>
          <cell r="H9822" t="str">
            <v>S-PLEO</v>
          </cell>
          <cell r="I9822">
            <v>4.82</v>
          </cell>
        </row>
        <row r="9823">
          <cell r="D9823" t="str">
            <v>P171526</v>
          </cell>
          <cell r="E9823" t="str">
            <v>ABRACADEIRA ELETRODUTO ACO ZINCADO 2.1/2"(64mm)</v>
          </cell>
          <cell r="F9823" t="str">
            <v>UN</v>
          </cell>
          <cell r="G9823">
            <v>4.0599999999999996</v>
          </cell>
          <cell r="H9823" t="str">
            <v>S-PLEO</v>
          </cell>
          <cell r="I9823">
            <v>5.27</v>
          </cell>
        </row>
        <row r="9824">
          <cell r="D9824" t="str">
            <v>P171527</v>
          </cell>
          <cell r="E9824" t="str">
            <v>ABRACADEIRA ELETRODUTO ACO ZINCADO 3"(76mm)</v>
          </cell>
          <cell r="F9824" t="str">
            <v>UN</v>
          </cell>
          <cell r="G9824">
            <v>4.91</v>
          </cell>
          <cell r="H9824" t="str">
            <v>S-PLEO</v>
          </cell>
          <cell r="I9824">
            <v>6.38</v>
          </cell>
        </row>
        <row r="9825">
          <cell r="D9825" t="str">
            <v>P171528</v>
          </cell>
          <cell r="E9825" t="str">
            <v>ABRACADEIRA ELETRODUTO ACO ZINCADO 4"(101mm)</v>
          </cell>
          <cell r="F9825" t="str">
            <v>UN</v>
          </cell>
          <cell r="G9825">
            <v>8.0399999999999991</v>
          </cell>
          <cell r="H9825" t="str">
            <v>S-PLEO</v>
          </cell>
          <cell r="I9825">
            <v>10.45</v>
          </cell>
        </row>
        <row r="9826">
          <cell r="D9826" t="str">
            <v>P171530</v>
          </cell>
          <cell r="E9826" t="str">
            <v>CAIXA ALVENARIA 50x50x60cm/TAMPA FERRO PADRAO CEEE</v>
          </cell>
          <cell r="F9826" t="str">
            <v>UN</v>
          </cell>
          <cell r="G9826">
            <v>289.08</v>
          </cell>
          <cell r="H9826" t="str">
            <v>S-PLEO</v>
          </cell>
          <cell r="I9826">
            <v>375.8</v>
          </cell>
        </row>
        <row r="9827">
          <cell r="D9827" t="str">
            <v>P171531</v>
          </cell>
          <cell r="E9827" t="str">
            <v>CAIXA ALVEN. 80x80x80 C/TAMPA FERRO PADRAO CEEE</v>
          </cell>
          <cell r="F9827" t="str">
            <v>UN</v>
          </cell>
          <cell r="G9827">
            <v>456.52</v>
          </cell>
          <cell r="H9827" t="str">
            <v>S-PLEO</v>
          </cell>
          <cell r="I9827">
            <v>593.47</v>
          </cell>
        </row>
        <row r="9828">
          <cell r="D9828" t="str">
            <v>P171533</v>
          </cell>
          <cell r="E9828" t="str">
            <v>CHAVE FUSIVEL LOAD BOASTER 100A C/ ELO FUSIVEL</v>
          </cell>
          <cell r="F9828" t="str">
            <v>CJ</v>
          </cell>
          <cell r="G9828">
            <v>211.37</v>
          </cell>
          <cell r="H9828" t="str">
            <v>S-PLEO</v>
          </cell>
          <cell r="I9828">
            <v>274.77999999999997</v>
          </cell>
        </row>
        <row r="9829">
          <cell r="D9829" t="str">
            <v>P171535</v>
          </cell>
          <cell r="E9829" t="str">
            <v>PARA-RAIO TIPO VALVULA - 15KV</v>
          </cell>
          <cell r="F9829" t="str">
            <v>UN</v>
          </cell>
          <cell r="G9829">
            <v>264.02</v>
          </cell>
          <cell r="H9829" t="str">
            <v>S-PLEO</v>
          </cell>
          <cell r="I9829">
            <v>343.22</v>
          </cell>
        </row>
        <row r="9830">
          <cell r="D9830" t="str">
            <v>P171536</v>
          </cell>
          <cell r="E9830" t="str">
            <v>PARA-RAIO TIPO VALVULA - 25KV</v>
          </cell>
          <cell r="F9830" t="str">
            <v>UN</v>
          </cell>
          <cell r="G9830">
            <v>285.36</v>
          </cell>
          <cell r="H9830" t="str">
            <v>S-PLEO</v>
          </cell>
          <cell r="I9830">
            <v>370.96</v>
          </cell>
        </row>
        <row r="9831">
          <cell r="D9831" t="str">
            <v>P171540</v>
          </cell>
          <cell r="E9831" t="str">
            <v>CABO COBRE NU - 10 mm2</v>
          </cell>
          <cell r="F9831" t="str">
            <v>M</v>
          </cell>
          <cell r="G9831">
            <v>5.51</v>
          </cell>
          <cell r="H9831" t="str">
            <v>S-PLEO</v>
          </cell>
          <cell r="I9831">
            <v>7.16</v>
          </cell>
        </row>
        <row r="9832">
          <cell r="D9832" t="str">
            <v>P171541</v>
          </cell>
          <cell r="E9832" t="str">
            <v>CABO COBRE NU - 16mm2</v>
          </cell>
          <cell r="F9832" t="str">
            <v>M</v>
          </cell>
          <cell r="G9832">
            <v>7.93</v>
          </cell>
          <cell r="H9832" t="str">
            <v>S-PLEO</v>
          </cell>
          <cell r="I9832">
            <v>10.3</v>
          </cell>
        </row>
        <row r="9833">
          <cell r="D9833" t="str">
            <v>P171542</v>
          </cell>
          <cell r="E9833" t="str">
            <v>CABO COBRE NU - 25mm2</v>
          </cell>
          <cell r="F9833" t="str">
            <v>M</v>
          </cell>
          <cell r="G9833">
            <v>11.36</v>
          </cell>
          <cell r="H9833" t="str">
            <v>S-PLEO</v>
          </cell>
          <cell r="I9833">
            <v>14.76</v>
          </cell>
        </row>
        <row r="9834">
          <cell r="D9834" t="str">
            <v>P171543</v>
          </cell>
          <cell r="E9834" t="str">
            <v>CABO COBRE NU - 35mm2</v>
          </cell>
          <cell r="F9834" t="str">
            <v>M</v>
          </cell>
          <cell r="G9834">
            <v>16.41</v>
          </cell>
          <cell r="H9834" t="str">
            <v>S-PLEO</v>
          </cell>
          <cell r="I9834">
            <v>21.33</v>
          </cell>
        </row>
        <row r="9835">
          <cell r="D9835" t="str">
            <v>P171544</v>
          </cell>
          <cell r="E9835" t="str">
            <v>CABO COBRE NU - 50mm2</v>
          </cell>
          <cell r="F9835" t="str">
            <v>M</v>
          </cell>
          <cell r="G9835">
            <v>21.6</v>
          </cell>
          <cell r="H9835" t="str">
            <v>S-PLEO</v>
          </cell>
          <cell r="I9835">
            <v>28.08</v>
          </cell>
        </row>
        <row r="9836">
          <cell r="D9836" t="str">
            <v>P171547</v>
          </cell>
          <cell r="E9836" t="str">
            <v>MUFLA PORCELANA P/CABO 35mm2/25KV</v>
          </cell>
          <cell r="F9836" t="str">
            <v>UN</v>
          </cell>
          <cell r="G9836">
            <v>283.04000000000002</v>
          </cell>
          <cell r="H9836" t="str">
            <v>S-PLEO</v>
          </cell>
          <cell r="I9836">
            <v>367.95</v>
          </cell>
        </row>
        <row r="9837">
          <cell r="D9837" t="str">
            <v>P171548</v>
          </cell>
          <cell r="E9837" t="str">
            <v>HASTE COOPERWELD 19x2400mm C/CONECTOR</v>
          </cell>
          <cell r="F9837" t="str">
            <v>UN</v>
          </cell>
          <cell r="G9837">
            <v>30.6</v>
          </cell>
          <cell r="H9837" t="str">
            <v>S-PLEO</v>
          </cell>
          <cell r="I9837">
            <v>39.78</v>
          </cell>
        </row>
        <row r="9838">
          <cell r="D9838" t="str">
            <v>P171551</v>
          </cell>
          <cell r="E9838" t="str">
            <v>TRANSFORMADOR TRIFASICO 112,5KVA - 60HZ</v>
          </cell>
          <cell r="F9838" t="str">
            <v>UN</v>
          </cell>
          <cell r="G9838">
            <v>9472</v>
          </cell>
          <cell r="H9838" t="str">
            <v>S-PLEO</v>
          </cell>
          <cell r="I9838">
            <v>12313.6</v>
          </cell>
        </row>
        <row r="9839">
          <cell r="D9839" t="str">
            <v>P171552</v>
          </cell>
          <cell r="E9839" t="str">
            <v>TRANSFORMADOR TRIFASICO 150  KVA - 60HZ</v>
          </cell>
          <cell r="F9839" t="str">
            <v>UN</v>
          </cell>
          <cell r="G9839">
            <v>12206</v>
          </cell>
          <cell r="H9839" t="str">
            <v>S-PLEO</v>
          </cell>
          <cell r="I9839">
            <v>15867.8</v>
          </cell>
        </row>
        <row r="9840">
          <cell r="D9840" t="str">
            <v>P171553</v>
          </cell>
          <cell r="E9840" t="str">
            <v>TRANSFORMADOR TRIFASICO 225  KVA - 60HZ</v>
          </cell>
          <cell r="F9840" t="str">
            <v>UN</v>
          </cell>
          <cell r="G9840">
            <v>16580</v>
          </cell>
          <cell r="H9840" t="str">
            <v>S-PLEO</v>
          </cell>
          <cell r="I9840">
            <v>21554</v>
          </cell>
        </row>
        <row r="9841">
          <cell r="D9841" t="str">
            <v>P171554</v>
          </cell>
          <cell r="E9841" t="str">
            <v>TRANSFORMADOR TRIFASICO 300  KVA - 60HZ</v>
          </cell>
          <cell r="F9841" t="str">
            <v>UN</v>
          </cell>
          <cell r="G9841">
            <v>19709</v>
          </cell>
          <cell r="H9841" t="str">
            <v>S-PLEO</v>
          </cell>
          <cell r="I9841">
            <v>25621.7</v>
          </cell>
        </row>
        <row r="9842">
          <cell r="D9842" t="str">
            <v>P171555</v>
          </cell>
          <cell r="E9842" t="str">
            <v>TRANSFORMADOR TRIFASICO 500  KVA - 60HZ</v>
          </cell>
          <cell r="F9842" t="str">
            <v>UN</v>
          </cell>
          <cell r="G9842">
            <v>27385</v>
          </cell>
          <cell r="H9842" t="str">
            <v>S-PLEO</v>
          </cell>
          <cell r="I9842">
            <v>35600.5</v>
          </cell>
        </row>
        <row r="9843">
          <cell r="D9843" t="str">
            <v>P171556</v>
          </cell>
          <cell r="E9843" t="str">
            <v>TRANSFORMADOR POTENCIAL - INT. - 500VA - 15KV</v>
          </cell>
          <cell r="F9843" t="str">
            <v>UN</v>
          </cell>
          <cell r="G9843">
            <v>624.32000000000005</v>
          </cell>
          <cell r="H9843" t="str">
            <v>S-PLEO</v>
          </cell>
          <cell r="I9843">
            <v>811.61</v>
          </cell>
        </row>
        <row r="9844">
          <cell r="D9844" t="str">
            <v>P171557</v>
          </cell>
          <cell r="E9844" t="str">
            <v>TRANSFORMADOR POTENCIAL - INT. - 500VA - 27KV</v>
          </cell>
          <cell r="F9844" t="str">
            <v>UN</v>
          </cell>
          <cell r="G9844">
            <v>1287.2</v>
          </cell>
          <cell r="H9844" t="str">
            <v>S-PLEO</v>
          </cell>
          <cell r="I9844">
            <v>1673.36</v>
          </cell>
        </row>
        <row r="9845">
          <cell r="D9845" t="str">
            <v>P171558</v>
          </cell>
          <cell r="E9845" t="str">
            <v>CHAVE SECCIONADORA TRIPOLAR 400A - 25KV</v>
          </cell>
          <cell r="F9845" t="str">
            <v>UN</v>
          </cell>
          <cell r="G9845">
            <v>465.46</v>
          </cell>
          <cell r="H9845" t="str">
            <v>S-PLEO</v>
          </cell>
          <cell r="I9845">
            <v>605.09</v>
          </cell>
        </row>
        <row r="9846">
          <cell r="D9846" t="str">
            <v>P171560</v>
          </cell>
          <cell r="E9846" t="str">
            <v>TERMINAL ENFITADO - 25KV</v>
          </cell>
          <cell r="F9846" t="str">
            <v>UN</v>
          </cell>
          <cell r="G9846">
            <v>149.36000000000001</v>
          </cell>
          <cell r="H9846" t="str">
            <v>S-PLEO</v>
          </cell>
          <cell r="I9846">
            <v>194.16</v>
          </cell>
        </row>
        <row r="9847">
          <cell r="D9847" t="str">
            <v>P171561</v>
          </cell>
          <cell r="E9847" t="str">
            <v>ISOLADOR DE PORCELANA - 25KV - TIPO DISCO</v>
          </cell>
          <cell r="F9847" t="str">
            <v>UN</v>
          </cell>
          <cell r="G9847">
            <v>33.03</v>
          </cell>
          <cell r="H9847" t="str">
            <v>S-PLEO</v>
          </cell>
          <cell r="I9847">
            <v>42.93</v>
          </cell>
        </row>
        <row r="9848">
          <cell r="D9848" t="str">
            <v>P171562</v>
          </cell>
          <cell r="E9848" t="str">
            <v>VERGALHAO DE COBRE 1/4" (6,35mm)</v>
          </cell>
          <cell r="F9848" t="str">
            <v>M</v>
          </cell>
          <cell r="G9848">
            <v>36.5</v>
          </cell>
          <cell r="H9848" t="str">
            <v>S-PLEO</v>
          </cell>
          <cell r="I9848">
            <v>47.45</v>
          </cell>
        </row>
        <row r="9849">
          <cell r="D9849" t="str">
            <v>P171565</v>
          </cell>
          <cell r="E9849" t="str">
            <v>TAPETE DE BORRACHA 60x60cm-ISOLACAO 25KV</v>
          </cell>
          <cell r="F9849" t="str">
            <v>UN</v>
          </cell>
          <cell r="G9849">
            <v>96.96</v>
          </cell>
          <cell r="H9849" t="str">
            <v>S-PLEO</v>
          </cell>
          <cell r="I9849">
            <v>126.04</v>
          </cell>
        </row>
        <row r="9850">
          <cell r="D9850" t="str">
            <v>P171567</v>
          </cell>
          <cell r="E9850" t="str">
            <v>CAIXA MEDICAO BT 1200x850x400mm - PADRAO CEEE</v>
          </cell>
          <cell r="F9850" t="str">
            <v>UN</v>
          </cell>
          <cell r="G9850">
            <v>1021.03</v>
          </cell>
          <cell r="H9850" t="str">
            <v>S-PLEO</v>
          </cell>
          <cell r="I9850">
            <v>1327.33</v>
          </cell>
        </row>
        <row r="9851">
          <cell r="D9851" t="str">
            <v>P171569</v>
          </cell>
          <cell r="E9851" t="str">
            <v>PLACA AVISO (PERIGO) 340x240mm</v>
          </cell>
          <cell r="F9851" t="str">
            <v>UN</v>
          </cell>
          <cell r="G9851">
            <v>51.34</v>
          </cell>
          <cell r="H9851" t="str">
            <v>S-PLEO</v>
          </cell>
          <cell r="I9851">
            <v>66.739999999999995</v>
          </cell>
        </row>
        <row r="9852">
          <cell r="D9852" t="str">
            <v>P171570</v>
          </cell>
          <cell r="E9852" t="str">
            <v>LUMINARIA INDUSTR. BLINDADA 100W COMPLETA-C/LAMP.</v>
          </cell>
          <cell r="F9852" t="str">
            <v>UN</v>
          </cell>
          <cell r="G9852">
            <v>70.84</v>
          </cell>
          <cell r="H9852" t="str">
            <v>S-PLEO</v>
          </cell>
          <cell r="I9852">
            <v>92.09</v>
          </cell>
        </row>
        <row r="9853">
          <cell r="D9853" t="str">
            <v>P171580</v>
          </cell>
          <cell r="E9853" t="str">
            <v>TERMINAL UNIPOLAR P/CABO (25-85)mm2 - 12/20 KV</v>
          </cell>
          <cell r="F9853" t="str">
            <v>UN</v>
          </cell>
          <cell r="G9853">
            <v>213.42</v>
          </cell>
          <cell r="H9853" t="str">
            <v>S-PLEO</v>
          </cell>
          <cell r="I9853">
            <v>277.44</v>
          </cell>
        </row>
        <row r="9854">
          <cell r="D9854" t="str">
            <v>P171581</v>
          </cell>
          <cell r="E9854" t="str">
            <v>TERMINAL UNIPOLAR P/CABO (25/120)mm2 - 6/10 KV</v>
          </cell>
          <cell r="F9854" t="str">
            <v>UN</v>
          </cell>
          <cell r="G9854">
            <v>302.42</v>
          </cell>
          <cell r="H9854" t="str">
            <v>S-PLEO</v>
          </cell>
          <cell r="I9854">
            <v>393.14</v>
          </cell>
        </row>
        <row r="9855">
          <cell r="D9855" t="str">
            <v>P171582</v>
          </cell>
          <cell r="E9855" t="str">
            <v>TERMINAL UNIPOLAR P/CABO (25-120)mm2 - 3,6/6 KV</v>
          </cell>
          <cell r="F9855" t="str">
            <v>UN</v>
          </cell>
          <cell r="G9855">
            <v>320.42</v>
          </cell>
          <cell r="H9855" t="str">
            <v>S-PLEO</v>
          </cell>
          <cell r="I9855">
            <v>416.54</v>
          </cell>
        </row>
        <row r="9856">
          <cell r="D9856" t="str">
            <v>P171583</v>
          </cell>
          <cell r="E9856" t="str">
            <v>TERMINAL UNIPOLAR P/CABO (35-240)mm2 - 20/35 KV</v>
          </cell>
          <cell r="F9856" t="str">
            <v>UN</v>
          </cell>
          <cell r="G9856">
            <v>373.21</v>
          </cell>
          <cell r="H9856" t="str">
            <v>S-PLEO</v>
          </cell>
          <cell r="I9856">
            <v>485.17</v>
          </cell>
        </row>
        <row r="9857">
          <cell r="D9857" t="str">
            <v>P171590</v>
          </cell>
          <cell r="E9857" t="str">
            <v>TERMINAL NÚ DE COMPRESSÃO 10mm2</v>
          </cell>
          <cell r="F9857" t="str">
            <v>UN</v>
          </cell>
          <cell r="G9857">
            <v>0.9</v>
          </cell>
          <cell r="H9857" t="str">
            <v>S-PLEO</v>
          </cell>
          <cell r="I9857">
            <v>1.17</v>
          </cell>
        </row>
        <row r="9858">
          <cell r="D9858" t="str">
            <v>P171591</v>
          </cell>
          <cell r="E9858" t="str">
            <v>TERMINAL NÚ DE COMPRESSÃO 16mm2</v>
          </cell>
          <cell r="F9858" t="str">
            <v>UN</v>
          </cell>
          <cell r="G9858">
            <v>1.05</v>
          </cell>
          <cell r="H9858" t="str">
            <v>S-PLEO</v>
          </cell>
          <cell r="I9858">
            <v>1.36</v>
          </cell>
        </row>
        <row r="9859">
          <cell r="D9859" t="str">
            <v>P171592</v>
          </cell>
          <cell r="E9859" t="str">
            <v>TERMINAL NÚ DE COMPRESSÃO 25mm2</v>
          </cell>
          <cell r="F9859" t="str">
            <v>UN</v>
          </cell>
          <cell r="G9859">
            <v>1.8</v>
          </cell>
          <cell r="H9859" t="str">
            <v>S-PLEO</v>
          </cell>
          <cell r="I9859">
            <v>2.34</v>
          </cell>
        </row>
        <row r="9860">
          <cell r="D9860" t="str">
            <v>P171593</v>
          </cell>
          <cell r="E9860" t="str">
            <v>TERMINAL NÚ DE COMPRESSÃO 35mm2</v>
          </cell>
          <cell r="F9860" t="str">
            <v>UN</v>
          </cell>
          <cell r="G9860">
            <v>3.36</v>
          </cell>
          <cell r="H9860" t="str">
            <v>S-PLEO</v>
          </cell>
          <cell r="I9860">
            <v>4.3600000000000003</v>
          </cell>
        </row>
        <row r="9861">
          <cell r="D9861" t="str">
            <v>P171594</v>
          </cell>
          <cell r="E9861" t="str">
            <v>TERMINAL NÚ DE COMPRESSÃO 50mm2</v>
          </cell>
          <cell r="F9861" t="str">
            <v>UN</v>
          </cell>
          <cell r="G9861">
            <v>3</v>
          </cell>
          <cell r="H9861" t="str">
            <v>S-PLEO</v>
          </cell>
          <cell r="I9861">
            <v>3.9</v>
          </cell>
        </row>
        <row r="9862">
          <cell r="D9862" t="str">
            <v>P171595</v>
          </cell>
          <cell r="E9862" t="str">
            <v>TERMINAL NÚ DE COMPRESSÃO 70mm2</v>
          </cell>
          <cell r="F9862" t="str">
            <v>UN</v>
          </cell>
          <cell r="G9862">
            <v>3.6</v>
          </cell>
          <cell r="H9862" t="str">
            <v>S-PLEO</v>
          </cell>
          <cell r="I9862">
            <v>4.68</v>
          </cell>
        </row>
        <row r="9863">
          <cell r="D9863" t="str">
            <v>P171596</v>
          </cell>
          <cell r="E9863" t="str">
            <v>TERMINAL NÚ DE COMPRESSÃO 95mm2</v>
          </cell>
          <cell r="F9863" t="str">
            <v>UN</v>
          </cell>
          <cell r="G9863">
            <v>4.49</v>
          </cell>
          <cell r="H9863" t="str">
            <v>S-PLEO</v>
          </cell>
          <cell r="I9863">
            <v>5.83</v>
          </cell>
        </row>
        <row r="9864">
          <cell r="D9864" t="str">
            <v>P171597</v>
          </cell>
          <cell r="E9864" t="str">
            <v>TERMINAL NÚ DE COMPRESSÃO 120mm2</v>
          </cell>
          <cell r="F9864" t="str">
            <v>UN</v>
          </cell>
          <cell r="G9864">
            <v>5.68</v>
          </cell>
          <cell r="H9864" t="str">
            <v>S-PLEO</v>
          </cell>
          <cell r="I9864">
            <v>7.38</v>
          </cell>
        </row>
        <row r="9865">
          <cell r="D9865" t="str">
            <v>P171600</v>
          </cell>
          <cell r="E9865" t="str">
            <v>TERMINAL DE PRESSÃO C/1 FURAÇÃO 120mm2</v>
          </cell>
          <cell r="F9865" t="str">
            <v>UN</v>
          </cell>
          <cell r="G9865">
            <v>7.51</v>
          </cell>
          <cell r="H9865" t="str">
            <v>S-PLEO</v>
          </cell>
          <cell r="I9865">
            <v>9.76</v>
          </cell>
        </row>
        <row r="9866">
          <cell r="D9866" t="str">
            <v>P171601</v>
          </cell>
          <cell r="E9866" t="str">
            <v>TERMINAL DE PRESSÃO C/1 FURAÇÃO 150mm2</v>
          </cell>
          <cell r="F9866" t="str">
            <v>UN</v>
          </cell>
          <cell r="G9866">
            <v>7.92</v>
          </cell>
          <cell r="H9866" t="str">
            <v>S-PLEO</v>
          </cell>
          <cell r="I9866">
            <v>10.29</v>
          </cell>
        </row>
        <row r="9867">
          <cell r="D9867" t="str">
            <v>P171602</v>
          </cell>
          <cell r="E9867" t="str">
            <v>TERMINAL DE PRESSÃO C/1 FURAÇÃO 185 mm2</v>
          </cell>
          <cell r="F9867" t="str">
            <v>UN</v>
          </cell>
          <cell r="G9867">
            <v>12.01</v>
          </cell>
          <cell r="H9867" t="str">
            <v>S-PLEO</v>
          </cell>
          <cell r="I9867">
            <v>15.61</v>
          </cell>
        </row>
        <row r="9868">
          <cell r="D9868" t="str">
            <v>P171603</v>
          </cell>
          <cell r="E9868" t="str">
            <v>TERMINAL DE PRESSÃO C/1 FURAÇÃO 240mm2</v>
          </cell>
          <cell r="F9868" t="str">
            <v>UN</v>
          </cell>
          <cell r="G9868">
            <v>12.58</v>
          </cell>
          <cell r="H9868" t="str">
            <v>S-PLEO</v>
          </cell>
          <cell r="I9868">
            <v>16.350000000000001</v>
          </cell>
        </row>
        <row r="9869">
          <cell r="D9869" t="str">
            <v>P171610</v>
          </cell>
          <cell r="E9869" t="str">
            <v>TERMINAL NÚ DE PRESSÃO C/2 FURAÇÕES (95-120)mm2</v>
          </cell>
          <cell r="F9869" t="str">
            <v>UN</v>
          </cell>
          <cell r="G9869">
            <v>31.32</v>
          </cell>
          <cell r="H9869" t="str">
            <v>S-PLEO</v>
          </cell>
          <cell r="I9869">
            <v>40.71</v>
          </cell>
        </row>
        <row r="9870">
          <cell r="D9870" t="str">
            <v>P171611</v>
          </cell>
          <cell r="E9870" t="str">
            <v>TERMINAL NÚ DE PRESSÃO C/2 FURAÇÕES (150-185)mm2</v>
          </cell>
          <cell r="F9870" t="str">
            <v>UN</v>
          </cell>
          <cell r="G9870">
            <v>40.619999999999997</v>
          </cell>
          <cell r="H9870" t="str">
            <v>S-PLEO</v>
          </cell>
          <cell r="I9870">
            <v>52.8</v>
          </cell>
        </row>
        <row r="9871">
          <cell r="D9871" t="str">
            <v>P171612</v>
          </cell>
          <cell r="E9871" t="str">
            <v>TERMINAL NÚ DE PRESSÃO C/2 FURAÇÕES (240-300)mm2</v>
          </cell>
          <cell r="F9871" t="str">
            <v>UN</v>
          </cell>
          <cell r="G9871">
            <v>49.68</v>
          </cell>
          <cell r="H9871" t="str">
            <v>S-PLEO</v>
          </cell>
          <cell r="I9871">
            <v>64.58</v>
          </cell>
        </row>
        <row r="9872">
          <cell r="D9872" t="str">
            <v>P171620</v>
          </cell>
          <cell r="E9872" t="str">
            <v>ISOLADOR MÉDIA TENSÃO PORCELANA INTERNO 7,5 KV</v>
          </cell>
          <cell r="F9872" t="str">
            <v>UN</v>
          </cell>
          <cell r="G9872">
            <v>9.82</v>
          </cell>
          <cell r="H9872" t="str">
            <v>S-PLEO</v>
          </cell>
          <cell r="I9872">
            <v>12.76</v>
          </cell>
        </row>
        <row r="9873">
          <cell r="D9873" t="str">
            <v>P171621</v>
          </cell>
          <cell r="E9873" t="str">
            <v>ISOLADOR MÉDIA TENSÃO PORCELANA INTERNO 15 KV</v>
          </cell>
          <cell r="F9873" t="str">
            <v>UN</v>
          </cell>
          <cell r="G9873">
            <v>17.62</v>
          </cell>
          <cell r="H9873" t="str">
            <v>S-PLEO</v>
          </cell>
          <cell r="I9873">
            <v>22.9</v>
          </cell>
        </row>
        <row r="9874">
          <cell r="D9874" t="str">
            <v>P171622</v>
          </cell>
          <cell r="E9874" t="str">
            <v>ISOLADOR MÉDIA TENSÃO PORCELANA INTERNO 25 KV</v>
          </cell>
          <cell r="F9874" t="str">
            <v>UN</v>
          </cell>
          <cell r="G9874">
            <v>22.13</v>
          </cell>
          <cell r="H9874" t="str">
            <v>S-PLEO</v>
          </cell>
          <cell r="I9874">
            <v>28.76</v>
          </cell>
        </row>
        <row r="9875">
          <cell r="D9875" t="str">
            <v>P171630</v>
          </cell>
          <cell r="E9875" t="str">
            <v>BOX MACHO GIRATÓRIO 3/4"</v>
          </cell>
          <cell r="F9875" t="str">
            <v>UN</v>
          </cell>
          <cell r="G9875">
            <v>10.42</v>
          </cell>
          <cell r="H9875" t="str">
            <v>S-PLEO</v>
          </cell>
          <cell r="I9875">
            <v>13.54</v>
          </cell>
        </row>
        <row r="9876">
          <cell r="D9876" t="str">
            <v>P171631</v>
          </cell>
          <cell r="E9876" t="str">
            <v>BOX MACHO GIRATÓRIO 1"</v>
          </cell>
          <cell r="F9876" t="str">
            <v>UN</v>
          </cell>
          <cell r="G9876">
            <v>16.64</v>
          </cell>
          <cell r="H9876" t="str">
            <v>S-PLEO</v>
          </cell>
          <cell r="I9876">
            <v>21.63</v>
          </cell>
        </row>
        <row r="9877">
          <cell r="D9877" t="str">
            <v>P171632</v>
          </cell>
          <cell r="E9877" t="str">
            <v>BOX MACHO GIRATÓRIO 1 1/4"</v>
          </cell>
          <cell r="F9877" t="str">
            <v>UN</v>
          </cell>
          <cell r="G9877">
            <v>36.08</v>
          </cell>
          <cell r="H9877" t="str">
            <v>S-PLEO</v>
          </cell>
          <cell r="I9877">
            <v>46.9</v>
          </cell>
        </row>
        <row r="9878">
          <cell r="D9878" t="str">
            <v>P171633</v>
          </cell>
          <cell r="E9878" t="str">
            <v>BOX MACHO GIRATÓRIO 1 1/2"</v>
          </cell>
          <cell r="F9878" t="str">
            <v>UN</v>
          </cell>
          <cell r="G9878">
            <v>34.26</v>
          </cell>
          <cell r="H9878" t="str">
            <v>S-PLEO</v>
          </cell>
          <cell r="I9878">
            <v>44.53</v>
          </cell>
        </row>
        <row r="9879">
          <cell r="D9879" t="str">
            <v>P171634</v>
          </cell>
          <cell r="E9879" t="str">
            <v>BOX MACHO GIRATÓRIO 2"</v>
          </cell>
          <cell r="F9879" t="str">
            <v>UN</v>
          </cell>
          <cell r="G9879">
            <v>50.06</v>
          </cell>
          <cell r="H9879" t="str">
            <v>S-PLEO</v>
          </cell>
          <cell r="I9879">
            <v>65.069999999999993</v>
          </cell>
        </row>
        <row r="9880">
          <cell r="D9880" t="str">
            <v>P171635</v>
          </cell>
          <cell r="E9880" t="str">
            <v>BOX MACHO GIRATÓRIO 2 1/2"</v>
          </cell>
          <cell r="F9880" t="str">
            <v>UN</v>
          </cell>
          <cell r="G9880">
            <v>76.8</v>
          </cell>
          <cell r="H9880" t="str">
            <v>S-PLEO</v>
          </cell>
          <cell r="I9880">
            <v>99.84</v>
          </cell>
        </row>
        <row r="9881">
          <cell r="D9881" t="str">
            <v>P171636</v>
          </cell>
          <cell r="E9881" t="str">
            <v>BOX MACHO GIRATÓRIO 3"</v>
          </cell>
          <cell r="F9881" t="str">
            <v>UN</v>
          </cell>
          <cell r="G9881">
            <v>98.05</v>
          </cell>
          <cell r="H9881" t="str">
            <v>S-PLEO</v>
          </cell>
          <cell r="I9881">
            <v>127.46</v>
          </cell>
        </row>
        <row r="9882">
          <cell r="D9882" t="str">
            <v>P171780</v>
          </cell>
          <cell r="E9882" t="str">
            <v>ABRAÇADEIRA AÇO ZINC. TIPO D C/TRAVA P/ELETR. 2" (53mm)</v>
          </cell>
          <cell r="F9882" t="str">
            <v>UN</v>
          </cell>
          <cell r="G9882">
            <v>4.2699999999999996</v>
          </cell>
          <cell r="H9882" t="str">
            <v>S-PLEO</v>
          </cell>
          <cell r="I9882">
            <v>5.55</v>
          </cell>
        </row>
        <row r="9883">
          <cell r="D9883" t="str">
            <v>P171781</v>
          </cell>
          <cell r="E9883" t="str">
            <v>ABRAÇADEIRA AÇO ZINC. TIPO D C/TRAVA P/ELETR. 2 1/2" (62mm)</v>
          </cell>
          <cell r="F9883" t="str">
            <v>UN</v>
          </cell>
          <cell r="G9883">
            <v>4.24</v>
          </cell>
          <cell r="H9883" t="str">
            <v>S-PLEO</v>
          </cell>
          <cell r="I9883">
            <v>5.51</v>
          </cell>
        </row>
        <row r="9884">
          <cell r="D9884" t="str">
            <v>P171782</v>
          </cell>
          <cell r="E9884" t="str">
            <v>ABRAÇADEIRA AÇO ZINC. TIPO D C/TRAVA P/ELETR. 3" (78mm)</v>
          </cell>
          <cell r="F9884" t="str">
            <v>UN</v>
          </cell>
          <cell r="G9884">
            <v>4.0199999999999996</v>
          </cell>
          <cell r="H9884" t="str">
            <v>S-PLEO</v>
          </cell>
          <cell r="I9884">
            <v>5.22</v>
          </cell>
        </row>
        <row r="9885">
          <cell r="D9885" t="str">
            <v>P171789</v>
          </cell>
          <cell r="E9885" t="str">
            <v>ABRAÇADEIRA AÇO ZINC. TIPO D C/TRAVA P/ELETR. 4" (100mm)</v>
          </cell>
          <cell r="F9885" t="str">
            <v>UN</v>
          </cell>
          <cell r="G9885">
            <v>4.45</v>
          </cell>
          <cell r="H9885" t="str">
            <v>S-PLEO</v>
          </cell>
          <cell r="I9885">
            <v>5.78</v>
          </cell>
        </row>
        <row r="9886">
          <cell r="D9886" t="str">
            <v>P171900</v>
          </cell>
          <cell r="E9886" t="str">
            <v>RASGO EM ALVENARIA PARA ELETRODUTO-COM ENCHIMENTO</v>
          </cell>
          <cell r="F9886" t="str">
            <v>M</v>
          </cell>
          <cell r="G9886">
            <v>2.82</v>
          </cell>
          <cell r="H9886" t="str">
            <v>S-PLEO</v>
          </cell>
          <cell r="I9886">
            <v>3.66</v>
          </cell>
        </row>
        <row r="9887">
          <cell r="D9887" t="str">
            <v>P172001</v>
          </cell>
          <cell r="E9887" t="str">
            <v>CAIXA ESTAMPADA 2x4" (51x102mm) CHAPA 20</v>
          </cell>
          <cell r="F9887" t="str">
            <v>UN</v>
          </cell>
          <cell r="G9887">
            <v>3.38</v>
          </cell>
          <cell r="H9887" t="str">
            <v>S-PLEO</v>
          </cell>
          <cell r="I9887">
            <v>4.3899999999999997</v>
          </cell>
        </row>
        <row r="9888">
          <cell r="D9888" t="str">
            <v>P172002</v>
          </cell>
          <cell r="E9888" t="str">
            <v>CAIXA ESTAMPADA 4x4" (102x102mm) CHAPA 20</v>
          </cell>
          <cell r="F9888" t="str">
            <v>UN</v>
          </cell>
          <cell r="G9888">
            <v>6.19</v>
          </cell>
          <cell r="H9888" t="str">
            <v>S-PLEO</v>
          </cell>
          <cell r="I9888">
            <v>8.0399999999999991</v>
          </cell>
        </row>
        <row r="9889">
          <cell r="D9889" t="str">
            <v>P172004</v>
          </cell>
          <cell r="E9889" t="str">
            <v>CAIXA DE PASSAGEM AL/SIL.C/TAMPA - APARENTE 20x20cm</v>
          </cell>
          <cell r="F9889" t="str">
            <v>UN</v>
          </cell>
          <cell r="G9889">
            <v>65.34</v>
          </cell>
          <cell r="H9889" t="str">
            <v>S-PLEO</v>
          </cell>
          <cell r="I9889">
            <v>84.94</v>
          </cell>
        </row>
        <row r="9890">
          <cell r="D9890" t="str">
            <v>P172006</v>
          </cell>
          <cell r="E9890" t="str">
            <v>CAIXA DE PASSAGEM CRT N.1 (100X100X50MM)(SOBREPOR)</v>
          </cell>
          <cell r="F9890" t="str">
            <v>UN</v>
          </cell>
          <cell r="G9890">
            <v>16.5</v>
          </cell>
          <cell r="H9890" t="str">
            <v>S-PLEO</v>
          </cell>
          <cell r="I9890">
            <v>21.45</v>
          </cell>
        </row>
        <row r="9891">
          <cell r="D9891" t="str">
            <v>P172007</v>
          </cell>
          <cell r="E9891" t="str">
            <v>CAIXA DE PASSAGEM CRT N.2 (200X200X75MM)(SOBREPOR)</v>
          </cell>
          <cell r="F9891" t="str">
            <v>UN</v>
          </cell>
          <cell r="G9891">
            <v>45.73</v>
          </cell>
          <cell r="H9891" t="str">
            <v>S-PLEO</v>
          </cell>
          <cell r="I9891">
            <v>59.44</v>
          </cell>
        </row>
        <row r="9892">
          <cell r="D9892" t="str">
            <v>P172008</v>
          </cell>
          <cell r="E9892" t="str">
            <v>CAIXA DE PASSAGEM AL/SIL. C/TAMPA - APARENTE 10x10cm</v>
          </cell>
          <cell r="F9892" t="str">
            <v>UN</v>
          </cell>
          <cell r="G9892">
            <v>34.909999999999997</v>
          </cell>
          <cell r="H9892" t="str">
            <v>S-PLEO</v>
          </cell>
          <cell r="I9892">
            <v>45.38</v>
          </cell>
        </row>
        <row r="9893">
          <cell r="D9893" t="str">
            <v>P172009</v>
          </cell>
          <cell r="E9893" t="str">
            <v>CAIXA DE PASSAGEM AL/SIL.C/TAMPA - APARENTE 15x15cm</v>
          </cell>
          <cell r="F9893" t="str">
            <v>UN</v>
          </cell>
          <cell r="G9893">
            <v>43.39</v>
          </cell>
          <cell r="H9893" t="str">
            <v>S-PLEO</v>
          </cell>
          <cell r="I9893">
            <v>56.4</v>
          </cell>
        </row>
        <row r="9894">
          <cell r="D9894" t="str">
            <v>P172010</v>
          </cell>
          <cell r="E9894" t="str">
            <v>CAIXA PASSAGEM TAMPA PARAFUSADA 25x25x10cm</v>
          </cell>
          <cell r="F9894" t="str">
            <v>UN</v>
          </cell>
          <cell r="G9894">
            <v>30.98</v>
          </cell>
          <cell r="H9894" t="str">
            <v>S-PLEO</v>
          </cell>
          <cell r="I9894">
            <v>40.270000000000003</v>
          </cell>
        </row>
        <row r="9895">
          <cell r="D9895" t="str">
            <v>P172011</v>
          </cell>
          <cell r="E9895" t="str">
            <v>CAIXA PASSAGEM TAMPA PARAFUSADA 30x30x10cm</v>
          </cell>
          <cell r="F9895" t="str">
            <v>UN</v>
          </cell>
          <cell r="G9895">
            <v>33.520000000000003</v>
          </cell>
          <cell r="H9895" t="str">
            <v>S-PLEO</v>
          </cell>
          <cell r="I9895">
            <v>43.57</v>
          </cell>
        </row>
        <row r="9896">
          <cell r="D9896" t="str">
            <v>P172012</v>
          </cell>
          <cell r="E9896" t="str">
            <v>CAIXA PASSAGEM TAMPA PARAFUSADA 35x35x12cm</v>
          </cell>
          <cell r="F9896" t="str">
            <v>UN</v>
          </cell>
          <cell r="G9896">
            <v>40.26</v>
          </cell>
          <cell r="H9896" t="str">
            <v>S-PLEO</v>
          </cell>
          <cell r="I9896">
            <v>52.33</v>
          </cell>
        </row>
        <row r="9897">
          <cell r="D9897" t="str">
            <v>P172013</v>
          </cell>
          <cell r="E9897" t="str">
            <v>CAIXA PASSAGEM TAMPA PARAFUSADA 40x40x15cm</v>
          </cell>
          <cell r="F9897" t="str">
            <v>UN</v>
          </cell>
          <cell r="G9897">
            <v>55.1</v>
          </cell>
          <cell r="H9897" t="str">
            <v>S-PLEO</v>
          </cell>
          <cell r="I9897">
            <v>71.63</v>
          </cell>
        </row>
        <row r="9898">
          <cell r="D9898" t="str">
            <v>P172014</v>
          </cell>
          <cell r="E9898" t="str">
            <v>CAIXA PASSAGEM TAMPA PARAFUSADA 50x50x15cm</v>
          </cell>
          <cell r="F9898" t="str">
            <v>UN</v>
          </cell>
          <cell r="G9898">
            <v>73.08</v>
          </cell>
          <cell r="H9898" t="str">
            <v>S-PLEO</v>
          </cell>
          <cell r="I9898">
            <v>95</v>
          </cell>
        </row>
        <row r="9899">
          <cell r="D9899" t="str">
            <v>P172015</v>
          </cell>
          <cell r="E9899" t="str">
            <v>CAIXA PASSAGEM TAMPA PARAFUSADA 60x60x15cm</v>
          </cell>
          <cell r="F9899" t="str">
            <v>UN</v>
          </cell>
          <cell r="G9899">
            <v>144.32</v>
          </cell>
          <cell r="H9899" t="str">
            <v>S-PLEO</v>
          </cell>
          <cell r="I9899">
            <v>187.61</v>
          </cell>
        </row>
        <row r="9900">
          <cell r="D9900" t="str">
            <v>P172016</v>
          </cell>
          <cell r="E9900" t="str">
            <v>CAIXA PASSAGEM TAMPA PARAFUSADA 80x80x15cm</v>
          </cell>
          <cell r="F9900" t="str">
            <v>UN</v>
          </cell>
          <cell r="G9900">
            <v>195.66</v>
          </cell>
          <cell r="H9900" t="str">
            <v>S-PLEO</v>
          </cell>
          <cell r="I9900">
            <v>254.35</v>
          </cell>
        </row>
        <row r="9901">
          <cell r="D9901" t="str">
            <v>P172017</v>
          </cell>
          <cell r="E9901" t="str">
            <v>CAIXA PASSAGEM TAMPA PARAFUSADA 100x100x15cm</v>
          </cell>
          <cell r="F9901" t="str">
            <v>UN</v>
          </cell>
          <cell r="G9901">
            <v>411.02</v>
          </cell>
          <cell r="H9901" t="str">
            <v>S-PLEO</v>
          </cell>
          <cell r="I9901">
            <v>534.32000000000005</v>
          </cell>
        </row>
        <row r="9902">
          <cell r="D9902" t="str">
            <v>P172020</v>
          </cell>
          <cell r="E9902" t="str">
            <v>CENTRO DISTRIBUICAO CHAPA 18-ate  6 DISJUNTORES</v>
          </cell>
          <cell r="F9902" t="str">
            <v>UN</v>
          </cell>
          <cell r="G9902">
            <v>32.56</v>
          </cell>
          <cell r="H9902" t="str">
            <v>S-PLEO</v>
          </cell>
          <cell r="I9902">
            <v>42.32</v>
          </cell>
        </row>
        <row r="9903">
          <cell r="D9903" t="str">
            <v>P172021</v>
          </cell>
          <cell r="E9903" t="str">
            <v>CENTRO DISTRIBUICAO CHAPA 18-ate  12 DISJUNTORES</v>
          </cell>
          <cell r="F9903" t="str">
            <v>UN</v>
          </cell>
          <cell r="G9903">
            <v>40.76</v>
          </cell>
          <cell r="H9903" t="str">
            <v>S-PLEO</v>
          </cell>
          <cell r="I9903">
            <v>52.98</v>
          </cell>
        </row>
        <row r="9904">
          <cell r="D9904" t="str">
            <v>P172022</v>
          </cell>
          <cell r="E9904" t="str">
            <v>CENTRO DISTRIBUICAO CHAPA 18-ate  20 DISJUNTORES</v>
          </cell>
          <cell r="F9904" t="str">
            <v>UN</v>
          </cell>
          <cell r="G9904">
            <v>156.36000000000001</v>
          </cell>
          <cell r="H9904" t="str">
            <v>S-PLEO</v>
          </cell>
          <cell r="I9904">
            <v>203.26</v>
          </cell>
        </row>
        <row r="9905">
          <cell r="D9905" t="str">
            <v>P172030</v>
          </cell>
          <cell r="E9905" t="str">
            <v>QUADRO DISTRIBUICAO CHAPA 18-ate  18 DISJUNTORES</v>
          </cell>
          <cell r="F9905" t="str">
            <v>UN</v>
          </cell>
          <cell r="G9905">
            <v>142.26</v>
          </cell>
          <cell r="H9905" t="str">
            <v>S-PLEO</v>
          </cell>
          <cell r="I9905">
            <v>184.93</v>
          </cell>
        </row>
        <row r="9906">
          <cell r="D9906" t="str">
            <v>P172040</v>
          </cell>
          <cell r="E9906" t="str">
            <v>DG CRT N.4 (600X600X120MM) (SOBREPOR)</v>
          </cell>
          <cell r="F9906" t="str">
            <v>UN</v>
          </cell>
          <cell r="G9906">
            <v>148.66</v>
          </cell>
          <cell r="H9906" t="str">
            <v>S-PLEO</v>
          </cell>
          <cell r="I9906">
            <v>193.25</v>
          </cell>
        </row>
        <row r="9907">
          <cell r="D9907" t="str">
            <v>P172050</v>
          </cell>
          <cell r="E9907" t="str">
            <v>CENTRO DE DISTRIBUI€AO P/10 ELEM.C/BAR.(SOBREPOR)</v>
          </cell>
          <cell r="F9907" t="str">
            <v>UN</v>
          </cell>
          <cell r="G9907">
            <v>170.96</v>
          </cell>
          <cell r="H9907" t="str">
            <v>S-PLEO</v>
          </cell>
          <cell r="I9907">
            <v>222.24</v>
          </cell>
        </row>
        <row r="9908">
          <cell r="D9908" t="str">
            <v>P172055</v>
          </cell>
          <cell r="E9908" t="str">
            <v>CENTRO DE DISTRIBUI€AO P/10 ELEM.C/BAR.(EMBUTIR)</v>
          </cell>
          <cell r="F9908" t="str">
            <v>UN</v>
          </cell>
          <cell r="G9908">
            <v>149.96</v>
          </cell>
          <cell r="H9908" t="str">
            <v>S-PLEO</v>
          </cell>
          <cell r="I9908">
            <v>194.94</v>
          </cell>
        </row>
        <row r="9909">
          <cell r="D9909" t="str">
            <v>P172060</v>
          </cell>
          <cell r="E9909" t="str">
            <v>CENTRO DE DISTRIBUI€AO P/24 ELEM.C/BAR.(SOBREPOR)</v>
          </cell>
          <cell r="F9909" t="str">
            <v>UN</v>
          </cell>
          <cell r="G9909">
            <v>208.98</v>
          </cell>
          <cell r="H9909" t="str">
            <v>S-PLEO</v>
          </cell>
          <cell r="I9909">
            <v>271.67</v>
          </cell>
        </row>
        <row r="9910">
          <cell r="D9910" t="str">
            <v>P172065</v>
          </cell>
          <cell r="E9910" t="str">
            <v>CENTRO DE DISTRIBUI€AO P/24 ELEM.C/BAR.(EMBUTIR)</v>
          </cell>
          <cell r="F9910" t="str">
            <v>UN</v>
          </cell>
          <cell r="G9910">
            <v>196.98</v>
          </cell>
          <cell r="H9910" t="str">
            <v>S-PLEO</v>
          </cell>
          <cell r="I9910">
            <v>256.07</v>
          </cell>
        </row>
        <row r="9911">
          <cell r="D9911" t="str">
            <v>P172068</v>
          </cell>
          <cell r="E9911" t="str">
            <v>CENTRO DISTRIBUICAO CRT N.3(400X400X120MM)(SOBREPO</v>
          </cell>
          <cell r="F9911" t="str">
            <v>UN</v>
          </cell>
          <cell r="G9911">
            <v>87</v>
          </cell>
          <cell r="H9911" t="str">
            <v>S-PLEO</v>
          </cell>
          <cell r="I9911">
            <v>113.1</v>
          </cell>
        </row>
        <row r="9912">
          <cell r="D9912" t="str">
            <v>P172070</v>
          </cell>
          <cell r="E9912" t="str">
            <v>CAIXA INSPE€AO 30x30x30cm ALVEN. C/TAMPA CONCRETO</v>
          </cell>
          <cell r="F9912" t="str">
            <v>UN</v>
          </cell>
          <cell r="G9912">
            <v>106.88</v>
          </cell>
          <cell r="H9912" t="str">
            <v>S-PLEO</v>
          </cell>
          <cell r="I9912">
            <v>138.94</v>
          </cell>
        </row>
        <row r="9913">
          <cell r="D9913" t="str">
            <v>P172075</v>
          </cell>
          <cell r="E9913" t="str">
            <v>CAIXA DE ALVENARIA R-1(60x35x50cm)C/TAMPA DE FERRO</v>
          </cell>
          <cell r="F9913" t="str">
            <v>UN</v>
          </cell>
          <cell r="G9913">
            <v>289.08</v>
          </cell>
          <cell r="H9913" t="str">
            <v>S-PLEO</v>
          </cell>
          <cell r="I9913">
            <v>375.8</v>
          </cell>
        </row>
        <row r="9914">
          <cell r="D9914" t="str">
            <v>P172080</v>
          </cell>
          <cell r="E9914" t="str">
            <v>CAIXA 130x130x50mm C/TAMPA DE PVC 4x4</v>
          </cell>
          <cell r="F9914" t="str">
            <v>UN</v>
          </cell>
          <cell r="G9914">
            <v>16.5</v>
          </cell>
          <cell r="H9914" t="str">
            <v>S-PLEO</v>
          </cell>
          <cell r="I9914">
            <v>21.45</v>
          </cell>
        </row>
        <row r="9915">
          <cell r="D9915" t="str">
            <v>P172082</v>
          </cell>
          <cell r="E9915" t="str">
            <v>CAIXA GSP N.2</v>
          </cell>
          <cell r="F9915" t="str">
            <v>UN</v>
          </cell>
          <cell r="G9915">
            <v>121.46</v>
          </cell>
          <cell r="H9915" t="str">
            <v>S-PLEO</v>
          </cell>
          <cell r="I9915">
            <v>157.88999999999999</v>
          </cell>
        </row>
        <row r="9916">
          <cell r="D9916" t="str">
            <v>P172083</v>
          </cell>
          <cell r="E9916" t="str">
            <v>CAIXA PIAL 92106</v>
          </cell>
          <cell r="F9916" t="str">
            <v>UN</v>
          </cell>
          <cell r="G9916">
            <v>49.41</v>
          </cell>
          <cell r="H9916" t="str">
            <v>S-PLEO</v>
          </cell>
          <cell r="I9916">
            <v>64.23</v>
          </cell>
        </row>
        <row r="9917">
          <cell r="D9917" t="str">
            <v>P172085</v>
          </cell>
          <cell r="E9917" t="str">
            <v>CAIXA CONDULETE 20mm C/INTERRUPTOR SIMPLES</v>
          </cell>
          <cell r="F9917" t="str">
            <v>UN</v>
          </cell>
          <cell r="G9917">
            <v>13.75</v>
          </cell>
          <cell r="H9917" t="str">
            <v>S-PLEO</v>
          </cell>
          <cell r="I9917">
            <v>17.87</v>
          </cell>
        </row>
        <row r="9918">
          <cell r="D9918" t="str">
            <v>P172086</v>
          </cell>
          <cell r="E9918" t="str">
            <v>CAIXA CONDULETE 20mm C/DOIS INTERRUPTOR SIMPLES</v>
          </cell>
          <cell r="F9918" t="str">
            <v>UN</v>
          </cell>
          <cell r="G9918">
            <v>14.33</v>
          </cell>
          <cell r="H9918" t="str">
            <v>S-PLEO</v>
          </cell>
          <cell r="I9918">
            <v>18.62</v>
          </cell>
        </row>
        <row r="9919">
          <cell r="D9919" t="str">
            <v>P172087</v>
          </cell>
          <cell r="E9919" t="str">
            <v>CAIXA CONDULETE 20mm C/TAMPA CEGA</v>
          </cell>
          <cell r="F9919" t="str">
            <v>UN</v>
          </cell>
          <cell r="G9919">
            <v>7.41</v>
          </cell>
          <cell r="H9919" t="str">
            <v>S-PLEO</v>
          </cell>
          <cell r="I9919">
            <v>9.6300000000000008</v>
          </cell>
        </row>
        <row r="9920">
          <cell r="D9920" t="str">
            <v>P172088</v>
          </cell>
          <cell r="E9920" t="str">
            <v>CAIXA CONDULETE 20mm C/TOMADA 2P UNIVERSAL</v>
          </cell>
          <cell r="F9920" t="str">
            <v>UN</v>
          </cell>
          <cell r="G9920">
            <v>16.55</v>
          </cell>
          <cell r="H9920" t="str">
            <v>S-PLEO</v>
          </cell>
          <cell r="I9920">
            <v>21.51</v>
          </cell>
        </row>
        <row r="9921">
          <cell r="D9921" t="str">
            <v>P172089</v>
          </cell>
          <cell r="E9921" t="str">
            <v>CAIXA CONDULETE 20mm C/TOMADA 2P+T C/HASTE METAL.</v>
          </cell>
          <cell r="F9921" t="str">
            <v>UN</v>
          </cell>
          <cell r="G9921">
            <v>15.75</v>
          </cell>
          <cell r="H9921" t="str">
            <v>S-PLEO</v>
          </cell>
          <cell r="I9921">
            <v>20.47</v>
          </cell>
        </row>
        <row r="9922">
          <cell r="D9922" t="str">
            <v>P172090</v>
          </cell>
          <cell r="E9922" t="str">
            <v>CAIXA CONDULETE 20mm C/TOMADA 3P - 20A</v>
          </cell>
          <cell r="F9922" t="str">
            <v>UN</v>
          </cell>
          <cell r="G9922">
            <v>14.55</v>
          </cell>
          <cell r="H9922" t="str">
            <v>S-PLEO</v>
          </cell>
          <cell r="I9922">
            <v>18.91</v>
          </cell>
        </row>
        <row r="9923">
          <cell r="D9923" t="str">
            <v>P172091</v>
          </cell>
          <cell r="E9923" t="str">
            <v>CAIXA CONDULETE 20mm C/TOMADA 4P TELEBRAS+H.METAL.</v>
          </cell>
          <cell r="F9923" t="str">
            <v>UN</v>
          </cell>
          <cell r="G9923">
            <v>16.350000000000001</v>
          </cell>
          <cell r="H9923" t="str">
            <v>S-PLEO</v>
          </cell>
          <cell r="I9923">
            <v>21.25</v>
          </cell>
        </row>
        <row r="9924">
          <cell r="D9924" t="str">
            <v>P172092</v>
          </cell>
          <cell r="E9924" t="str">
            <v>CAIXA CONDULETE 25mm C/TOMADA 2P UNIVERSAL</v>
          </cell>
          <cell r="F9924" t="str">
            <v>UN</v>
          </cell>
          <cell r="G9924">
            <v>18.78</v>
          </cell>
          <cell r="H9924" t="str">
            <v>S-PLEO</v>
          </cell>
          <cell r="I9924">
            <v>24.41</v>
          </cell>
        </row>
        <row r="9925">
          <cell r="D9925" t="str">
            <v>P172093</v>
          </cell>
          <cell r="E9925" t="str">
            <v>CAIXA CONDULETE 25mm C/INTER.SIMPLES+TOM.UNIVERSAL</v>
          </cell>
          <cell r="F9925" t="str">
            <v>UN</v>
          </cell>
          <cell r="G9925">
            <v>17.59</v>
          </cell>
          <cell r="H9925" t="str">
            <v>S-PLEO</v>
          </cell>
          <cell r="I9925">
            <v>22.86</v>
          </cell>
        </row>
        <row r="9926">
          <cell r="D9926" t="str">
            <v>P172094</v>
          </cell>
          <cell r="E9926" t="str">
            <v>CAIXA CONDULETE 25mm C/TOMADA 3P - 20A</v>
          </cell>
          <cell r="F9926" t="str">
            <v>UN</v>
          </cell>
          <cell r="G9926">
            <v>15.23</v>
          </cell>
          <cell r="H9926" t="str">
            <v>S-PLEO</v>
          </cell>
          <cell r="I9926">
            <v>19.79</v>
          </cell>
        </row>
        <row r="9927">
          <cell r="D9927" t="str">
            <v>P172095</v>
          </cell>
          <cell r="E9927" t="str">
            <v>CAIXA CONDULETE 25mm C/TOMADA 4P TELEBRAS+H.METAL.</v>
          </cell>
          <cell r="F9927" t="str">
            <v>UN</v>
          </cell>
          <cell r="G9927">
            <v>17.03</v>
          </cell>
          <cell r="H9927" t="str">
            <v>S-PLEO</v>
          </cell>
          <cell r="I9927">
            <v>22.13</v>
          </cell>
        </row>
        <row r="9928">
          <cell r="D9928" t="str">
            <v>P172096</v>
          </cell>
          <cell r="E9928" t="str">
            <v>CAIXA CONDULETE 25mm C/TAMPA CEGA</v>
          </cell>
          <cell r="F9928" t="str">
            <v>UN</v>
          </cell>
          <cell r="G9928">
            <v>10.050000000000001</v>
          </cell>
          <cell r="H9928" t="str">
            <v>S-PLEO</v>
          </cell>
          <cell r="I9928">
            <v>13.06</v>
          </cell>
        </row>
        <row r="9929">
          <cell r="D9929" t="str">
            <v>P172097</v>
          </cell>
          <cell r="E9929" t="str">
            <v>CAIXA CONDULETE 25mm C/TOMADA 2P+T C/HASTE METAL.</v>
          </cell>
          <cell r="F9929" t="str">
            <v>UN</v>
          </cell>
          <cell r="G9929">
            <v>17.98</v>
          </cell>
          <cell r="H9929" t="str">
            <v>S-PLEO</v>
          </cell>
          <cell r="I9929">
            <v>23.37</v>
          </cell>
        </row>
        <row r="9930">
          <cell r="D9930" t="str">
            <v>P172098</v>
          </cell>
          <cell r="E9930" t="str">
            <v>CAIXA CONDULETE 25mm C/TOMADA DUPLA 2P+T</v>
          </cell>
          <cell r="F9930" t="str">
            <v>UN</v>
          </cell>
          <cell r="G9930">
            <v>29.26</v>
          </cell>
          <cell r="H9930" t="str">
            <v>S-PLEO</v>
          </cell>
          <cell r="I9930">
            <v>38.03</v>
          </cell>
        </row>
        <row r="9931">
          <cell r="D9931" t="str">
            <v>P172100</v>
          </cell>
          <cell r="E9931" t="str">
            <v>CAIXA CONDULETE PVC 20mm C/TAMPA CEGA</v>
          </cell>
          <cell r="F9931" t="str">
            <v>UN</v>
          </cell>
          <cell r="G9931">
            <v>7.84</v>
          </cell>
          <cell r="H9931" t="str">
            <v>S-PLEO</v>
          </cell>
          <cell r="I9931">
            <v>10.19</v>
          </cell>
        </row>
        <row r="9932">
          <cell r="D9932" t="str">
            <v>P172101</v>
          </cell>
          <cell r="E9932" t="str">
            <v>CAIXA CONDULETE PVC 20mm C/INTERRUPTOR SIMPLES</v>
          </cell>
          <cell r="F9932" t="str">
            <v>UN</v>
          </cell>
          <cell r="G9932">
            <v>16.2</v>
          </cell>
          <cell r="H9932" t="str">
            <v>S-PLEO</v>
          </cell>
          <cell r="I9932">
            <v>21.06</v>
          </cell>
        </row>
        <row r="9933">
          <cell r="D9933" t="str">
            <v>P172102</v>
          </cell>
          <cell r="E9933" t="str">
            <v>CAIXA CONDULETE PVC C/DOIS INTERRUPTOR SIMPLES</v>
          </cell>
          <cell r="F9933" t="str">
            <v>UN</v>
          </cell>
          <cell r="G9933">
            <v>16.91</v>
          </cell>
          <cell r="H9933" t="str">
            <v>S-PLEO</v>
          </cell>
          <cell r="I9933">
            <v>21.98</v>
          </cell>
        </row>
        <row r="9934">
          <cell r="D9934" t="str">
            <v>P172103</v>
          </cell>
          <cell r="E9934" t="str">
            <v>CAIXA CONDULETE PVC C/TOMADA 2P UNIVERSAL</v>
          </cell>
          <cell r="F9934" t="str">
            <v>UN</v>
          </cell>
          <cell r="G9934">
            <v>19</v>
          </cell>
          <cell r="H9934" t="str">
            <v>S-PLEO</v>
          </cell>
          <cell r="I9934">
            <v>24.7</v>
          </cell>
        </row>
        <row r="9935">
          <cell r="D9935" t="str">
            <v>P172104</v>
          </cell>
          <cell r="E9935" t="str">
            <v>CAIXA CONDULETE PVC 20mm C/TOMADA 2P+T</v>
          </cell>
          <cell r="F9935" t="str">
            <v>UN</v>
          </cell>
          <cell r="G9935">
            <v>18.2</v>
          </cell>
          <cell r="H9935" t="str">
            <v>S-PLEO</v>
          </cell>
          <cell r="I9935">
            <v>23.66</v>
          </cell>
        </row>
        <row r="9936">
          <cell r="D9936" t="str">
            <v>P173001</v>
          </cell>
          <cell r="E9936" t="str">
            <v>FIO ISOLADO 1,5mm2 (14AWG)</v>
          </cell>
          <cell r="F9936" t="str">
            <v>M</v>
          </cell>
          <cell r="G9936">
            <v>0.91</v>
          </cell>
          <cell r="H9936" t="str">
            <v>S-PLEO</v>
          </cell>
          <cell r="I9936">
            <v>1.18</v>
          </cell>
        </row>
        <row r="9937">
          <cell r="D9937" t="str">
            <v>P173002</v>
          </cell>
          <cell r="E9937" t="str">
            <v>FIO ISOLADO 2,5mm2 (12AWG)</v>
          </cell>
          <cell r="F9937" t="str">
            <v>M</v>
          </cell>
          <cell r="G9937">
            <v>1.1399999999999999</v>
          </cell>
          <cell r="H9937" t="str">
            <v>S-PLEO</v>
          </cell>
          <cell r="I9937">
            <v>1.48</v>
          </cell>
        </row>
        <row r="9938">
          <cell r="D9938" t="str">
            <v>P173003</v>
          </cell>
          <cell r="E9938" t="str">
            <v>FIO ISOLADO 4,0mm2 (10AWG)</v>
          </cell>
          <cell r="F9938" t="str">
            <v>M</v>
          </cell>
          <cell r="G9938">
            <v>1.89</v>
          </cell>
          <cell r="H9938" t="str">
            <v>S-PLEO</v>
          </cell>
          <cell r="I9938">
            <v>2.4500000000000002</v>
          </cell>
        </row>
        <row r="9939">
          <cell r="D9939" t="str">
            <v>P173004</v>
          </cell>
          <cell r="E9939" t="str">
            <v>FIO ISOLADO 6,0mm2 (8AWG)</v>
          </cell>
          <cell r="F9939" t="str">
            <v>M</v>
          </cell>
          <cell r="G9939">
            <v>2.91</v>
          </cell>
          <cell r="H9939" t="str">
            <v>S-PLEO</v>
          </cell>
          <cell r="I9939">
            <v>3.78</v>
          </cell>
        </row>
        <row r="9940">
          <cell r="D9940" t="str">
            <v>P173005</v>
          </cell>
          <cell r="E9940" t="str">
            <v>FIO ISOLADO 10mm2 ( 6AWG)</v>
          </cell>
          <cell r="F9940" t="str">
            <v>M</v>
          </cell>
          <cell r="G9940">
            <v>4.2699999999999996</v>
          </cell>
          <cell r="H9940" t="str">
            <v>S-PLEO</v>
          </cell>
          <cell r="I9940">
            <v>5.55</v>
          </cell>
        </row>
        <row r="9941">
          <cell r="D9941" t="str">
            <v>P173006</v>
          </cell>
          <cell r="E9941" t="str">
            <v>FIO ISOLADO 16mm2 ( 4AWG)</v>
          </cell>
          <cell r="F9941" t="str">
            <v>M</v>
          </cell>
          <cell r="G9941">
            <v>7.61</v>
          </cell>
          <cell r="H9941" t="str">
            <v>S-PLEO</v>
          </cell>
          <cell r="I9941">
            <v>9.89</v>
          </cell>
        </row>
        <row r="9942">
          <cell r="D9942" t="str">
            <v>P173024</v>
          </cell>
          <cell r="E9942" t="str">
            <v>CABO UNIPOLAR, CL2, PVC 750V    1,5mm2</v>
          </cell>
          <cell r="F9942" t="str">
            <v>M</v>
          </cell>
          <cell r="G9942">
            <v>1.44</v>
          </cell>
          <cell r="H9942" t="str">
            <v>S-PLEO</v>
          </cell>
          <cell r="I9942">
            <v>1.87</v>
          </cell>
        </row>
        <row r="9943">
          <cell r="D9943" t="str">
            <v>P173025</v>
          </cell>
          <cell r="E9943" t="str">
            <v>CABO UNIPOLAR, CL2, PVC 750V    2,5mm2</v>
          </cell>
          <cell r="F9943" t="str">
            <v>M</v>
          </cell>
          <cell r="G9943">
            <v>2.0299999999999998</v>
          </cell>
          <cell r="H9943" t="str">
            <v>S-PLEO</v>
          </cell>
          <cell r="I9943">
            <v>2.63</v>
          </cell>
        </row>
        <row r="9944">
          <cell r="D9944" t="str">
            <v>P173026</v>
          </cell>
          <cell r="E9944" t="str">
            <v>CABO UNIPOLAR, CL2, PVC 750V    4mm2</v>
          </cell>
          <cell r="F9944" t="str">
            <v>M</v>
          </cell>
          <cell r="G9944">
            <v>2.36</v>
          </cell>
          <cell r="H9944" t="str">
            <v>S-PLEO</v>
          </cell>
          <cell r="I9944">
            <v>3.06</v>
          </cell>
        </row>
        <row r="9945">
          <cell r="D9945" t="str">
            <v>P173027</v>
          </cell>
          <cell r="E9945" t="str">
            <v>CABO UNIPOLAR, CL2, PVC 750V    6mm2</v>
          </cell>
          <cell r="F9945" t="str">
            <v>M</v>
          </cell>
          <cell r="G9945">
            <v>3.44</v>
          </cell>
          <cell r="H9945" t="str">
            <v>S-PLEO</v>
          </cell>
          <cell r="I9945">
            <v>4.47</v>
          </cell>
        </row>
        <row r="9946">
          <cell r="D9946" t="str">
            <v>P173028</v>
          </cell>
          <cell r="E9946" t="str">
            <v>CABO UNIPOLAR, CL2, PVC 750V  10mm2</v>
          </cell>
          <cell r="F9946" t="str">
            <v>M</v>
          </cell>
          <cell r="G9946">
            <v>5.28</v>
          </cell>
          <cell r="H9946" t="str">
            <v>S-PLEO</v>
          </cell>
          <cell r="I9946">
            <v>6.86</v>
          </cell>
        </row>
        <row r="9947">
          <cell r="D9947" t="str">
            <v>P173029</v>
          </cell>
          <cell r="E9947" t="str">
            <v>CABO UNIPOLAR, CL2, PVC 750V  16mm2</v>
          </cell>
          <cell r="F9947" t="str">
            <v>M</v>
          </cell>
          <cell r="G9947">
            <v>8.4600000000000009</v>
          </cell>
          <cell r="H9947" t="str">
            <v>S-PLEO</v>
          </cell>
          <cell r="I9947">
            <v>10.99</v>
          </cell>
        </row>
        <row r="9948">
          <cell r="D9948" t="str">
            <v>P173030</v>
          </cell>
          <cell r="E9948" t="str">
            <v>CABO ISOLADO  25mm2 ( 2AWG)</v>
          </cell>
          <cell r="F9948" t="str">
            <v>M</v>
          </cell>
          <cell r="G9948">
            <v>11.33</v>
          </cell>
          <cell r="H9948" t="str">
            <v>S-PLEO</v>
          </cell>
          <cell r="I9948">
            <v>14.72</v>
          </cell>
        </row>
        <row r="9949">
          <cell r="D9949" t="str">
            <v>P173031</v>
          </cell>
          <cell r="E9949" t="str">
            <v>CABO ISOLADO  35mm2 (1/0AWG)</v>
          </cell>
          <cell r="F9949" t="str">
            <v>M</v>
          </cell>
          <cell r="G9949">
            <v>13.37</v>
          </cell>
          <cell r="H9949" t="str">
            <v>S-PLEO</v>
          </cell>
          <cell r="I9949">
            <v>17.38</v>
          </cell>
        </row>
        <row r="9950">
          <cell r="D9950" t="str">
            <v>P173032</v>
          </cell>
          <cell r="E9950" t="str">
            <v>CABO ISOLADO  50mm2 (2/0AWG)</v>
          </cell>
          <cell r="F9950" t="str">
            <v>M</v>
          </cell>
          <cell r="G9950">
            <v>18.170000000000002</v>
          </cell>
          <cell r="H9950" t="str">
            <v>S-PLEO</v>
          </cell>
          <cell r="I9950">
            <v>23.62</v>
          </cell>
        </row>
        <row r="9951">
          <cell r="D9951" t="str">
            <v>P173033</v>
          </cell>
          <cell r="E9951" t="str">
            <v>CABO ISOLADO  70mm2 (3/0AWG)</v>
          </cell>
          <cell r="F9951" t="str">
            <v>M</v>
          </cell>
          <cell r="G9951">
            <v>26.22</v>
          </cell>
          <cell r="H9951" t="str">
            <v>S-PLEO</v>
          </cell>
          <cell r="I9951">
            <v>34.08</v>
          </cell>
        </row>
        <row r="9952">
          <cell r="D9952" t="str">
            <v>P173034</v>
          </cell>
          <cell r="E9952" t="str">
            <v>CABO ISOLADO  95mm2 (4/0AWG)</v>
          </cell>
          <cell r="F9952" t="str">
            <v>M</v>
          </cell>
          <cell r="G9952">
            <v>35.97</v>
          </cell>
          <cell r="H9952" t="str">
            <v>S-PLEO</v>
          </cell>
          <cell r="I9952">
            <v>46.76</v>
          </cell>
        </row>
        <row r="9953">
          <cell r="D9953" t="str">
            <v>P173035</v>
          </cell>
          <cell r="E9953" t="str">
            <v>CABO ISOLADO  120mm2 (250MCM)</v>
          </cell>
          <cell r="F9953" t="str">
            <v>M</v>
          </cell>
          <cell r="G9953">
            <v>39.880000000000003</v>
          </cell>
          <cell r="H9953" t="str">
            <v>S-PLEO</v>
          </cell>
          <cell r="I9953">
            <v>51.84</v>
          </cell>
        </row>
        <row r="9954">
          <cell r="D9954" t="str">
            <v>P173036</v>
          </cell>
          <cell r="E9954" t="str">
            <v>CABO ISOLADO 150mm2 (300MCM)</v>
          </cell>
          <cell r="F9954" t="str">
            <v>M</v>
          </cell>
          <cell r="G9954">
            <v>46.95</v>
          </cell>
          <cell r="H9954" t="str">
            <v>S-PLEO</v>
          </cell>
          <cell r="I9954">
            <v>61.03</v>
          </cell>
        </row>
        <row r="9955">
          <cell r="D9955" t="str">
            <v>P173038</v>
          </cell>
          <cell r="E9955" t="str">
            <v>CABO ISOLADO 185mm2 (400MCM)</v>
          </cell>
          <cell r="F9955" t="str">
            <v>M</v>
          </cell>
          <cell r="G9955">
            <v>60.77</v>
          </cell>
          <cell r="H9955" t="str">
            <v>S-PLEO</v>
          </cell>
          <cell r="I9955">
            <v>79</v>
          </cell>
        </row>
        <row r="9956">
          <cell r="D9956" t="str">
            <v>P173039</v>
          </cell>
          <cell r="E9956" t="str">
            <v>CABO ISOLADO 240mm2 (500MCM)</v>
          </cell>
          <cell r="F9956" t="str">
            <v>M</v>
          </cell>
          <cell r="G9956">
            <v>63.15</v>
          </cell>
          <cell r="H9956" t="str">
            <v>S-PLEO</v>
          </cell>
          <cell r="I9956">
            <v>82.09</v>
          </cell>
        </row>
        <row r="9957">
          <cell r="D9957" t="str">
            <v>P173040</v>
          </cell>
          <cell r="E9957" t="str">
            <v>CABO ISOLADO 300mm2 (600MCM)</v>
          </cell>
          <cell r="F9957" t="str">
            <v>M</v>
          </cell>
          <cell r="G9957">
            <v>76.06</v>
          </cell>
          <cell r="H9957" t="str">
            <v>S-PLEO</v>
          </cell>
          <cell r="I9957">
            <v>98.87</v>
          </cell>
        </row>
        <row r="9958">
          <cell r="D9958" t="str">
            <v>P173042</v>
          </cell>
          <cell r="E9958" t="str">
            <v>CABO ISOLADO 400mm2 (800MCM)</v>
          </cell>
          <cell r="F9958" t="str">
            <v>M</v>
          </cell>
          <cell r="G9958">
            <v>98.13</v>
          </cell>
          <cell r="H9958" t="str">
            <v>S-PLEO</v>
          </cell>
          <cell r="I9958">
            <v>127.56</v>
          </cell>
        </row>
        <row r="9959">
          <cell r="D9959" t="str">
            <v>P173044</v>
          </cell>
          <cell r="E9959" t="str">
            <v>CABO ISOLADO 500mm2 (100MCM)</v>
          </cell>
          <cell r="F9959" t="str">
            <v>M</v>
          </cell>
          <cell r="G9959">
            <v>130.41999999999999</v>
          </cell>
          <cell r="H9959" t="str">
            <v>S-PLEO</v>
          </cell>
          <cell r="I9959">
            <v>169.54</v>
          </cell>
        </row>
        <row r="9960">
          <cell r="D9960" t="str">
            <v>P173046</v>
          </cell>
          <cell r="E9960" t="str">
            <v>CABO UNIPOLAR, CL2, PVC 1KV     1,5mm2</v>
          </cell>
          <cell r="F9960" t="str">
            <v>M</v>
          </cell>
          <cell r="G9960">
            <v>1.56</v>
          </cell>
          <cell r="H9960" t="str">
            <v>S-PLEO</v>
          </cell>
          <cell r="I9960">
            <v>2.02</v>
          </cell>
        </row>
        <row r="9961">
          <cell r="D9961" t="str">
            <v>P173047</v>
          </cell>
          <cell r="E9961" t="str">
            <v>CABO UNIPOLAR, CL2, PVC 1KV     2,5mm2</v>
          </cell>
          <cell r="F9961" t="str">
            <v>M</v>
          </cell>
          <cell r="G9961">
            <v>1.89</v>
          </cell>
          <cell r="H9961" t="str">
            <v>S-PLEO</v>
          </cell>
          <cell r="I9961">
            <v>2.4500000000000002</v>
          </cell>
        </row>
        <row r="9962">
          <cell r="D9962" t="str">
            <v>P173048</v>
          </cell>
          <cell r="E9962" t="str">
            <v>CABO UNIPOLAR, CL2, PVC 1KV     4mm2</v>
          </cell>
          <cell r="F9962" t="str">
            <v>M</v>
          </cell>
          <cell r="G9962">
            <v>2.88</v>
          </cell>
          <cell r="H9962" t="str">
            <v>S-PLEO</v>
          </cell>
          <cell r="I9962">
            <v>3.74</v>
          </cell>
        </row>
        <row r="9963">
          <cell r="D9963" t="str">
            <v>P173049</v>
          </cell>
          <cell r="E9963" t="str">
            <v>CABO UNIPOLAR, CL2, PVC 1KV     6mm2</v>
          </cell>
          <cell r="F9963" t="str">
            <v>M</v>
          </cell>
          <cell r="G9963">
            <v>4.0999999999999996</v>
          </cell>
          <cell r="H9963" t="str">
            <v>S-PLEO</v>
          </cell>
          <cell r="I9963">
            <v>5.33</v>
          </cell>
        </row>
        <row r="9964">
          <cell r="D9964" t="str">
            <v>P173050</v>
          </cell>
          <cell r="E9964" t="str">
            <v>CABO ISOLADO 10mm2 - 1000v (6AWG)</v>
          </cell>
          <cell r="F9964" t="str">
            <v>M</v>
          </cell>
          <cell r="G9964">
            <v>4.33</v>
          </cell>
          <cell r="H9964" t="str">
            <v>S-PLEO</v>
          </cell>
          <cell r="I9964">
            <v>5.62</v>
          </cell>
        </row>
        <row r="9965">
          <cell r="D9965" t="str">
            <v>P173051</v>
          </cell>
          <cell r="E9965" t="str">
            <v>CABO ISOLADO 16mm2 - 1000v (4AWG)</v>
          </cell>
          <cell r="F9965" t="str">
            <v>M</v>
          </cell>
          <cell r="G9965">
            <v>7.05</v>
          </cell>
          <cell r="H9965" t="str">
            <v>S-PLEO</v>
          </cell>
          <cell r="I9965">
            <v>9.16</v>
          </cell>
        </row>
        <row r="9966">
          <cell r="D9966" t="str">
            <v>P173052</v>
          </cell>
          <cell r="E9966" t="str">
            <v>CABO ISOLADO 25mm2 - 1000v (2AWG)</v>
          </cell>
          <cell r="F9966" t="str">
            <v>M</v>
          </cell>
          <cell r="G9966">
            <v>10.029999999999999</v>
          </cell>
          <cell r="H9966" t="str">
            <v>S-PLEO</v>
          </cell>
          <cell r="I9966">
            <v>13.03</v>
          </cell>
        </row>
        <row r="9967">
          <cell r="D9967" t="str">
            <v>P173053</v>
          </cell>
          <cell r="E9967" t="str">
            <v>CABO ISOLADO 35mm2 - 1000v (1/0AWG)</v>
          </cell>
          <cell r="F9967" t="str">
            <v>M</v>
          </cell>
          <cell r="G9967">
            <v>13.47</v>
          </cell>
          <cell r="H9967" t="str">
            <v>S-PLEO</v>
          </cell>
          <cell r="I9967">
            <v>17.510000000000002</v>
          </cell>
        </row>
        <row r="9968">
          <cell r="D9968" t="str">
            <v>P173054</v>
          </cell>
          <cell r="E9968" t="str">
            <v>CABO ISOLADO 50mm2 - 1000v (2/0AWG)</v>
          </cell>
          <cell r="F9968" t="str">
            <v>M</v>
          </cell>
          <cell r="G9968">
            <v>18.170000000000002</v>
          </cell>
          <cell r="H9968" t="str">
            <v>S-PLEO</v>
          </cell>
          <cell r="I9968">
            <v>23.62</v>
          </cell>
        </row>
        <row r="9969">
          <cell r="D9969" t="str">
            <v>P173055</v>
          </cell>
          <cell r="E9969" t="str">
            <v>CABO ISOLADO 70mm2 - 1000v (3/0AWG)</v>
          </cell>
          <cell r="F9969" t="str">
            <v>M</v>
          </cell>
          <cell r="G9969">
            <v>26.12</v>
          </cell>
          <cell r="H9969" t="str">
            <v>S-PLEO</v>
          </cell>
          <cell r="I9969">
            <v>33.950000000000003</v>
          </cell>
        </row>
        <row r="9970">
          <cell r="D9970" t="str">
            <v>P173056</v>
          </cell>
          <cell r="E9970" t="str">
            <v>CABO ISOLADO 95mm2 - 1000v (4/0AWG)</v>
          </cell>
          <cell r="F9970" t="str">
            <v>M</v>
          </cell>
          <cell r="G9970">
            <v>44.03</v>
          </cell>
          <cell r="H9970" t="str">
            <v>S-PLEO</v>
          </cell>
          <cell r="I9970">
            <v>57.23</v>
          </cell>
        </row>
        <row r="9971">
          <cell r="D9971" t="str">
            <v>P173057</v>
          </cell>
          <cell r="E9971" t="str">
            <v>CABO ISOLADO 120mm2 - 1000v (250MCM)</v>
          </cell>
          <cell r="F9971" t="str">
            <v>M</v>
          </cell>
          <cell r="G9971">
            <v>65.97</v>
          </cell>
          <cell r="H9971" t="str">
            <v>S-PLEO</v>
          </cell>
          <cell r="I9971">
            <v>85.76</v>
          </cell>
        </row>
        <row r="9972">
          <cell r="D9972" t="str">
            <v>P173058</v>
          </cell>
          <cell r="E9972" t="str">
            <v>CABO ISOLADO 150mm2 - 1000v (300MCM)</v>
          </cell>
          <cell r="F9972" t="str">
            <v>M</v>
          </cell>
          <cell r="G9972">
            <v>80.52</v>
          </cell>
          <cell r="H9972" t="str">
            <v>S-PLEO</v>
          </cell>
          <cell r="I9972">
            <v>104.67</v>
          </cell>
        </row>
        <row r="9973">
          <cell r="D9973" t="str">
            <v>P173059</v>
          </cell>
          <cell r="E9973" t="str">
            <v>CABO ISOLADO 185mm2 - 1000v (400MCM)</v>
          </cell>
          <cell r="F9973" t="str">
            <v>M</v>
          </cell>
          <cell r="G9973">
            <v>96.78</v>
          </cell>
          <cell r="H9973" t="str">
            <v>S-PLEO</v>
          </cell>
          <cell r="I9973">
            <v>125.81</v>
          </cell>
        </row>
        <row r="9974">
          <cell r="D9974" t="str">
            <v>P173060</v>
          </cell>
          <cell r="E9974" t="str">
            <v>CABO ISOLADO 240mm2 - 1000v (500MCM)</v>
          </cell>
          <cell r="F9974" t="str">
            <v>M</v>
          </cell>
          <cell r="G9974">
            <v>129.04</v>
          </cell>
          <cell r="H9974" t="str">
            <v>S-PLEO</v>
          </cell>
          <cell r="I9974">
            <v>167.75</v>
          </cell>
        </row>
        <row r="9975">
          <cell r="D9975" t="str">
            <v>P173061</v>
          </cell>
          <cell r="E9975" t="str">
            <v>CABO ISOLADO 300mm2 - 1000v (600MCM)</v>
          </cell>
          <cell r="F9975" t="str">
            <v>M</v>
          </cell>
          <cell r="G9975">
            <v>158.30000000000001</v>
          </cell>
          <cell r="H9975" t="str">
            <v>S-PLEO</v>
          </cell>
          <cell r="I9975">
            <v>205.79</v>
          </cell>
        </row>
        <row r="9976">
          <cell r="D9976" t="str">
            <v>P173062</v>
          </cell>
          <cell r="E9976" t="str">
            <v>CABO ISOLADO 400mm2 - 1000v (800MCM)</v>
          </cell>
          <cell r="F9976" t="str">
            <v>M</v>
          </cell>
          <cell r="G9976">
            <v>256.23</v>
          </cell>
          <cell r="H9976" t="str">
            <v>S-PLEO</v>
          </cell>
          <cell r="I9976">
            <v>333.09</v>
          </cell>
        </row>
        <row r="9977">
          <cell r="D9977" t="str">
            <v>P173063</v>
          </cell>
          <cell r="E9977" t="str">
            <v>CABO ISOLADO 500mm2 - 1000v (100MCM)</v>
          </cell>
          <cell r="F9977" t="str">
            <v>M</v>
          </cell>
          <cell r="G9977">
            <v>299.74</v>
          </cell>
          <cell r="H9977" t="str">
            <v>S-PLEO</v>
          </cell>
          <cell r="I9977">
            <v>389.66</v>
          </cell>
        </row>
        <row r="9978">
          <cell r="D9978" t="str">
            <v>P173070</v>
          </cell>
          <cell r="E9978" t="str">
            <v>CABO ISOLADO FLEXIVEL 1.0mm2 (  AWG)</v>
          </cell>
          <cell r="F9978" t="str">
            <v>M</v>
          </cell>
          <cell r="G9978">
            <v>0.75</v>
          </cell>
          <cell r="H9978" t="str">
            <v>S-PLEO</v>
          </cell>
          <cell r="I9978">
            <v>0.97</v>
          </cell>
        </row>
        <row r="9979">
          <cell r="D9979" t="str">
            <v>P173071</v>
          </cell>
          <cell r="E9979" t="str">
            <v>CABO ISOLADO FLEXIVEL 1.5mm2 (14AWG)</v>
          </cell>
          <cell r="F9979" t="str">
            <v>M</v>
          </cell>
          <cell r="G9979">
            <v>0.93</v>
          </cell>
          <cell r="H9979" t="str">
            <v>S-PLEO</v>
          </cell>
          <cell r="I9979">
            <v>1.2</v>
          </cell>
        </row>
        <row r="9980">
          <cell r="D9980" t="str">
            <v>P173072</v>
          </cell>
          <cell r="E9980" t="str">
            <v>CABO ISOLADO FLEXIVEL 2.5mm2 (12AWG)</v>
          </cell>
          <cell r="F9980" t="str">
            <v>M</v>
          </cell>
          <cell r="G9980">
            <v>1.1499999999999999</v>
          </cell>
          <cell r="H9980" t="str">
            <v>S-PLEO</v>
          </cell>
          <cell r="I9980">
            <v>1.49</v>
          </cell>
        </row>
        <row r="9981">
          <cell r="D9981" t="str">
            <v>P173073</v>
          </cell>
          <cell r="E9981" t="str">
            <v>CABO ISOLADO FLEXIVEL 4.0mm2 (10AWG)</v>
          </cell>
          <cell r="F9981" t="str">
            <v>M</v>
          </cell>
          <cell r="G9981">
            <v>1.88</v>
          </cell>
          <cell r="H9981" t="str">
            <v>S-PLEO</v>
          </cell>
          <cell r="I9981">
            <v>2.44</v>
          </cell>
        </row>
        <row r="9982">
          <cell r="D9982" t="str">
            <v>P173074</v>
          </cell>
          <cell r="E9982" t="str">
            <v>CABO ISOLADO FLEXIVEL 6.0mm2 ( 8AWG)</v>
          </cell>
          <cell r="F9982" t="str">
            <v>M</v>
          </cell>
          <cell r="G9982">
            <v>2.97</v>
          </cell>
          <cell r="H9982" t="str">
            <v>S-PLEO</v>
          </cell>
          <cell r="I9982">
            <v>3.86</v>
          </cell>
        </row>
        <row r="9983">
          <cell r="D9983" t="str">
            <v>P173075</v>
          </cell>
          <cell r="E9983" t="str">
            <v>CABO ISOLADO FLEXIVEL 10mm2 (6AWG)</v>
          </cell>
          <cell r="F9983" t="str">
            <v>M</v>
          </cell>
          <cell r="G9983">
            <v>4.33</v>
          </cell>
          <cell r="H9983" t="str">
            <v>S-PLEO</v>
          </cell>
          <cell r="I9983">
            <v>5.62</v>
          </cell>
        </row>
        <row r="9984">
          <cell r="D9984" t="str">
            <v>P173076</v>
          </cell>
          <cell r="E9984" t="str">
            <v>CABO ISOLADO FLEXIVEL 16mm2 (4AWG)</v>
          </cell>
          <cell r="F9984" t="str">
            <v>M</v>
          </cell>
          <cell r="G9984">
            <v>7.05</v>
          </cell>
          <cell r="H9984" t="str">
            <v>S-PLEO</v>
          </cell>
          <cell r="I9984">
            <v>9.16</v>
          </cell>
        </row>
        <row r="9985">
          <cell r="D9985" t="str">
            <v>P173080</v>
          </cell>
          <cell r="E9985" t="str">
            <v>CABO PLASTICHUMBO 2x2,5mm2</v>
          </cell>
          <cell r="F9985" t="str">
            <v>M</v>
          </cell>
          <cell r="G9985">
            <v>2.93</v>
          </cell>
          <cell r="H9985" t="str">
            <v>S-PLEO</v>
          </cell>
          <cell r="I9985">
            <v>3.8</v>
          </cell>
        </row>
        <row r="9986">
          <cell r="D9986" t="str">
            <v>P173081</v>
          </cell>
          <cell r="E9986" t="str">
            <v>CABO PLASTICHUMBO 2x4,0mm2</v>
          </cell>
          <cell r="F9986" t="str">
            <v>M</v>
          </cell>
          <cell r="G9986">
            <v>4.07</v>
          </cell>
          <cell r="H9986" t="str">
            <v>S-PLEO</v>
          </cell>
          <cell r="I9986">
            <v>5.29</v>
          </cell>
        </row>
        <row r="9987">
          <cell r="D9987" t="str">
            <v>P173082</v>
          </cell>
          <cell r="E9987" t="str">
            <v>CABO PLASTICHUMBO 2x6,0mm2</v>
          </cell>
          <cell r="F9987" t="str">
            <v>M</v>
          </cell>
          <cell r="G9987">
            <v>5.4</v>
          </cell>
          <cell r="H9987" t="str">
            <v>S-PLEO</v>
          </cell>
          <cell r="I9987">
            <v>7.02</v>
          </cell>
        </row>
        <row r="9988">
          <cell r="D9988" t="str">
            <v>P173083</v>
          </cell>
          <cell r="E9988" t="str">
            <v>CABO PLASTICHUMBO 3x2,5mm2</v>
          </cell>
          <cell r="F9988" t="str">
            <v>M</v>
          </cell>
          <cell r="G9988">
            <v>4.21</v>
          </cell>
          <cell r="H9988" t="str">
            <v>S-PLEO</v>
          </cell>
          <cell r="I9988">
            <v>5.47</v>
          </cell>
        </row>
        <row r="9989">
          <cell r="D9989" t="str">
            <v>P173084</v>
          </cell>
          <cell r="E9989" t="str">
            <v>CABO PLASTICHUMBO 3x4,0mm2</v>
          </cell>
          <cell r="F9989" t="str">
            <v>M</v>
          </cell>
          <cell r="G9989">
            <v>5.63</v>
          </cell>
          <cell r="H9989" t="str">
            <v>S-PLEO</v>
          </cell>
          <cell r="I9989">
            <v>7.31</v>
          </cell>
        </row>
        <row r="9990">
          <cell r="D9990" t="str">
            <v>P173085</v>
          </cell>
          <cell r="E9990" t="str">
            <v>CABO PLASTICHUMBO 3x6,0mm2</v>
          </cell>
          <cell r="F9990" t="str">
            <v>M</v>
          </cell>
          <cell r="G9990">
            <v>9.9499999999999993</v>
          </cell>
          <cell r="H9990" t="str">
            <v>S-PLEO</v>
          </cell>
          <cell r="I9990">
            <v>12.93</v>
          </cell>
        </row>
        <row r="9991">
          <cell r="D9991" t="str">
            <v>P173090</v>
          </cell>
          <cell r="E9991" t="str">
            <v>CABO MULTIPOLAR 2x2,5mm2</v>
          </cell>
          <cell r="F9991" t="str">
            <v>M</v>
          </cell>
          <cell r="G9991">
            <v>2.88</v>
          </cell>
          <cell r="H9991" t="str">
            <v>S-PLEO</v>
          </cell>
          <cell r="I9991">
            <v>3.74</v>
          </cell>
        </row>
        <row r="9992">
          <cell r="D9992" t="str">
            <v>P173091</v>
          </cell>
          <cell r="E9992" t="str">
            <v>CABO MULTIPOLAR 2x4,0mm2</v>
          </cell>
          <cell r="F9992" t="str">
            <v>M</v>
          </cell>
          <cell r="G9992">
            <v>4.21</v>
          </cell>
          <cell r="H9992" t="str">
            <v>S-PLEO</v>
          </cell>
          <cell r="I9992">
            <v>5.47</v>
          </cell>
        </row>
        <row r="9993">
          <cell r="D9993" t="str">
            <v>P173092</v>
          </cell>
          <cell r="E9993" t="str">
            <v>CABO MULTIPOLAR 2x6,0mm2</v>
          </cell>
          <cell r="F9993" t="str">
            <v>M</v>
          </cell>
          <cell r="G9993">
            <v>9.32</v>
          </cell>
          <cell r="H9993" t="str">
            <v>S-PLEO</v>
          </cell>
          <cell r="I9993">
            <v>12.11</v>
          </cell>
        </row>
        <row r="9994">
          <cell r="D9994" t="str">
            <v>P173093</v>
          </cell>
          <cell r="E9994" t="str">
            <v>CABO MULTIPOLAR 3x2,5mm2</v>
          </cell>
          <cell r="F9994" t="str">
            <v>M</v>
          </cell>
          <cell r="G9994">
            <v>5.81</v>
          </cell>
          <cell r="H9994" t="str">
            <v>S-PLEO</v>
          </cell>
          <cell r="I9994">
            <v>7.55</v>
          </cell>
        </row>
        <row r="9995">
          <cell r="D9995" t="str">
            <v>P173094</v>
          </cell>
          <cell r="E9995" t="str">
            <v>CABO MULTIPOLAR 3x4,0mm2</v>
          </cell>
          <cell r="F9995" t="str">
            <v>M</v>
          </cell>
          <cell r="G9995">
            <v>5.75</v>
          </cell>
          <cell r="H9995" t="str">
            <v>S-PLEO</v>
          </cell>
          <cell r="I9995">
            <v>7.47</v>
          </cell>
        </row>
        <row r="9996">
          <cell r="D9996" t="str">
            <v>P173095</v>
          </cell>
          <cell r="E9996" t="str">
            <v>CABO MULTIPOLAR 3x6,0mm2</v>
          </cell>
          <cell r="F9996" t="str">
            <v>M</v>
          </cell>
          <cell r="G9996">
            <v>12.53</v>
          </cell>
          <cell r="H9996" t="str">
            <v>S-PLEO</v>
          </cell>
          <cell r="I9996">
            <v>16.28</v>
          </cell>
        </row>
        <row r="9997">
          <cell r="D9997" t="str">
            <v>P173096</v>
          </cell>
          <cell r="E9997" t="str">
            <v>CABO MULTIPOLAR 4x2,5mm2</v>
          </cell>
          <cell r="F9997" t="str">
            <v>M</v>
          </cell>
          <cell r="G9997">
            <v>7.43</v>
          </cell>
          <cell r="H9997" t="str">
            <v>S-PLEO</v>
          </cell>
          <cell r="I9997">
            <v>9.65</v>
          </cell>
        </row>
        <row r="9998">
          <cell r="D9998" t="str">
            <v>P173097</v>
          </cell>
          <cell r="E9998" t="str">
            <v>CABO MULTIPOLAR 4x4,0mm2</v>
          </cell>
          <cell r="F9998" t="str">
            <v>M</v>
          </cell>
          <cell r="G9998">
            <v>11.42</v>
          </cell>
          <cell r="H9998" t="str">
            <v>S-PLEO</v>
          </cell>
          <cell r="I9998">
            <v>14.84</v>
          </cell>
        </row>
        <row r="9999">
          <cell r="D9999" t="str">
            <v>P173098</v>
          </cell>
          <cell r="E9999" t="str">
            <v>CABO MULTIPOLAR 4x6,0mm2</v>
          </cell>
          <cell r="F9999" t="str">
            <v>M</v>
          </cell>
          <cell r="G9999">
            <v>16.260000000000002</v>
          </cell>
          <cell r="H9999" t="str">
            <v>S-PLEO</v>
          </cell>
          <cell r="I9999">
            <v>21.13</v>
          </cell>
        </row>
        <row r="10000">
          <cell r="D10000" t="str">
            <v>P173100</v>
          </cell>
          <cell r="E10000" t="str">
            <v>CAPO WPP COBRE 10mm2</v>
          </cell>
          <cell r="F10000" t="str">
            <v>M</v>
          </cell>
          <cell r="G10000">
            <v>2.74</v>
          </cell>
          <cell r="H10000" t="str">
            <v>S-PLEO</v>
          </cell>
          <cell r="I10000">
            <v>3.56</v>
          </cell>
        </row>
        <row r="10001">
          <cell r="D10001" t="str">
            <v>P173101</v>
          </cell>
          <cell r="E10001" t="str">
            <v>CABO WPP COBRE 16mm2</v>
          </cell>
          <cell r="F10001" t="str">
            <v>M</v>
          </cell>
          <cell r="G10001">
            <v>4.3099999999999996</v>
          </cell>
          <cell r="H10001" t="str">
            <v>S-PLEO</v>
          </cell>
          <cell r="I10001">
            <v>5.6</v>
          </cell>
        </row>
        <row r="10002">
          <cell r="D10002" t="str">
            <v>P173102</v>
          </cell>
          <cell r="E10002" t="str">
            <v>CABO WPP COBRE 25mm2</v>
          </cell>
          <cell r="F10002" t="str">
            <v>M</v>
          </cell>
          <cell r="G10002">
            <v>6.51</v>
          </cell>
          <cell r="H10002" t="str">
            <v>S-PLEO</v>
          </cell>
          <cell r="I10002">
            <v>8.4600000000000009</v>
          </cell>
        </row>
        <row r="10003">
          <cell r="D10003" t="str">
            <v>P173103</v>
          </cell>
          <cell r="E10003" t="str">
            <v>CABO WPP COBRE 35mm2</v>
          </cell>
          <cell r="F10003" t="str">
            <v>M</v>
          </cell>
          <cell r="G10003">
            <v>8.3699999999999992</v>
          </cell>
          <cell r="H10003" t="str">
            <v>S-PLEO</v>
          </cell>
          <cell r="I10003">
            <v>10.88</v>
          </cell>
        </row>
        <row r="10004">
          <cell r="D10004" t="str">
            <v>P173104</v>
          </cell>
          <cell r="E10004" t="str">
            <v>CABO WPP COBRE 50mm2</v>
          </cell>
          <cell r="F10004" t="str">
            <v>M</v>
          </cell>
          <cell r="G10004">
            <v>13.32</v>
          </cell>
          <cell r="H10004" t="str">
            <v>S-PLEO</v>
          </cell>
          <cell r="I10004">
            <v>17.309999999999999</v>
          </cell>
        </row>
        <row r="10005">
          <cell r="D10005" t="str">
            <v>P173105</v>
          </cell>
          <cell r="E10005" t="str">
            <v>CABO WPP ALUMINIO 10mm2</v>
          </cell>
          <cell r="F10005" t="str">
            <v>M</v>
          </cell>
          <cell r="G10005">
            <v>2.6</v>
          </cell>
          <cell r="H10005" t="str">
            <v>S-PLEO</v>
          </cell>
          <cell r="I10005">
            <v>3.38</v>
          </cell>
        </row>
        <row r="10006">
          <cell r="D10006" t="str">
            <v>P173106</v>
          </cell>
          <cell r="E10006" t="str">
            <v>CABO WPP ALUMINIO 16mm2</v>
          </cell>
          <cell r="F10006" t="str">
            <v>M</v>
          </cell>
          <cell r="G10006">
            <v>2.97</v>
          </cell>
          <cell r="H10006" t="str">
            <v>S-PLEO</v>
          </cell>
          <cell r="I10006">
            <v>3.86</v>
          </cell>
        </row>
        <row r="10007">
          <cell r="D10007" t="str">
            <v>P173107</v>
          </cell>
          <cell r="E10007" t="str">
            <v>CABO WPP ALUMINIO 25mm2</v>
          </cell>
          <cell r="F10007" t="str">
            <v>M</v>
          </cell>
          <cell r="G10007">
            <v>5.85</v>
          </cell>
          <cell r="H10007" t="str">
            <v>S-PLEO</v>
          </cell>
          <cell r="I10007">
            <v>7.6</v>
          </cell>
        </row>
        <row r="10008">
          <cell r="D10008" t="str">
            <v>P173108</v>
          </cell>
          <cell r="E10008" t="str">
            <v>CABO WPP ALUMINIO 35mm2</v>
          </cell>
          <cell r="F10008" t="str">
            <v>M</v>
          </cell>
          <cell r="G10008">
            <v>8.3699999999999992</v>
          </cell>
          <cell r="H10008" t="str">
            <v>S-PLEO</v>
          </cell>
          <cell r="I10008">
            <v>10.88</v>
          </cell>
        </row>
        <row r="10009">
          <cell r="D10009" t="str">
            <v>P173109</v>
          </cell>
          <cell r="E10009" t="str">
            <v>CABO WPP ALUMINIO 50mm2</v>
          </cell>
          <cell r="F10009" t="str">
            <v>M</v>
          </cell>
          <cell r="G10009">
            <v>13.73</v>
          </cell>
          <cell r="H10009" t="str">
            <v>S-PLEO</v>
          </cell>
          <cell r="I10009">
            <v>17.84</v>
          </cell>
        </row>
        <row r="10010">
          <cell r="D10010" t="str">
            <v>P173110</v>
          </cell>
          <cell r="E10010" t="str">
            <v>CABO WPP ALUMINIO 70mm2</v>
          </cell>
          <cell r="F10010" t="str">
            <v>M</v>
          </cell>
          <cell r="G10010">
            <v>20.11</v>
          </cell>
          <cell r="H10010" t="str">
            <v>S-PLEO</v>
          </cell>
          <cell r="I10010">
            <v>26.14</v>
          </cell>
        </row>
        <row r="10011">
          <cell r="D10011" t="str">
            <v>P173111</v>
          </cell>
          <cell r="E10011" t="str">
            <v>CABO WPP ALUMINIO 95mm2</v>
          </cell>
          <cell r="F10011" t="str">
            <v>M</v>
          </cell>
          <cell r="G10011">
            <v>22.71</v>
          </cell>
          <cell r="H10011" t="str">
            <v>S-PLEO</v>
          </cell>
          <cell r="I10011">
            <v>29.52</v>
          </cell>
        </row>
        <row r="10012">
          <cell r="D10012" t="str">
            <v>P173120</v>
          </cell>
          <cell r="E10012" t="str">
            <v>CABO MULTIPOLAR, CL4, PVC 750V 3x1mm2</v>
          </cell>
          <cell r="F10012" t="str">
            <v>M</v>
          </cell>
          <cell r="G10012">
            <v>2.74</v>
          </cell>
          <cell r="H10012" t="str">
            <v>S-PLEO</v>
          </cell>
          <cell r="I10012">
            <v>3.56</v>
          </cell>
        </row>
        <row r="10013">
          <cell r="D10013" t="str">
            <v>P173121</v>
          </cell>
          <cell r="E10013" t="str">
            <v>CABO MULTIPOLAR, CL4, PVC 750V 3x1,5mm2</v>
          </cell>
          <cell r="F10013" t="str">
            <v>M</v>
          </cell>
          <cell r="G10013">
            <v>6.43</v>
          </cell>
          <cell r="H10013" t="str">
            <v>S-PLEO</v>
          </cell>
          <cell r="I10013">
            <v>8.35</v>
          </cell>
        </row>
        <row r="10014">
          <cell r="D10014" t="str">
            <v>P173122</v>
          </cell>
          <cell r="E10014" t="str">
            <v>CABO MULTIPOLAR, CL4, PVC 750V 3x10mm2</v>
          </cell>
          <cell r="F10014" t="str">
            <v>M</v>
          </cell>
          <cell r="G10014">
            <v>28.68</v>
          </cell>
          <cell r="H10014" t="str">
            <v>S-PLEO</v>
          </cell>
          <cell r="I10014">
            <v>37.28</v>
          </cell>
        </row>
        <row r="10015">
          <cell r="D10015" t="str">
            <v>P173130</v>
          </cell>
          <cell r="E10015" t="str">
            <v>CABO MULTIPOLAR, CL4, PVC 750V 4x1mm2</v>
          </cell>
          <cell r="F10015" t="str">
            <v>M</v>
          </cell>
          <cell r="G10015">
            <v>5.21</v>
          </cell>
          <cell r="H10015" t="str">
            <v>S-PLEO</v>
          </cell>
          <cell r="I10015">
            <v>6.77</v>
          </cell>
        </row>
        <row r="10016">
          <cell r="D10016" t="str">
            <v>P173131</v>
          </cell>
          <cell r="E10016" t="str">
            <v>CABO MULTIPOLAR, CL4, PVC 750V 4x1,5mm2</v>
          </cell>
          <cell r="F10016" t="str">
            <v>M</v>
          </cell>
          <cell r="G10016">
            <v>7.67</v>
          </cell>
          <cell r="H10016" t="str">
            <v>S-PLEO</v>
          </cell>
          <cell r="I10016">
            <v>9.9700000000000006</v>
          </cell>
        </row>
        <row r="10017">
          <cell r="D10017" t="str">
            <v>P173132</v>
          </cell>
          <cell r="E10017" t="str">
            <v>CABO MULTIPOLAR, CL4, PVC 750V 4x10mm2</v>
          </cell>
          <cell r="F10017" t="str">
            <v>M</v>
          </cell>
          <cell r="G10017">
            <v>35.299999999999997</v>
          </cell>
          <cell r="H10017" t="str">
            <v>S-PLEO</v>
          </cell>
          <cell r="I10017">
            <v>45.89</v>
          </cell>
        </row>
        <row r="10018">
          <cell r="D10018" t="str">
            <v>P173140</v>
          </cell>
          <cell r="E10018" t="str">
            <v>FIO FI 60/2R</v>
          </cell>
          <cell r="F10018" t="str">
            <v>M</v>
          </cell>
          <cell r="G10018">
            <v>1.55</v>
          </cell>
          <cell r="H10018" t="str">
            <v>S-PLEO</v>
          </cell>
          <cell r="I10018">
            <v>2.0099999999999998</v>
          </cell>
        </row>
        <row r="10019">
          <cell r="D10019" t="str">
            <v>P173149</v>
          </cell>
          <cell r="E10019" t="str">
            <v>CABO MULTIPOLAR, CL4, PVC 750V  2x1mm2</v>
          </cell>
          <cell r="F10019" t="str">
            <v>M</v>
          </cell>
          <cell r="G10019">
            <v>1.82</v>
          </cell>
          <cell r="H10019" t="str">
            <v>S-PLEO</v>
          </cell>
          <cell r="I10019">
            <v>2.36</v>
          </cell>
        </row>
        <row r="10020">
          <cell r="D10020" t="str">
            <v>P173150</v>
          </cell>
          <cell r="E10020" t="str">
            <v>CABO MULTIPOLAR 2x1,5mm2</v>
          </cell>
          <cell r="F10020" t="str">
            <v>M</v>
          </cell>
          <cell r="G10020">
            <v>1.88</v>
          </cell>
          <cell r="H10020" t="str">
            <v>S-PLEO</v>
          </cell>
          <cell r="I10020">
            <v>2.44</v>
          </cell>
        </row>
        <row r="10021">
          <cell r="D10021" t="str">
            <v>P173151</v>
          </cell>
          <cell r="E10021" t="str">
            <v>CABO MULTIPOLAR, CL4, PVC 750V  2x10mm2</v>
          </cell>
          <cell r="F10021" t="str">
            <v>M</v>
          </cell>
          <cell r="G10021">
            <v>21.42</v>
          </cell>
          <cell r="H10021" t="str">
            <v>S-PLEO</v>
          </cell>
          <cell r="I10021">
            <v>27.84</v>
          </cell>
        </row>
        <row r="10022">
          <cell r="D10022" t="str">
            <v>P173155</v>
          </cell>
          <cell r="E10022" t="str">
            <v>CABO SINAL 24 AWG</v>
          </cell>
          <cell r="F10022" t="str">
            <v>M</v>
          </cell>
          <cell r="G10022">
            <v>8.6199999999999992</v>
          </cell>
          <cell r="H10022" t="str">
            <v>S-PLEO</v>
          </cell>
          <cell r="I10022">
            <v>11.2</v>
          </cell>
        </row>
        <row r="10023">
          <cell r="D10023" t="str">
            <v>P173160</v>
          </cell>
          <cell r="E10023" t="str">
            <v>CABO CI-40-10 PARES</v>
          </cell>
          <cell r="F10023" t="str">
            <v>M</v>
          </cell>
          <cell r="G10023">
            <v>3.69</v>
          </cell>
          <cell r="H10023" t="str">
            <v>S-PLEO</v>
          </cell>
          <cell r="I10023">
            <v>4.79</v>
          </cell>
        </row>
        <row r="10024">
          <cell r="D10024" t="str">
            <v>P173162</v>
          </cell>
          <cell r="E10024" t="str">
            <v>CABO CI-40-20 PARES</v>
          </cell>
          <cell r="F10024" t="str">
            <v>M</v>
          </cell>
          <cell r="G10024">
            <v>6.19</v>
          </cell>
          <cell r="H10024" t="str">
            <v>S-PLEO</v>
          </cell>
          <cell r="I10024">
            <v>8.0399999999999991</v>
          </cell>
        </row>
        <row r="10025">
          <cell r="D10025" t="str">
            <v>P173166</v>
          </cell>
          <cell r="E10025" t="str">
            <v>CABO CI-50-10 PARES</v>
          </cell>
          <cell r="F10025" t="str">
            <v>M</v>
          </cell>
          <cell r="G10025">
            <v>4.22</v>
          </cell>
          <cell r="H10025" t="str">
            <v>S-PLEO</v>
          </cell>
          <cell r="I10025">
            <v>5.48</v>
          </cell>
        </row>
        <row r="10026">
          <cell r="D10026" t="str">
            <v>P173168</v>
          </cell>
          <cell r="E10026" t="str">
            <v>CABO CI-50-20 PARES</v>
          </cell>
          <cell r="F10026" t="str">
            <v>M</v>
          </cell>
          <cell r="G10026">
            <v>8.06</v>
          </cell>
          <cell r="H10026" t="str">
            <v>S-PLEO</v>
          </cell>
          <cell r="I10026">
            <v>10.47</v>
          </cell>
        </row>
        <row r="10027">
          <cell r="D10027" t="str">
            <v>P173170</v>
          </cell>
          <cell r="E10027" t="str">
            <v>CABO TELEFONICO CTP APL 50-20 (20 PARES)</v>
          </cell>
          <cell r="F10027" t="str">
            <v>M</v>
          </cell>
          <cell r="G10027">
            <v>7.44</v>
          </cell>
          <cell r="H10027" t="str">
            <v>S-PLEO</v>
          </cell>
          <cell r="I10027">
            <v>9.67</v>
          </cell>
        </row>
        <row r="10028">
          <cell r="D10028" t="str">
            <v>P173200</v>
          </cell>
          <cell r="E10028" t="str">
            <v>TERMINAL BOLSA PONTA C/ROSCA 25mm</v>
          </cell>
          <cell r="F10028" t="str">
            <v>UN</v>
          </cell>
          <cell r="G10028">
            <v>3.84</v>
          </cell>
          <cell r="H10028" t="str">
            <v>S-PLEO</v>
          </cell>
          <cell r="I10028">
            <v>4.99</v>
          </cell>
        </row>
        <row r="10029">
          <cell r="D10029" t="str">
            <v>P173205</v>
          </cell>
          <cell r="E10029" t="str">
            <v>TERMINAL TIPO OLHAL C/SOLDA</v>
          </cell>
          <cell r="F10029" t="str">
            <v>UN</v>
          </cell>
          <cell r="G10029">
            <v>3.54</v>
          </cell>
          <cell r="H10029" t="str">
            <v>S-PLEO</v>
          </cell>
          <cell r="I10029">
            <v>4.5999999999999996</v>
          </cell>
        </row>
        <row r="10030">
          <cell r="D10030" t="str">
            <v>P173210</v>
          </cell>
          <cell r="E10030" t="str">
            <v>TERMINAL TIPO PINO C/SOLDA</v>
          </cell>
          <cell r="F10030" t="str">
            <v>UN</v>
          </cell>
          <cell r="G10030">
            <v>3.54</v>
          </cell>
          <cell r="H10030" t="str">
            <v>S-PLEO</v>
          </cell>
          <cell r="I10030">
            <v>4.5999999999999996</v>
          </cell>
        </row>
        <row r="10031">
          <cell r="D10031" t="str">
            <v>P173215</v>
          </cell>
          <cell r="E10031" t="str">
            <v>TERMINAL TIPO FORQUILHA C/SOLDA</v>
          </cell>
          <cell r="F10031" t="str">
            <v>UN</v>
          </cell>
          <cell r="G10031">
            <v>3.54</v>
          </cell>
          <cell r="H10031" t="str">
            <v>S-PLEO</v>
          </cell>
          <cell r="I10031">
            <v>4.5999999999999996</v>
          </cell>
        </row>
        <row r="10032">
          <cell r="D10032" t="str">
            <v>P173301</v>
          </cell>
          <cell r="E10032" t="str">
            <v>BLOCO BLI-10 C/CANALETA</v>
          </cell>
          <cell r="F10032" t="str">
            <v>UN</v>
          </cell>
          <cell r="G10032">
            <v>9.16</v>
          </cell>
          <cell r="H10032" t="str">
            <v>S-PLEO</v>
          </cell>
          <cell r="I10032">
            <v>11.9</v>
          </cell>
        </row>
        <row r="10033">
          <cell r="D10033" t="str">
            <v>P173350</v>
          </cell>
          <cell r="E10033" t="str">
            <v>ANILHAS</v>
          </cell>
          <cell r="F10033" t="str">
            <v>UN</v>
          </cell>
          <cell r="G10033">
            <v>0.95</v>
          </cell>
          <cell r="H10033" t="str">
            <v>S-PLEO</v>
          </cell>
          <cell r="I10033">
            <v>1.23</v>
          </cell>
        </row>
        <row r="10034">
          <cell r="D10034" t="str">
            <v>P173355</v>
          </cell>
          <cell r="E10034" t="str">
            <v>BRA€ADEIRA PLASTICAS HELLEMAN T18 C/ANILHA</v>
          </cell>
          <cell r="F10034" t="str">
            <v>UN</v>
          </cell>
          <cell r="G10034">
            <v>3.67</v>
          </cell>
          <cell r="H10034" t="str">
            <v>S-PLEO</v>
          </cell>
          <cell r="I10034">
            <v>4.7699999999999996</v>
          </cell>
        </row>
        <row r="10035">
          <cell r="D10035" t="str">
            <v>P173360</v>
          </cell>
          <cell r="E10035" t="str">
            <v>PLACAS ACRILICAS</v>
          </cell>
          <cell r="F10035" t="str">
            <v>UN</v>
          </cell>
          <cell r="G10035">
            <v>21.17</v>
          </cell>
          <cell r="H10035" t="str">
            <v>S-PLEO</v>
          </cell>
          <cell r="I10035">
            <v>27.52</v>
          </cell>
        </row>
        <row r="10036">
          <cell r="D10036" t="str">
            <v>P173365</v>
          </cell>
          <cell r="E10036" t="str">
            <v>SUPORTE PARA FIXA€AO DE LUMINARIAS</v>
          </cell>
          <cell r="F10036" t="str">
            <v>UN</v>
          </cell>
          <cell r="G10036">
            <v>5.04</v>
          </cell>
          <cell r="H10036" t="str">
            <v>S-PLEO</v>
          </cell>
          <cell r="I10036">
            <v>6.55</v>
          </cell>
        </row>
        <row r="10037">
          <cell r="D10037" t="str">
            <v>P173370</v>
          </cell>
          <cell r="E10037" t="str">
            <v>ABRA€ADEIRA "d" TIPO CHAVETA 20mm</v>
          </cell>
          <cell r="F10037" t="str">
            <v>UN</v>
          </cell>
          <cell r="G10037">
            <v>1.65</v>
          </cell>
          <cell r="H10037" t="str">
            <v>S-PLEO</v>
          </cell>
          <cell r="I10037">
            <v>2.14</v>
          </cell>
        </row>
        <row r="10038">
          <cell r="D10038" t="str">
            <v>P173375</v>
          </cell>
          <cell r="E10038" t="str">
            <v>ABRA€ADEIRA "d" TIPO CHAVETA 25mm</v>
          </cell>
          <cell r="F10038" t="str">
            <v>UN</v>
          </cell>
          <cell r="G10038">
            <v>1.65</v>
          </cell>
          <cell r="H10038" t="str">
            <v>S-PLEO</v>
          </cell>
          <cell r="I10038">
            <v>2.14</v>
          </cell>
        </row>
        <row r="10039">
          <cell r="D10039" t="str">
            <v>P173401</v>
          </cell>
          <cell r="E10039" t="str">
            <v>MODULO PARA BATERIAS</v>
          </cell>
          <cell r="F10039" t="str">
            <v>UN</v>
          </cell>
          <cell r="G10039">
            <v>213.5</v>
          </cell>
          <cell r="H10039" t="str">
            <v>S-PLEO</v>
          </cell>
          <cell r="I10039">
            <v>277.55</v>
          </cell>
        </row>
        <row r="10040">
          <cell r="D10040" t="str">
            <v>P173410</v>
          </cell>
          <cell r="E10040" t="str">
            <v>RACK PARA BATERIAS</v>
          </cell>
          <cell r="F10040" t="str">
            <v>UN</v>
          </cell>
          <cell r="G10040">
            <v>223.5</v>
          </cell>
          <cell r="H10040" t="str">
            <v>S-PLEO</v>
          </cell>
          <cell r="I10040">
            <v>290.55</v>
          </cell>
        </row>
        <row r="10041">
          <cell r="D10041" t="str">
            <v>P173501</v>
          </cell>
          <cell r="E10041" t="str">
            <v>CINTA ACO GALVANIZADO P/POSTE</v>
          </cell>
          <cell r="F10041" t="str">
            <v>UN</v>
          </cell>
          <cell r="G10041">
            <v>10.24</v>
          </cell>
          <cell r="H10041" t="str">
            <v>S-PLEO</v>
          </cell>
          <cell r="I10041">
            <v>13.31</v>
          </cell>
        </row>
        <row r="10042">
          <cell r="D10042" t="str">
            <v>P173505</v>
          </cell>
          <cell r="E10042" t="str">
            <v>CAIXA MEDICAO FERRO N. 2 PADRAO CEEE</v>
          </cell>
          <cell r="F10042" t="str">
            <v>UN</v>
          </cell>
          <cell r="G10042">
            <v>146.02000000000001</v>
          </cell>
          <cell r="H10042" t="str">
            <v>S-PLEO</v>
          </cell>
          <cell r="I10042">
            <v>189.82</v>
          </cell>
        </row>
        <row r="10043">
          <cell r="D10043" t="str">
            <v>P173506</v>
          </cell>
          <cell r="E10043" t="str">
            <v>CAIXA MEDICAO FERRO N. 3 PADRAO CEEE</v>
          </cell>
          <cell r="F10043" t="str">
            <v>UN</v>
          </cell>
          <cell r="G10043">
            <v>168.19</v>
          </cell>
          <cell r="H10043" t="str">
            <v>S-PLEO</v>
          </cell>
          <cell r="I10043">
            <v>218.64</v>
          </cell>
        </row>
        <row r="10044">
          <cell r="D10044" t="str">
            <v>P173507</v>
          </cell>
          <cell r="E10044" t="str">
            <v>CAIXA MEDICAO FERRO N. 7 PADRAO CEEE</v>
          </cell>
          <cell r="F10044" t="str">
            <v>UN</v>
          </cell>
          <cell r="G10044">
            <v>689.53</v>
          </cell>
          <cell r="H10044" t="str">
            <v>S-PLEO</v>
          </cell>
          <cell r="I10044">
            <v>896.38</v>
          </cell>
        </row>
        <row r="10045">
          <cell r="D10045" t="str">
            <v>P173510</v>
          </cell>
          <cell r="E10045" t="str">
            <v>CAIXA CP 2</v>
          </cell>
          <cell r="F10045" t="str">
            <v>UN</v>
          </cell>
          <cell r="G10045">
            <v>14.28</v>
          </cell>
          <cell r="H10045" t="str">
            <v>S-PLEO</v>
          </cell>
          <cell r="I10045">
            <v>18.559999999999999</v>
          </cell>
        </row>
        <row r="10046">
          <cell r="D10046" t="str">
            <v>P173511</v>
          </cell>
          <cell r="E10046" t="str">
            <v>CAIXA CP 4</v>
          </cell>
          <cell r="F10046" t="str">
            <v>UN</v>
          </cell>
          <cell r="G10046">
            <v>17.12</v>
          </cell>
          <cell r="H10046" t="str">
            <v>S-PLEO</v>
          </cell>
          <cell r="I10046">
            <v>22.25</v>
          </cell>
        </row>
        <row r="10047">
          <cell r="D10047" t="str">
            <v>P173515</v>
          </cell>
          <cell r="E10047" t="str">
            <v>CAIXA ENTRADA DE DISTRIBUICAOI-CED.-300x400x200mm</v>
          </cell>
          <cell r="F10047" t="str">
            <v>UN</v>
          </cell>
          <cell r="G10047">
            <v>34.619999999999997</v>
          </cell>
          <cell r="H10047" t="str">
            <v>S-PLEO</v>
          </cell>
          <cell r="I10047">
            <v>45</v>
          </cell>
        </row>
        <row r="10048">
          <cell r="D10048" t="str">
            <v>P173516</v>
          </cell>
          <cell r="E10048" t="str">
            <v>CAIXA ENTRADA DE DISTRIBUICAO-CED.-600x900x200mm</v>
          </cell>
          <cell r="F10048" t="str">
            <v>UN</v>
          </cell>
          <cell r="G10048">
            <v>108.54</v>
          </cell>
          <cell r="H10048" t="str">
            <v>S-PLEO</v>
          </cell>
          <cell r="I10048">
            <v>141.1</v>
          </cell>
        </row>
        <row r="10049">
          <cell r="D10049" t="str">
            <v>P173520</v>
          </cell>
          <cell r="E10049" t="str">
            <v>CONECTOR CURVO P/BOX 20mm</v>
          </cell>
          <cell r="F10049" t="str">
            <v>UN</v>
          </cell>
          <cell r="G10049">
            <v>5.1100000000000003</v>
          </cell>
          <cell r="H10049" t="str">
            <v>S-PLEO</v>
          </cell>
          <cell r="I10049">
            <v>6.64</v>
          </cell>
        </row>
        <row r="10050">
          <cell r="D10050" t="str">
            <v>P173521</v>
          </cell>
          <cell r="E10050" t="str">
            <v>CONECTOR CURVO P/BOX 25mm</v>
          </cell>
          <cell r="F10050" t="str">
            <v>UN</v>
          </cell>
          <cell r="G10050">
            <v>6</v>
          </cell>
          <cell r="H10050" t="str">
            <v>S-PLEO</v>
          </cell>
          <cell r="I10050">
            <v>7.8</v>
          </cell>
        </row>
        <row r="10051">
          <cell r="D10051" t="str">
            <v>P173525</v>
          </cell>
          <cell r="E10051" t="str">
            <v>CAMUFLAGEM</v>
          </cell>
          <cell r="F10051" t="str">
            <v>UN</v>
          </cell>
          <cell r="G10051">
            <v>0.94</v>
          </cell>
          <cell r="H10051" t="str">
            <v>S-PLEO</v>
          </cell>
          <cell r="I10051">
            <v>1.22</v>
          </cell>
        </row>
        <row r="10052">
          <cell r="D10052" t="str">
            <v>P173530</v>
          </cell>
          <cell r="E10052" t="str">
            <v>CONECTOR PARAFUSO FENDIDO 10mm2</v>
          </cell>
          <cell r="F10052" t="str">
            <v>UN</v>
          </cell>
          <cell r="G10052">
            <v>6.33</v>
          </cell>
          <cell r="H10052" t="str">
            <v>S-PLEO</v>
          </cell>
          <cell r="I10052">
            <v>8.2200000000000006</v>
          </cell>
        </row>
        <row r="10053">
          <cell r="D10053" t="str">
            <v>P173531</v>
          </cell>
          <cell r="E10053" t="str">
            <v>CONECTOR PARAFUSO FENDIDO 16mm2</v>
          </cell>
          <cell r="F10053" t="str">
            <v>UN</v>
          </cell>
          <cell r="G10053">
            <v>3.37</v>
          </cell>
          <cell r="H10053" t="str">
            <v>S-PLEO</v>
          </cell>
          <cell r="I10053">
            <v>4.38</v>
          </cell>
        </row>
        <row r="10054">
          <cell r="D10054" t="str">
            <v>P173532</v>
          </cell>
          <cell r="E10054" t="str">
            <v>CONECTOR PARAFUSO FENDIDO 25mm2</v>
          </cell>
          <cell r="F10054" t="str">
            <v>UN</v>
          </cell>
          <cell r="G10054">
            <v>4.17</v>
          </cell>
          <cell r="H10054" t="str">
            <v>S-PLEO</v>
          </cell>
          <cell r="I10054">
            <v>5.42</v>
          </cell>
        </row>
        <row r="10055">
          <cell r="D10055" t="str">
            <v>P173533</v>
          </cell>
          <cell r="E10055" t="str">
            <v>CONECTOR PARAFUSO FENDIDO 35mm2</v>
          </cell>
          <cell r="F10055" t="str">
            <v>UN</v>
          </cell>
          <cell r="G10055">
            <v>5.61</v>
          </cell>
          <cell r="H10055" t="str">
            <v>S-PLEO</v>
          </cell>
          <cell r="I10055">
            <v>7.29</v>
          </cell>
        </row>
        <row r="10056">
          <cell r="D10056" t="str">
            <v>P173534</v>
          </cell>
          <cell r="E10056" t="str">
            <v>CONECTOR PARAFUSO FENDIDO 50mm2</v>
          </cell>
          <cell r="F10056" t="str">
            <v>UN</v>
          </cell>
          <cell r="G10056">
            <v>6.67</v>
          </cell>
          <cell r="H10056" t="str">
            <v>S-PLEO</v>
          </cell>
          <cell r="I10056">
            <v>8.67</v>
          </cell>
        </row>
        <row r="10057">
          <cell r="D10057" t="str">
            <v>P173537</v>
          </cell>
          <cell r="E10057" t="str">
            <v>ARMACAO SECUNDARIA C/ROLDANA</v>
          </cell>
          <cell r="F10057" t="str">
            <v>UN</v>
          </cell>
          <cell r="G10057">
            <v>16.329999999999998</v>
          </cell>
          <cell r="H10057" t="str">
            <v>S-PLEO</v>
          </cell>
          <cell r="I10057">
            <v>21.22</v>
          </cell>
        </row>
        <row r="10058">
          <cell r="D10058" t="str">
            <v>P173540</v>
          </cell>
          <cell r="E10058" t="str">
            <v>CONECTOR UNIVERSAL 10mm2</v>
          </cell>
          <cell r="F10058" t="str">
            <v>UN</v>
          </cell>
          <cell r="G10058">
            <v>3.57</v>
          </cell>
          <cell r="H10058" t="str">
            <v>S-PLEO</v>
          </cell>
          <cell r="I10058">
            <v>4.6399999999999997</v>
          </cell>
        </row>
        <row r="10059">
          <cell r="D10059" t="str">
            <v>P173541</v>
          </cell>
          <cell r="E10059" t="str">
            <v>CONECTOR UNIVERSAL 16mm2</v>
          </cell>
          <cell r="F10059" t="str">
            <v>UN</v>
          </cell>
          <cell r="G10059">
            <v>4.43</v>
          </cell>
          <cell r="H10059" t="str">
            <v>S-PLEO</v>
          </cell>
          <cell r="I10059">
            <v>5.75</v>
          </cell>
        </row>
        <row r="10060">
          <cell r="D10060" t="str">
            <v>P173542</v>
          </cell>
          <cell r="E10060" t="str">
            <v>CONECTOR UNIVERSAL 25mm2</v>
          </cell>
          <cell r="F10060" t="str">
            <v>UN</v>
          </cell>
          <cell r="G10060">
            <v>4.55</v>
          </cell>
          <cell r="H10060" t="str">
            <v>S-PLEO</v>
          </cell>
          <cell r="I10060">
            <v>5.91</v>
          </cell>
        </row>
        <row r="10061">
          <cell r="D10061" t="str">
            <v>P173543</v>
          </cell>
          <cell r="E10061" t="str">
            <v>CONECTOR UNIVERSAL 35mm2</v>
          </cell>
          <cell r="F10061" t="str">
            <v>UN</v>
          </cell>
          <cell r="G10061">
            <v>6.41</v>
          </cell>
          <cell r="H10061" t="str">
            <v>S-PLEO</v>
          </cell>
          <cell r="I10061">
            <v>8.33</v>
          </cell>
        </row>
        <row r="10062">
          <cell r="D10062" t="str">
            <v>P173544</v>
          </cell>
          <cell r="E10062" t="str">
            <v>CONECTOR UNIVERSAL 50mm2</v>
          </cell>
          <cell r="F10062" t="str">
            <v>UN</v>
          </cell>
          <cell r="G10062">
            <v>7.37</v>
          </cell>
          <cell r="H10062" t="str">
            <v>S-PLEO</v>
          </cell>
          <cell r="I10062">
            <v>9.58</v>
          </cell>
        </row>
        <row r="10063">
          <cell r="D10063" t="str">
            <v>P173545</v>
          </cell>
          <cell r="E10063" t="str">
            <v>CONECTOR UNIVERSAL 70mm2</v>
          </cell>
          <cell r="F10063" t="str">
            <v>UN</v>
          </cell>
          <cell r="G10063">
            <v>9.92</v>
          </cell>
          <cell r="H10063" t="str">
            <v>S-PLEO</v>
          </cell>
          <cell r="I10063">
            <v>12.89</v>
          </cell>
        </row>
        <row r="10064">
          <cell r="D10064" t="str">
            <v>P173546</v>
          </cell>
          <cell r="E10064" t="str">
            <v>CONECTOR UNIVERSAL 95mm2</v>
          </cell>
          <cell r="F10064" t="str">
            <v>UN</v>
          </cell>
          <cell r="G10064">
            <v>16.940000000000001</v>
          </cell>
          <cell r="H10064" t="str">
            <v>S-PLEO</v>
          </cell>
          <cell r="I10064">
            <v>22.02</v>
          </cell>
        </row>
        <row r="10065">
          <cell r="D10065" t="str">
            <v>P174001</v>
          </cell>
          <cell r="E10065" t="str">
            <v>CAIXA ENTRADA MEDICAO ATE 10kw-INSTALADA</v>
          </cell>
          <cell r="F10065" t="str">
            <v>UN</v>
          </cell>
          <cell r="G10065">
            <v>141.5</v>
          </cell>
          <cell r="H10065" t="str">
            <v>S-PLEO</v>
          </cell>
          <cell r="I10065">
            <v>183.95</v>
          </cell>
        </row>
        <row r="10066">
          <cell r="D10066" t="str">
            <v>P174010</v>
          </cell>
          <cell r="E10066" t="str">
            <v>DISJUNTOR MONOPOLAR 10A</v>
          </cell>
          <cell r="F10066" t="str">
            <v>UN</v>
          </cell>
          <cell r="G10066">
            <v>8.11</v>
          </cell>
          <cell r="H10066" t="str">
            <v>S-PLEO</v>
          </cell>
          <cell r="I10066">
            <v>10.54</v>
          </cell>
        </row>
        <row r="10067">
          <cell r="D10067" t="str">
            <v>P174011</v>
          </cell>
          <cell r="E10067" t="str">
            <v>DISJUNTOR MONOPOLAR 20A</v>
          </cell>
          <cell r="F10067" t="str">
            <v>UN</v>
          </cell>
          <cell r="G10067">
            <v>8.11</v>
          </cell>
          <cell r="H10067" t="str">
            <v>S-PLEO</v>
          </cell>
          <cell r="I10067">
            <v>10.54</v>
          </cell>
        </row>
        <row r="10068">
          <cell r="D10068" t="str">
            <v>P174012</v>
          </cell>
          <cell r="E10068" t="str">
            <v>DISJUNTOR MONOPOLAR 30A</v>
          </cell>
          <cell r="F10068" t="str">
            <v>UN</v>
          </cell>
          <cell r="G10068">
            <v>8.11</v>
          </cell>
          <cell r="H10068" t="str">
            <v>S-PLEO</v>
          </cell>
          <cell r="I10068">
            <v>10.54</v>
          </cell>
        </row>
        <row r="10069">
          <cell r="D10069" t="str">
            <v>P174013</v>
          </cell>
          <cell r="E10069" t="str">
            <v>DISJUNTOR BIPOLAR 10A</v>
          </cell>
          <cell r="F10069" t="str">
            <v>UN</v>
          </cell>
          <cell r="G10069">
            <v>36.340000000000003</v>
          </cell>
          <cell r="H10069" t="str">
            <v>S-PLEO</v>
          </cell>
          <cell r="I10069">
            <v>47.24</v>
          </cell>
        </row>
        <row r="10070">
          <cell r="D10070" t="str">
            <v>P174014</v>
          </cell>
          <cell r="E10070" t="str">
            <v>DISJUNTOR BIPOLAR 20A</v>
          </cell>
          <cell r="F10070" t="str">
            <v>UN</v>
          </cell>
          <cell r="G10070">
            <v>36.340000000000003</v>
          </cell>
          <cell r="H10070" t="str">
            <v>S-PLEO</v>
          </cell>
          <cell r="I10070">
            <v>47.24</v>
          </cell>
        </row>
        <row r="10071">
          <cell r="D10071" t="str">
            <v>P174015</v>
          </cell>
          <cell r="E10071" t="str">
            <v>DISJUNTOR BIPOLAR 30A</v>
          </cell>
          <cell r="F10071" t="str">
            <v>UN</v>
          </cell>
          <cell r="G10071">
            <v>36.340000000000003</v>
          </cell>
          <cell r="H10071" t="str">
            <v>S-PLEO</v>
          </cell>
          <cell r="I10071">
            <v>47.24</v>
          </cell>
        </row>
        <row r="10072">
          <cell r="D10072" t="str">
            <v>P174016</v>
          </cell>
          <cell r="E10072" t="str">
            <v>DISJUNTOR TRIPOLAR 10A</v>
          </cell>
          <cell r="F10072" t="str">
            <v>UN</v>
          </cell>
          <cell r="G10072">
            <v>38.36</v>
          </cell>
          <cell r="H10072" t="str">
            <v>S-PLEO</v>
          </cell>
          <cell r="I10072">
            <v>49.86</v>
          </cell>
        </row>
        <row r="10073">
          <cell r="D10073" t="str">
            <v>P174017</v>
          </cell>
          <cell r="E10073" t="str">
            <v>DISJUNTOR TRIPOLAR 20A</v>
          </cell>
          <cell r="F10073" t="str">
            <v>UN</v>
          </cell>
          <cell r="G10073">
            <v>44.36</v>
          </cell>
          <cell r="H10073" t="str">
            <v>S-PLEO</v>
          </cell>
          <cell r="I10073">
            <v>57.66</v>
          </cell>
        </row>
        <row r="10074">
          <cell r="D10074" t="str">
            <v>P174018</v>
          </cell>
          <cell r="E10074" t="str">
            <v>DISJUNTOR TRIPOLAR 40A</v>
          </cell>
          <cell r="F10074" t="str">
            <v>UN</v>
          </cell>
          <cell r="G10074">
            <v>44.36</v>
          </cell>
          <cell r="H10074" t="str">
            <v>S-PLEO</v>
          </cell>
          <cell r="I10074">
            <v>57.66</v>
          </cell>
        </row>
        <row r="10075">
          <cell r="D10075" t="str">
            <v>P174020</v>
          </cell>
          <cell r="E10075" t="str">
            <v>DISJUNTOR MONOPOLAR 20A - TIPO "G" SIEMENS</v>
          </cell>
          <cell r="F10075" t="str">
            <v>UN</v>
          </cell>
          <cell r="G10075">
            <v>7.57</v>
          </cell>
          <cell r="H10075" t="str">
            <v>S-PLEO</v>
          </cell>
          <cell r="I10075">
            <v>9.84</v>
          </cell>
        </row>
        <row r="10076">
          <cell r="D10076" t="str">
            <v>P174025</v>
          </cell>
          <cell r="E10076" t="str">
            <v>REATOR 2x20W</v>
          </cell>
          <cell r="F10076" t="str">
            <v>UN</v>
          </cell>
          <cell r="G10076">
            <v>20.88</v>
          </cell>
          <cell r="H10076" t="str">
            <v>S-PLEO</v>
          </cell>
          <cell r="I10076">
            <v>27.14</v>
          </cell>
        </row>
        <row r="10077">
          <cell r="D10077" t="str">
            <v>P174026</v>
          </cell>
          <cell r="E10077" t="str">
            <v>REATOR 2x40W</v>
          </cell>
          <cell r="F10077" t="str">
            <v>UN</v>
          </cell>
          <cell r="G10077">
            <v>20.88</v>
          </cell>
          <cell r="H10077" t="str">
            <v>S-PLEO</v>
          </cell>
          <cell r="I10077">
            <v>27.14</v>
          </cell>
        </row>
        <row r="10078">
          <cell r="D10078" t="str">
            <v>P174030</v>
          </cell>
          <cell r="E10078" t="str">
            <v>BASE FUSIVEL DIAZED 2 a 25A</v>
          </cell>
          <cell r="F10078" t="str">
            <v>UN</v>
          </cell>
          <cell r="G10078">
            <v>8.25</v>
          </cell>
          <cell r="H10078" t="str">
            <v>S-PLEO</v>
          </cell>
          <cell r="I10078">
            <v>10.72</v>
          </cell>
        </row>
        <row r="10079">
          <cell r="D10079" t="str">
            <v>P174031</v>
          </cell>
          <cell r="E10079" t="str">
            <v>BASE FUSIVEL DIAZED 35 a 63A</v>
          </cell>
          <cell r="F10079" t="str">
            <v>UN</v>
          </cell>
          <cell r="G10079">
            <v>11.32</v>
          </cell>
          <cell r="H10079" t="str">
            <v>S-PLEO</v>
          </cell>
          <cell r="I10079">
            <v>14.71</v>
          </cell>
        </row>
        <row r="10080">
          <cell r="D10080" t="str">
            <v>P174032</v>
          </cell>
          <cell r="E10080" t="str">
            <v>BASE FUSIVEL NH1 63 A 125A</v>
          </cell>
          <cell r="F10080" t="str">
            <v>UN</v>
          </cell>
          <cell r="G10080">
            <v>19.03</v>
          </cell>
          <cell r="H10080" t="str">
            <v>S-PLEO</v>
          </cell>
          <cell r="I10080">
            <v>24.73</v>
          </cell>
        </row>
        <row r="10081">
          <cell r="D10081" t="str">
            <v>P174033</v>
          </cell>
          <cell r="E10081" t="str">
            <v>BASE FUSIVEL NH2 250A</v>
          </cell>
          <cell r="F10081" t="str">
            <v>UN</v>
          </cell>
          <cell r="G10081">
            <v>38.69</v>
          </cell>
          <cell r="H10081" t="str">
            <v>S-PLEO</v>
          </cell>
          <cell r="I10081">
            <v>50.29</v>
          </cell>
        </row>
        <row r="10082">
          <cell r="D10082" t="str">
            <v>P174050</v>
          </cell>
          <cell r="E10082" t="str">
            <v>TOMADA EMBUTIR SIMPLES-INCLUSIVE CAIXA 2x4"</v>
          </cell>
          <cell r="F10082" t="str">
            <v>UN</v>
          </cell>
          <cell r="G10082">
            <v>13.37</v>
          </cell>
          <cell r="H10082" t="str">
            <v>S-PLEO</v>
          </cell>
          <cell r="I10082">
            <v>17.38</v>
          </cell>
        </row>
        <row r="10083">
          <cell r="D10083" t="str">
            <v>P174051</v>
          </cell>
          <cell r="E10083" t="str">
            <v>TOMADA EMBUTIR DUPLA-INCLUSIVE CAIXA 2x4"</v>
          </cell>
          <cell r="F10083" t="str">
            <v>UN</v>
          </cell>
          <cell r="G10083">
            <v>15.63</v>
          </cell>
          <cell r="H10083" t="str">
            <v>S-PLEO</v>
          </cell>
          <cell r="I10083">
            <v>20.309999999999999</v>
          </cell>
        </row>
        <row r="10084">
          <cell r="D10084" t="str">
            <v>P174052</v>
          </cell>
          <cell r="E10084" t="str">
            <v>TOMADA PISO SIMPLES-INCLUSIVE CAIXA ALUMINIO 2x4"</v>
          </cell>
          <cell r="F10084" t="str">
            <v>UN</v>
          </cell>
          <cell r="G10084">
            <v>33.700000000000003</v>
          </cell>
          <cell r="H10084" t="str">
            <v>S-PLEO</v>
          </cell>
          <cell r="I10084">
            <v>43.81</v>
          </cell>
        </row>
        <row r="10085">
          <cell r="D10085" t="str">
            <v>P174053</v>
          </cell>
          <cell r="E10085" t="str">
            <v>TOMADA PISO DUPLA-INCLUSIVE CAIXA ALUMINIO 4x4"</v>
          </cell>
          <cell r="F10085" t="str">
            <v>UN</v>
          </cell>
          <cell r="G10085">
            <v>53.04</v>
          </cell>
          <cell r="H10085" t="str">
            <v>S-PLEO</v>
          </cell>
          <cell r="I10085">
            <v>68.95</v>
          </cell>
        </row>
        <row r="10086">
          <cell r="D10086" t="str">
            <v>P174054</v>
          </cell>
          <cell r="E10086" t="str">
            <v>TOMADA INDUSTRIAL 2P+T - 500V</v>
          </cell>
          <cell r="F10086" t="str">
            <v>UN</v>
          </cell>
          <cell r="G10086">
            <v>26.54</v>
          </cell>
          <cell r="H10086" t="str">
            <v>S-PLEO</v>
          </cell>
          <cell r="I10086">
            <v>34.5</v>
          </cell>
        </row>
        <row r="10087">
          <cell r="D10087" t="str">
            <v>P174055</v>
          </cell>
          <cell r="E10087" t="str">
            <v>TOMADA INDUSTRIAL 3P+T - 500V</v>
          </cell>
          <cell r="F10087" t="str">
            <v>UN</v>
          </cell>
          <cell r="G10087">
            <v>26.94</v>
          </cell>
          <cell r="H10087" t="str">
            <v>S-PLEO</v>
          </cell>
          <cell r="I10087">
            <v>35.020000000000003</v>
          </cell>
        </row>
        <row r="10088">
          <cell r="D10088" t="str">
            <v>P174060</v>
          </cell>
          <cell r="E10088" t="str">
            <v>INTERRUPTOR EMBUTIR SIMPLES-INCLUSIVE CAIXA 2x4"</v>
          </cell>
          <cell r="F10088" t="str">
            <v>UN</v>
          </cell>
          <cell r="G10088">
            <v>9.8699999999999992</v>
          </cell>
          <cell r="H10088" t="str">
            <v>S-PLEO</v>
          </cell>
          <cell r="I10088">
            <v>12.83</v>
          </cell>
        </row>
        <row r="10089">
          <cell r="D10089" t="str">
            <v>P174061</v>
          </cell>
          <cell r="E10089" t="str">
            <v>INTERRUPTOR EMBUTIR DUPLO-INCLUSIVE CAIXA 2x4"</v>
          </cell>
          <cell r="F10089" t="str">
            <v>UN</v>
          </cell>
          <cell r="G10089">
            <v>12.09</v>
          </cell>
          <cell r="H10089" t="str">
            <v>S-PLEO</v>
          </cell>
          <cell r="I10089">
            <v>15.71</v>
          </cell>
        </row>
        <row r="10090">
          <cell r="D10090" t="str">
            <v>P174062</v>
          </cell>
          <cell r="E10090" t="str">
            <v>INTERRUPTOR EMBUTIR TRIPLO-INCLUSIVE CAIXA 2x4"</v>
          </cell>
          <cell r="F10090" t="str">
            <v>UN</v>
          </cell>
          <cell r="G10090">
            <v>15.61</v>
          </cell>
          <cell r="H10090" t="str">
            <v>S-PLEO</v>
          </cell>
          <cell r="I10090">
            <v>20.29</v>
          </cell>
        </row>
        <row r="10091">
          <cell r="D10091" t="str">
            <v>P174065</v>
          </cell>
          <cell r="E10091" t="str">
            <v>PLUG INDUSTRIAL 2P+T - 500V</v>
          </cell>
          <cell r="F10091" t="str">
            <v>UN</v>
          </cell>
          <cell r="G10091">
            <v>21.34</v>
          </cell>
          <cell r="H10091" t="str">
            <v>S-PLEO</v>
          </cell>
          <cell r="I10091">
            <v>27.74</v>
          </cell>
        </row>
        <row r="10092">
          <cell r="D10092" t="str">
            <v>P174066</v>
          </cell>
          <cell r="E10092" t="str">
            <v>PLUG INDUSTRIAL 3P+T - 500V</v>
          </cell>
          <cell r="F10092" t="str">
            <v>UN</v>
          </cell>
          <cell r="G10092">
            <v>25.34</v>
          </cell>
          <cell r="H10092" t="str">
            <v>S-PLEO</v>
          </cell>
          <cell r="I10092">
            <v>32.94</v>
          </cell>
        </row>
        <row r="10093">
          <cell r="D10093" t="str">
            <v>P174070</v>
          </cell>
          <cell r="E10093" t="str">
            <v>TECLA CAMPAINHA EMBUTIR-INCLUSIVE CAIXA 2x4"</v>
          </cell>
          <cell r="F10093" t="str">
            <v>UN</v>
          </cell>
          <cell r="G10093">
            <v>8.27</v>
          </cell>
          <cell r="H10093" t="str">
            <v>S-PLEO</v>
          </cell>
          <cell r="I10093">
            <v>10.75</v>
          </cell>
        </row>
        <row r="10094">
          <cell r="D10094" t="str">
            <v>P174071</v>
          </cell>
          <cell r="E10094" t="str">
            <v>CAMPAINHA EMBUTIR-INCLUSIVE CAIXA 2x4"</v>
          </cell>
          <cell r="F10094" t="str">
            <v>UN</v>
          </cell>
          <cell r="G10094">
            <v>16.7</v>
          </cell>
          <cell r="H10094" t="str">
            <v>S-PLEO</v>
          </cell>
          <cell r="I10094">
            <v>21.71</v>
          </cell>
        </row>
        <row r="10095">
          <cell r="D10095" t="str">
            <v>P174072</v>
          </cell>
          <cell r="E10095" t="str">
            <v>CAMPAINHA SOBREPOR-INCLUSIVE CAIXA 2x4"</v>
          </cell>
          <cell r="F10095" t="str">
            <v>UN</v>
          </cell>
          <cell r="G10095">
            <v>18.649999999999999</v>
          </cell>
          <cell r="H10095" t="str">
            <v>S-PLEO</v>
          </cell>
          <cell r="I10095">
            <v>24.24</v>
          </cell>
        </row>
        <row r="10096">
          <cell r="D10096" t="str">
            <v>P174080</v>
          </cell>
          <cell r="E10096" t="str">
            <v>ARANDELA PARA PAREDE-COM LAMPADA INCANDESCENTE 60w</v>
          </cell>
          <cell r="F10096" t="str">
            <v>UN</v>
          </cell>
          <cell r="G10096">
            <v>16.54</v>
          </cell>
          <cell r="H10096" t="str">
            <v>S-PLEO</v>
          </cell>
          <cell r="I10096">
            <v>21.5</v>
          </cell>
        </row>
        <row r="10097">
          <cell r="D10097" t="str">
            <v>P174081</v>
          </cell>
          <cell r="E10097" t="str">
            <v>ARANDELA PARA TETO-COM LAMPADA INCANDESCENTE 60w</v>
          </cell>
          <cell r="F10097" t="str">
            <v>UN</v>
          </cell>
          <cell r="G10097">
            <v>17.22</v>
          </cell>
          <cell r="H10097" t="str">
            <v>S-PLEO</v>
          </cell>
          <cell r="I10097">
            <v>22.38</v>
          </cell>
        </row>
        <row r="10098">
          <cell r="D10098" t="str">
            <v>P174082</v>
          </cell>
          <cell r="E10098" t="str">
            <v>PLAFON COM GLOBO LEITOSO 9x4"-C/LAMP.INCADESC.100w</v>
          </cell>
          <cell r="F10098" t="str">
            <v>UN</v>
          </cell>
          <cell r="G10098">
            <v>21.52</v>
          </cell>
          <cell r="H10098" t="str">
            <v>S-PLEO</v>
          </cell>
          <cell r="I10098">
            <v>27.97</v>
          </cell>
        </row>
        <row r="10099">
          <cell r="D10099" t="str">
            <v>P174090</v>
          </cell>
          <cell r="E10099" t="str">
            <v>LAMPADA FLUORESCENTE 20W</v>
          </cell>
          <cell r="F10099" t="str">
            <v>UN</v>
          </cell>
          <cell r="G10099">
            <v>6.01</v>
          </cell>
          <cell r="H10099" t="str">
            <v>S-PLEO</v>
          </cell>
          <cell r="I10099">
            <v>7.81</v>
          </cell>
        </row>
        <row r="10100">
          <cell r="D10100" t="str">
            <v>P174091</v>
          </cell>
          <cell r="E10100" t="str">
            <v>LAMPADA FLUORESCENTE 40W</v>
          </cell>
          <cell r="F10100" t="str">
            <v>UN</v>
          </cell>
          <cell r="G10100">
            <v>6.01</v>
          </cell>
          <cell r="H10100" t="str">
            <v>S-PLEO</v>
          </cell>
          <cell r="I10100">
            <v>7.81</v>
          </cell>
        </row>
        <row r="10101">
          <cell r="D10101" t="str">
            <v>P174092</v>
          </cell>
          <cell r="E10101" t="str">
            <v>LAMPADA HALOGENA 300W</v>
          </cell>
          <cell r="F10101" t="str">
            <v>UN</v>
          </cell>
          <cell r="G10101">
            <v>4.54</v>
          </cell>
          <cell r="H10101" t="str">
            <v>S-PLEO</v>
          </cell>
          <cell r="I10101">
            <v>5.9</v>
          </cell>
        </row>
        <row r="10102">
          <cell r="D10102" t="str">
            <v>P174100</v>
          </cell>
          <cell r="E10102" t="str">
            <v>LUMINARIA FLUORESCENTE 1x20w COMPLETA</v>
          </cell>
          <cell r="F10102" t="str">
            <v>UN</v>
          </cell>
          <cell r="G10102">
            <v>35.619999999999997</v>
          </cell>
          <cell r="H10102" t="str">
            <v>S-PLEO</v>
          </cell>
          <cell r="I10102">
            <v>46.3</v>
          </cell>
        </row>
        <row r="10103">
          <cell r="D10103" t="str">
            <v>P174101</v>
          </cell>
          <cell r="E10103" t="str">
            <v>LUMINARIA FLUORESCENTE 1x40w COMPLETA</v>
          </cell>
          <cell r="F10103" t="str">
            <v>UN</v>
          </cell>
          <cell r="G10103">
            <v>39.619999999999997</v>
          </cell>
          <cell r="H10103" t="str">
            <v>S-PLEO</v>
          </cell>
          <cell r="I10103">
            <v>51.5</v>
          </cell>
        </row>
        <row r="10104">
          <cell r="D10104" t="str">
            <v>P174102</v>
          </cell>
          <cell r="E10104" t="str">
            <v>LUMINARIA FLUORESCENTE 2x20w COMPLETA</v>
          </cell>
          <cell r="F10104" t="str">
            <v>UN</v>
          </cell>
          <cell r="G10104">
            <v>48.42</v>
          </cell>
          <cell r="H10104" t="str">
            <v>S-PLEO</v>
          </cell>
          <cell r="I10104">
            <v>62.94</v>
          </cell>
        </row>
        <row r="10105">
          <cell r="D10105" t="str">
            <v>P174103</v>
          </cell>
          <cell r="E10105" t="str">
            <v>LUMINARIA FLUORESCENTE 2x40w COMPLETA</v>
          </cell>
          <cell r="F10105" t="str">
            <v>UN</v>
          </cell>
          <cell r="G10105">
            <v>52.42</v>
          </cell>
          <cell r="H10105" t="str">
            <v>S-PLEO</v>
          </cell>
          <cell r="I10105">
            <v>68.14</v>
          </cell>
        </row>
        <row r="10106">
          <cell r="D10106" t="str">
            <v>P174110</v>
          </cell>
          <cell r="E10106" t="str">
            <v>LUMINÁRIA PÚBLICA C/BRAÇO - S/LÂMPADA</v>
          </cell>
          <cell r="F10106" t="str">
            <v>UN</v>
          </cell>
          <cell r="G10106">
            <v>161.9</v>
          </cell>
          <cell r="H10106" t="str">
            <v>S-PLEO</v>
          </cell>
          <cell r="I10106">
            <v>210.47</v>
          </cell>
        </row>
        <row r="10107">
          <cell r="D10107" t="str">
            <v>P174111</v>
          </cell>
          <cell r="E10107" t="str">
            <v>LUMINÁRIA EXTERNA 1 PÉTALA 500W - S/LÂMPADA</v>
          </cell>
          <cell r="F10107" t="str">
            <v>UN</v>
          </cell>
          <cell r="G10107">
            <v>522.05999999999995</v>
          </cell>
          <cell r="H10107" t="str">
            <v>S-PLEO</v>
          </cell>
          <cell r="I10107">
            <v>678.67</v>
          </cell>
        </row>
        <row r="10108">
          <cell r="D10108" t="str">
            <v>P174112</v>
          </cell>
          <cell r="E10108" t="str">
            <v>LUMINÁRIA EXTERNA 2 PÉTALAS 500W - S/LÂMPADA</v>
          </cell>
          <cell r="F10108" t="str">
            <v>UN</v>
          </cell>
          <cell r="G10108">
            <v>873.46</v>
          </cell>
          <cell r="H10108" t="str">
            <v>S-PLEO</v>
          </cell>
          <cell r="I10108">
            <v>1135.49</v>
          </cell>
        </row>
        <row r="10109">
          <cell r="D10109" t="str">
            <v>P174113</v>
          </cell>
          <cell r="E10109" t="str">
            <v>LIMINÁRIA EXTERNA 3 PÉTALAS 500W - S/LÂMPADA</v>
          </cell>
          <cell r="F10109" t="str">
            <v>UN</v>
          </cell>
          <cell r="G10109">
            <v>1210.1400000000001</v>
          </cell>
          <cell r="H10109" t="str">
            <v>S-PLEO</v>
          </cell>
          <cell r="I10109">
            <v>1573.18</v>
          </cell>
        </row>
        <row r="10110">
          <cell r="D10110" t="str">
            <v>P174114</v>
          </cell>
          <cell r="E10110" t="str">
            <v>LUMINÁRIA EXTERNA 4 PÉTALAS 500W - S/LÂMPADA</v>
          </cell>
          <cell r="F10110" t="str">
            <v>UN</v>
          </cell>
          <cell r="G10110">
            <v>1518.2</v>
          </cell>
          <cell r="H10110" t="str">
            <v>S-PLEO</v>
          </cell>
          <cell r="I10110">
            <v>1973.66</v>
          </cell>
        </row>
        <row r="10111">
          <cell r="D10111" t="str">
            <v>P174150</v>
          </cell>
          <cell r="E10111" t="str">
            <v>LUMINARIA INDUSTRIAL ACO-SOQ.ALUM-ESM.FOGO-500x315</v>
          </cell>
          <cell r="F10111" t="str">
            <v>UN</v>
          </cell>
          <cell r="G10111">
            <v>230.28</v>
          </cell>
          <cell r="H10111" t="str">
            <v>S-PLEO</v>
          </cell>
          <cell r="I10111">
            <v>299.36</v>
          </cell>
        </row>
        <row r="10112">
          <cell r="D10112" t="str">
            <v>P174151</v>
          </cell>
          <cell r="E10112" t="str">
            <v>LUMINARIA LONGO ALCANCE-CHAPA ALUM.MOV.HeV 200x225</v>
          </cell>
          <cell r="F10112" t="str">
            <v>UN</v>
          </cell>
          <cell r="G10112">
            <v>586.83000000000004</v>
          </cell>
          <cell r="H10112" t="str">
            <v>S-PLEO</v>
          </cell>
          <cell r="I10112">
            <v>762.87</v>
          </cell>
        </row>
        <row r="10113">
          <cell r="D10113" t="str">
            <v>P174160</v>
          </cell>
          <cell r="E10113" t="str">
            <v>LUMINARIA MR-501 2x110W HO - COMPLETA</v>
          </cell>
          <cell r="F10113" t="str">
            <v>UN</v>
          </cell>
          <cell r="G10113">
            <v>231.83</v>
          </cell>
          <cell r="H10113" t="str">
            <v>S-PLEO</v>
          </cell>
          <cell r="I10113">
            <v>301.37</v>
          </cell>
        </row>
        <row r="10114">
          <cell r="D10114" t="str">
            <v>P174162</v>
          </cell>
          <cell r="E10114" t="str">
            <v>LUMINARIA MR-501 2x40W - COMPLETA</v>
          </cell>
          <cell r="F10114" t="str">
            <v>UN</v>
          </cell>
          <cell r="G10114">
            <v>89.82</v>
          </cell>
          <cell r="H10114" t="str">
            <v>S-PLEO</v>
          </cell>
          <cell r="I10114">
            <v>116.76</v>
          </cell>
        </row>
        <row r="10115">
          <cell r="D10115" t="str">
            <v>P174164</v>
          </cell>
          <cell r="E10115" t="str">
            <v>LUMINARIA MR-504 2x20W - COMPLETA</v>
          </cell>
          <cell r="F10115" t="str">
            <v>UN</v>
          </cell>
          <cell r="G10115">
            <v>78.16</v>
          </cell>
          <cell r="H10115" t="str">
            <v>S-PLEO</v>
          </cell>
          <cell r="I10115">
            <v>101.6</v>
          </cell>
        </row>
        <row r="10116">
          <cell r="D10116" t="str">
            <v>P174166</v>
          </cell>
          <cell r="E10116" t="str">
            <v>LUMINARIA MR-504 2X40W - COMPLETA</v>
          </cell>
          <cell r="F10116" t="str">
            <v>UN</v>
          </cell>
          <cell r="G10116">
            <v>78.16</v>
          </cell>
          <cell r="H10116" t="str">
            <v>S-PLEO</v>
          </cell>
          <cell r="I10116">
            <v>101.6</v>
          </cell>
        </row>
        <row r="10117">
          <cell r="D10117" t="str">
            <v>P174168</v>
          </cell>
          <cell r="E10117" t="str">
            <v>LUMINARIA MR-600 2x40W - COMPLETA</v>
          </cell>
          <cell r="F10117" t="str">
            <v>UN</v>
          </cell>
          <cell r="G10117">
            <v>61.21</v>
          </cell>
          <cell r="H10117" t="str">
            <v>S-PLEO</v>
          </cell>
          <cell r="I10117">
            <v>79.569999999999993</v>
          </cell>
        </row>
        <row r="10118">
          <cell r="D10118" t="str">
            <v>P174170</v>
          </cell>
          <cell r="E10118" t="str">
            <v>PROJETOR EXTERNO P/LAMPADA HALOGENA 300W</v>
          </cell>
          <cell r="F10118" t="str">
            <v>UN</v>
          </cell>
          <cell r="G10118">
            <v>51.23</v>
          </cell>
          <cell r="H10118" t="str">
            <v>S-PLEO</v>
          </cell>
          <cell r="I10118">
            <v>66.59</v>
          </cell>
        </row>
        <row r="10119">
          <cell r="D10119" t="str">
            <v>P174200</v>
          </cell>
          <cell r="E10119" t="str">
            <v>CHUVEIRO ELETRICO CROMADO 110/220v</v>
          </cell>
          <cell r="F10119" t="str">
            <v>UN</v>
          </cell>
          <cell r="G10119">
            <v>191.36</v>
          </cell>
          <cell r="H10119" t="str">
            <v>S-PLEO</v>
          </cell>
          <cell r="I10119">
            <v>248.76</v>
          </cell>
        </row>
        <row r="10120">
          <cell r="D10120" t="str">
            <v>P174205</v>
          </cell>
          <cell r="E10120" t="str">
            <v>TORNEIRA ELETRICA CROMADA 110/220v</v>
          </cell>
          <cell r="F10120" t="str">
            <v>UN</v>
          </cell>
          <cell r="G10120">
            <v>175.05</v>
          </cell>
          <cell r="H10120" t="str">
            <v>S-PLEO</v>
          </cell>
          <cell r="I10120">
            <v>227.56</v>
          </cell>
        </row>
        <row r="10121">
          <cell r="D10121" t="str">
            <v>P174220</v>
          </cell>
          <cell r="E10121" t="str">
            <v>CONTATORA TRIPOLAR 3TF43 SIEMENS</v>
          </cell>
          <cell r="F10121" t="str">
            <v>UN</v>
          </cell>
          <cell r="G10121">
            <v>135.34</v>
          </cell>
          <cell r="H10121" t="str">
            <v>S-PLEO</v>
          </cell>
          <cell r="I10121">
            <v>175.94</v>
          </cell>
        </row>
        <row r="10122">
          <cell r="D10122" t="str">
            <v>P174230</v>
          </cell>
          <cell r="E10122" t="str">
            <v>FUSIVEL DIAZED SIEMENS 25A C/BASE E ASSESSORIOS</v>
          </cell>
          <cell r="F10122" t="str">
            <v>UN</v>
          </cell>
          <cell r="G10122">
            <v>30.43</v>
          </cell>
          <cell r="H10122" t="str">
            <v>S-PLEO</v>
          </cell>
          <cell r="I10122">
            <v>39.549999999999997</v>
          </cell>
        </row>
        <row r="10123">
          <cell r="D10123" t="str">
            <v>P174310</v>
          </cell>
          <cell r="E10123" t="str">
            <v>DISJUNTOR MONOPOLAR 15A</v>
          </cell>
          <cell r="F10123" t="str">
            <v>UN</v>
          </cell>
          <cell r="G10123">
            <v>8.11</v>
          </cell>
          <cell r="H10123" t="str">
            <v>S-PLEO</v>
          </cell>
          <cell r="I10123">
            <v>10.54</v>
          </cell>
        </row>
        <row r="10124">
          <cell r="D10124" t="str">
            <v>P174311</v>
          </cell>
          <cell r="E10124" t="str">
            <v>DISJUNTOR MONOPOLAR 25A</v>
          </cell>
          <cell r="F10124" t="str">
            <v>UN</v>
          </cell>
          <cell r="G10124">
            <v>8.11</v>
          </cell>
          <cell r="H10124" t="str">
            <v>S-PLEO</v>
          </cell>
          <cell r="I10124">
            <v>10.54</v>
          </cell>
        </row>
        <row r="10125">
          <cell r="D10125" t="str">
            <v>P174312</v>
          </cell>
          <cell r="E10125" t="str">
            <v>DISJUNTOR MONOPOLAR 35A</v>
          </cell>
          <cell r="F10125" t="str">
            <v>UN</v>
          </cell>
          <cell r="G10125">
            <v>10.71</v>
          </cell>
          <cell r="H10125" t="str">
            <v>S-PLEO</v>
          </cell>
          <cell r="I10125">
            <v>13.92</v>
          </cell>
        </row>
        <row r="10126">
          <cell r="D10126" t="str">
            <v>P174313</v>
          </cell>
          <cell r="E10126" t="str">
            <v>DISJUNTOR MONOPOLAR 40A</v>
          </cell>
          <cell r="F10126" t="str">
            <v>UN</v>
          </cell>
          <cell r="G10126">
            <v>10.71</v>
          </cell>
          <cell r="H10126" t="str">
            <v>S-PLEO</v>
          </cell>
          <cell r="I10126">
            <v>13.92</v>
          </cell>
        </row>
        <row r="10127">
          <cell r="D10127" t="str">
            <v>P174314</v>
          </cell>
          <cell r="E10127" t="str">
            <v>DISJUNTOR MONOPOLAR 50A</v>
          </cell>
          <cell r="F10127" t="str">
            <v>UN</v>
          </cell>
          <cell r="G10127">
            <v>10.71</v>
          </cell>
          <cell r="H10127" t="str">
            <v>S-PLEO</v>
          </cell>
          <cell r="I10127">
            <v>13.92</v>
          </cell>
        </row>
        <row r="10128">
          <cell r="D10128" t="str">
            <v>P174315</v>
          </cell>
          <cell r="E10128" t="str">
            <v>DISJUNTOR MONOPOLAR 60A</v>
          </cell>
          <cell r="F10128" t="str">
            <v>UN</v>
          </cell>
          <cell r="G10128">
            <v>15.72</v>
          </cell>
          <cell r="H10128" t="str">
            <v>S-PLEO</v>
          </cell>
          <cell r="I10128">
            <v>20.43</v>
          </cell>
        </row>
        <row r="10129">
          <cell r="D10129" t="str">
            <v>P174316</v>
          </cell>
          <cell r="E10129" t="str">
            <v>DISJUNTOR MONOPOLAR 70A</v>
          </cell>
          <cell r="F10129" t="str">
            <v>UN</v>
          </cell>
          <cell r="G10129">
            <v>15.72</v>
          </cell>
          <cell r="H10129" t="str">
            <v>S-PLEO</v>
          </cell>
          <cell r="I10129">
            <v>20.43</v>
          </cell>
        </row>
        <row r="10130">
          <cell r="D10130" t="str">
            <v>P174317</v>
          </cell>
          <cell r="E10130" t="str">
            <v>DISJUNTOR MONOPOLAR 10A - TIPO "G" SIEMENS</v>
          </cell>
          <cell r="F10130" t="str">
            <v>UN</v>
          </cell>
          <cell r="G10130">
            <v>7.57</v>
          </cell>
          <cell r="H10130" t="str">
            <v>S-PLEO</v>
          </cell>
          <cell r="I10130">
            <v>9.84</v>
          </cell>
        </row>
        <row r="10131">
          <cell r="D10131" t="str">
            <v>P174318</v>
          </cell>
          <cell r="E10131" t="str">
            <v>DISJUNTOR MONOPOLAR 15A - TIPO "G" SIEMENS</v>
          </cell>
          <cell r="F10131" t="str">
            <v>UN</v>
          </cell>
          <cell r="G10131">
            <v>7.57</v>
          </cell>
          <cell r="H10131" t="str">
            <v>S-PLEO</v>
          </cell>
          <cell r="I10131">
            <v>9.84</v>
          </cell>
        </row>
        <row r="10132">
          <cell r="D10132" t="str">
            <v>P174319</v>
          </cell>
          <cell r="E10132" t="str">
            <v>DISJUNTOR MONOPOLAR 30A - TIPO "G" SIEMENS</v>
          </cell>
          <cell r="F10132" t="str">
            <v>UN</v>
          </cell>
          <cell r="G10132">
            <v>7.57</v>
          </cell>
          <cell r="H10132" t="str">
            <v>S-PLEO</v>
          </cell>
          <cell r="I10132">
            <v>9.84</v>
          </cell>
        </row>
        <row r="10133">
          <cell r="D10133" t="str">
            <v>P174320</v>
          </cell>
          <cell r="E10133" t="str">
            <v>MINIDISJUNTOR MONOPOLAR 10A SIEMENS</v>
          </cell>
          <cell r="F10133" t="str">
            <v>UN</v>
          </cell>
          <cell r="G10133">
            <v>10.71</v>
          </cell>
          <cell r="H10133" t="str">
            <v>S-PLEO</v>
          </cell>
          <cell r="I10133">
            <v>13.92</v>
          </cell>
        </row>
        <row r="10134">
          <cell r="D10134" t="str">
            <v>P174321</v>
          </cell>
          <cell r="E10134" t="str">
            <v>MINIDISJUNTOR MONOPOLAR 15A SIEMENS</v>
          </cell>
          <cell r="F10134" t="str">
            <v>UN</v>
          </cell>
          <cell r="G10134">
            <v>8.11</v>
          </cell>
          <cell r="H10134" t="str">
            <v>S-PLEO</v>
          </cell>
          <cell r="I10134">
            <v>10.54</v>
          </cell>
        </row>
        <row r="10135">
          <cell r="D10135" t="str">
            <v>P174322</v>
          </cell>
          <cell r="E10135" t="str">
            <v>MINIDISJUNTOR MONOPOLAR 30A SIEMENS</v>
          </cell>
          <cell r="F10135" t="str">
            <v>UN</v>
          </cell>
          <cell r="G10135">
            <v>8.11</v>
          </cell>
          <cell r="H10135" t="str">
            <v>S-PLEO</v>
          </cell>
          <cell r="I10135">
            <v>10.54</v>
          </cell>
        </row>
        <row r="10136">
          <cell r="D10136" t="str">
            <v>P174323</v>
          </cell>
          <cell r="E10136" t="str">
            <v>MINIDISJUNTOR MONOPOLAR 20A SIEMENS</v>
          </cell>
          <cell r="F10136" t="str">
            <v>UN</v>
          </cell>
          <cell r="G10136">
            <v>8.11</v>
          </cell>
          <cell r="H10136" t="str">
            <v>S-PLEO</v>
          </cell>
          <cell r="I10136">
            <v>10.54</v>
          </cell>
        </row>
        <row r="10137">
          <cell r="D10137" t="str">
            <v>P174350</v>
          </cell>
          <cell r="E10137" t="str">
            <v>DISJUNTOR BIPOLAR 15A</v>
          </cell>
          <cell r="F10137" t="str">
            <v>UN</v>
          </cell>
          <cell r="G10137">
            <v>37.450000000000003</v>
          </cell>
          <cell r="H10137" t="str">
            <v>S-PLEO</v>
          </cell>
          <cell r="I10137">
            <v>48.68</v>
          </cell>
        </row>
        <row r="10138">
          <cell r="D10138" t="str">
            <v>P174351</v>
          </cell>
          <cell r="E10138" t="str">
            <v>DISJUNTOR BIPOLAR 25A</v>
          </cell>
          <cell r="F10138" t="str">
            <v>UN</v>
          </cell>
          <cell r="G10138">
            <v>39.44</v>
          </cell>
          <cell r="H10138" t="str">
            <v>S-PLEO</v>
          </cell>
          <cell r="I10138">
            <v>51.27</v>
          </cell>
        </row>
        <row r="10139">
          <cell r="D10139" t="str">
            <v>P174352</v>
          </cell>
          <cell r="E10139" t="str">
            <v>DISJUNTOR BIPOLAR 35A</v>
          </cell>
          <cell r="F10139" t="str">
            <v>UN</v>
          </cell>
          <cell r="G10139">
            <v>39.44</v>
          </cell>
          <cell r="H10139" t="str">
            <v>S-PLEO</v>
          </cell>
          <cell r="I10139">
            <v>51.27</v>
          </cell>
        </row>
        <row r="10140">
          <cell r="D10140" t="str">
            <v>P174353</v>
          </cell>
          <cell r="E10140" t="str">
            <v>DISJUNTOR BIPOLAR 40A</v>
          </cell>
          <cell r="F10140" t="str">
            <v>UN</v>
          </cell>
          <cell r="G10140">
            <v>39.44</v>
          </cell>
          <cell r="H10140" t="str">
            <v>S-PLEO</v>
          </cell>
          <cell r="I10140">
            <v>51.27</v>
          </cell>
        </row>
        <row r="10141">
          <cell r="D10141" t="str">
            <v>P174354</v>
          </cell>
          <cell r="E10141" t="str">
            <v>DISJUNTOR BIPOLAR 50A</v>
          </cell>
          <cell r="F10141" t="str">
            <v>UN</v>
          </cell>
          <cell r="G10141">
            <v>43.04</v>
          </cell>
          <cell r="H10141" t="str">
            <v>S-PLEO</v>
          </cell>
          <cell r="I10141">
            <v>55.95</v>
          </cell>
        </row>
        <row r="10142">
          <cell r="D10142" t="str">
            <v>P174355</v>
          </cell>
          <cell r="E10142" t="str">
            <v>DISJUNTOR BIPOLAR 60A</v>
          </cell>
          <cell r="F10142" t="str">
            <v>UN</v>
          </cell>
          <cell r="G10142">
            <v>43.04</v>
          </cell>
          <cell r="H10142" t="str">
            <v>S-PLEO</v>
          </cell>
          <cell r="I10142">
            <v>55.95</v>
          </cell>
        </row>
        <row r="10143">
          <cell r="D10143" t="str">
            <v>P174356</v>
          </cell>
          <cell r="E10143" t="str">
            <v>DISJUNTOR BIPOLAR 70A</v>
          </cell>
          <cell r="F10143" t="str">
            <v>UN</v>
          </cell>
          <cell r="G10143">
            <v>45.34</v>
          </cell>
          <cell r="H10143" t="str">
            <v>S-PLEO</v>
          </cell>
          <cell r="I10143">
            <v>58.94</v>
          </cell>
        </row>
        <row r="10144">
          <cell r="D10144" t="str">
            <v>P174357</v>
          </cell>
          <cell r="E10144" t="str">
            <v>DISJUNTOR BIPOLAR 90A</v>
          </cell>
          <cell r="F10144" t="str">
            <v>UN</v>
          </cell>
          <cell r="G10144">
            <v>57.34</v>
          </cell>
          <cell r="H10144" t="str">
            <v>S-PLEO</v>
          </cell>
          <cell r="I10144">
            <v>74.540000000000006</v>
          </cell>
        </row>
        <row r="10145">
          <cell r="D10145" t="str">
            <v>P174358</v>
          </cell>
          <cell r="E10145" t="str">
            <v>DISJUNTOR BIPOLAR 100A</v>
          </cell>
          <cell r="F10145" t="str">
            <v>UN</v>
          </cell>
          <cell r="G10145">
            <v>57.34</v>
          </cell>
          <cell r="H10145" t="str">
            <v>S-PLEO</v>
          </cell>
          <cell r="I10145">
            <v>74.540000000000006</v>
          </cell>
        </row>
        <row r="10146">
          <cell r="D10146" t="str">
            <v>P174370</v>
          </cell>
          <cell r="E10146" t="str">
            <v>DISJUNTOR TRIPOLAR 15A</v>
          </cell>
          <cell r="F10146" t="str">
            <v>UN</v>
          </cell>
          <cell r="G10146">
            <v>45.36</v>
          </cell>
          <cell r="H10146" t="str">
            <v>S-PLEO</v>
          </cell>
          <cell r="I10146">
            <v>58.96</v>
          </cell>
        </row>
        <row r="10147">
          <cell r="D10147" t="str">
            <v>P174371</v>
          </cell>
          <cell r="E10147" t="str">
            <v>DISJUNTOR TRIPOLAR 25A</v>
          </cell>
          <cell r="F10147" t="str">
            <v>UN</v>
          </cell>
          <cell r="G10147">
            <v>45.36</v>
          </cell>
          <cell r="H10147" t="str">
            <v>S-PLEO</v>
          </cell>
          <cell r="I10147">
            <v>58.96</v>
          </cell>
        </row>
        <row r="10148">
          <cell r="D10148" t="str">
            <v>P174372</v>
          </cell>
          <cell r="E10148" t="str">
            <v>DISJUNTOR TRIPOLAR 30A</v>
          </cell>
          <cell r="F10148" t="str">
            <v>UN</v>
          </cell>
          <cell r="G10148">
            <v>45.36</v>
          </cell>
          <cell r="H10148" t="str">
            <v>S-PLEO</v>
          </cell>
          <cell r="I10148">
            <v>58.96</v>
          </cell>
        </row>
        <row r="10149">
          <cell r="D10149" t="str">
            <v>P174373</v>
          </cell>
          <cell r="E10149" t="str">
            <v>DISJUNTOR TRIPOLAR 35A</v>
          </cell>
          <cell r="F10149" t="str">
            <v>UN</v>
          </cell>
          <cell r="G10149">
            <v>45.36</v>
          </cell>
          <cell r="H10149" t="str">
            <v>S-PLEO</v>
          </cell>
          <cell r="I10149">
            <v>58.96</v>
          </cell>
        </row>
        <row r="10150">
          <cell r="D10150" t="str">
            <v>P174374</v>
          </cell>
          <cell r="E10150" t="str">
            <v>DISJUNTOR TRIPOLAR 50A</v>
          </cell>
          <cell r="F10150" t="str">
            <v>UN</v>
          </cell>
          <cell r="G10150">
            <v>60.36</v>
          </cell>
          <cell r="H10150" t="str">
            <v>S-PLEO</v>
          </cell>
          <cell r="I10150">
            <v>78.459999999999994</v>
          </cell>
        </row>
        <row r="10151">
          <cell r="D10151" t="str">
            <v>P174376</v>
          </cell>
          <cell r="E10151" t="str">
            <v>DISJUNTOR TRIPOLAR 125A - TIPO CA</v>
          </cell>
          <cell r="F10151" t="str">
            <v>UN</v>
          </cell>
          <cell r="G10151">
            <v>175.36</v>
          </cell>
          <cell r="H10151" t="str">
            <v>S-PLEO</v>
          </cell>
          <cell r="I10151">
            <v>227.96</v>
          </cell>
        </row>
        <row r="10152">
          <cell r="D10152" t="str">
            <v>P174377</v>
          </cell>
          <cell r="E10152" t="str">
            <v>DISJUNTOR TRIPOLAR 150A - TIPO CA</v>
          </cell>
          <cell r="F10152" t="str">
            <v>UN</v>
          </cell>
          <cell r="G10152">
            <v>175.36</v>
          </cell>
          <cell r="H10152" t="str">
            <v>S-PLEO</v>
          </cell>
          <cell r="I10152">
            <v>227.96</v>
          </cell>
        </row>
        <row r="10153">
          <cell r="D10153" t="str">
            <v>P174378</v>
          </cell>
          <cell r="E10153" t="str">
            <v>DISJUNTOR TRIPOLAR 175A - TIPO CA</v>
          </cell>
          <cell r="F10153" t="str">
            <v>UN</v>
          </cell>
          <cell r="G10153">
            <v>175.36</v>
          </cell>
          <cell r="H10153" t="str">
            <v>S-PLEO</v>
          </cell>
          <cell r="I10153">
            <v>227.96</v>
          </cell>
        </row>
        <row r="10154">
          <cell r="D10154" t="str">
            <v>P174379</v>
          </cell>
          <cell r="E10154" t="str">
            <v>DISJUNTOR TRIPOLAR 200A - TIPO CA</v>
          </cell>
          <cell r="F10154" t="str">
            <v>UN</v>
          </cell>
          <cell r="G10154">
            <v>175.36</v>
          </cell>
          <cell r="H10154" t="str">
            <v>S-PLEO</v>
          </cell>
          <cell r="I10154">
            <v>227.96</v>
          </cell>
        </row>
        <row r="10155">
          <cell r="D10155" t="str">
            <v>P174380</v>
          </cell>
          <cell r="E10155" t="str">
            <v>DISJUNTOR TRIPOLAR 225A - TIPO CA</v>
          </cell>
          <cell r="F10155" t="str">
            <v>UN</v>
          </cell>
          <cell r="G10155">
            <v>175.36</v>
          </cell>
          <cell r="H10155" t="str">
            <v>S-PLEO</v>
          </cell>
          <cell r="I10155">
            <v>227.96</v>
          </cell>
        </row>
        <row r="10156">
          <cell r="D10156" t="str">
            <v>P174382</v>
          </cell>
          <cell r="E10156" t="str">
            <v>DISJUNTOR TRIPOLAR 250A - TIPO DA</v>
          </cell>
          <cell r="F10156" t="str">
            <v>UN</v>
          </cell>
          <cell r="G10156">
            <v>575.36</v>
          </cell>
          <cell r="H10156" t="str">
            <v>S-PLEO</v>
          </cell>
          <cell r="I10156">
            <v>747.96</v>
          </cell>
        </row>
        <row r="10157">
          <cell r="D10157" t="str">
            <v>P174383</v>
          </cell>
          <cell r="E10157" t="str">
            <v>DISJUNTOR TRIPOLAR 300A - TIPO DA</v>
          </cell>
          <cell r="F10157" t="str">
            <v>UN</v>
          </cell>
          <cell r="G10157">
            <v>1074.3599999999999</v>
          </cell>
          <cell r="H10157" t="str">
            <v>S-PLEO</v>
          </cell>
          <cell r="I10157">
            <v>1396.66</v>
          </cell>
        </row>
        <row r="10158">
          <cell r="D10158" t="str">
            <v>P174384</v>
          </cell>
          <cell r="E10158" t="str">
            <v>DISJUNTOR TRIPOLAR 350A - TIPO DA</v>
          </cell>
          <cell r="F10158" t="str">
            <v>UN</v>
          </cell>
          <cell r="G10158">
            <v>1074.3599999999999</v>
          </cell>
          <cell r="H10158" t="str">
            <v>S-PLEO</v>
          </cell>
          <cell r="I10158">
            <v>1396.66</v>
          </cell>
        </row>
        <row r="10159">
          <cell r="D10159" t="str">
            <v>P174385</v>
          </cell>
          <cell r="E10159" t="str">
            <v>DISJUNTOR TRIPOLAR 400A - TIPO DA</v>
          </cell>
          <cell r="F10159" t="str">
            <v>UN</v>
          </cell>
          <cell r="G10159">
            <v>1074.3599999999999</v>
          </cell>
          <cell r="H10159" t="str">
            <v>S-PLEO</v>
          </cell>
          <cell r="I10159">
            <v>1396.66</v>
          </cell>
        </row>
        <row r="10160">
          <cell r="D10160" t="str">
            <v>P174388</v>
          </cell>
          <cell r="E10160" t="str">
            <v>DISJUNTOR TRIPOLAR 30A - TIPO EHB</v>
          </cell>
          <cell r="F10160" t="str">
            <v>UN</v>
          </cell>
          <cell r="G10160">
            <v>183.9</v>
          </cell>
          <cell r="H10160" t="str">
            <v>S-PLEO</v>
          </cell>
          <cell r="I10160">
            <v>239.07</v>
          </cell>
        </row>
        <row r="10161">
          <cell r="D10161" t="str">
            <v>P174389</v>
          </cell>
          <cell r="E10161" t="str">
            <v>DISJUNTOR TRIPOLAR 35A - TIPO EHB</v>
          </cell>
          <cell r="F10161" t="str">
            <v>UN</v>
          </cell>
          <cell r="G10161">
            <v>183.9</v>
          </cell>
          <cell r="H10161" t="str">
            <v>S-PLEO</v>
          </cell>
          <cell r="I10161">
            <v>239.07</v>
          </cell>
        </row>
        <row r="10162">
          <cell r="D10162" t="str">
            <v>P174390</v>
          </cell>
          <cell r="E10162" t="str">
            <v>DISJUNTOR TRIPOLAR 40A - TIPO EHB</v>
          </cell>
          <cell r="F10162" t="str">
            <v>UN</v>
          </cell>
          <cell r="G10162">
            <v>183.9</v>
          </cell>
          <cell r="H10162" t="str">
            <v>S-PLEO</v>
          </cell>
          <cell r="I10162">
            <v>239.07</v>
          </cell>
        </row>
        <row r="10163">
          <cell r="D10163" t="str">
            <v>P174391</v>
          </cell>
          <cell r="E10163" t="str">
            <v>DISJUNTOR TRIPOLAR 50A - TIPO EHB</v>
          </cell>
          <cell r="F10163" t="str">
            <v>UN</v>
          </cell>
          <cell r="G10163">
            <v>183.9</v>
          </cell>
          <cell r="H10163" t="str">
            <v>S-PLEO</v>
          </cell>
          <cell r="I10163">
            <v>239.07</v>
          </cell>
        </row>
        <row r="10164">
          <cell r="D10164" t="str">
            <v>P174392</v>
          </cell>
          <cell r="E10164" t="str">
            <v>DISJUNTOR TRIPOLAR 60A - TIPO EHB</v>
          </cell>
          <cell r="F10164" t="str">
            <v>UN</v>
          </cell>
          <cell r="G10164">
            <v>183.9</v>
          </cell>
          <cell r="H10164" t="str">
            <v>S-PLEO</v>
          </cell>
          <cell r="I10164">
            <v>239.07</v>
          </cell>
        </row>
        <row r="10165">
          <cell r="D10165" t="str">
            <v>P174393</v>
          </cell>
          <cell r="E10165" t="str">
            <v>DISJUNTOR TRIPOLAR 70A - TIPO EHB</v>
          </cell>
          <cell r="F10165" t="str">
            <v>UN</v>
          </cell>
          <cell r="G10165">
            <v>183.9</v>
          </cell>
          <cell r="H10165" t="str">
            <v>S-PLEO</v>
          </cell>
          <cell r="I10165">
            <v>239.07</v>
          </cell>
        </row>
        <row r="10166">
          <cell r="D10166" t="str">
            <v>P174394</v>
          </cell>
          <cell r="E10166" t="str">
            <v>DISJUNTOR TRIPOLAR 90A - TIPO EHB</v>
          </cell>
          <cell r="F10166" t="str">
            <v>UN</v>
          </cell>
          <cell r="G10166">
            <v>183.9</v>
          </cell>
          <cell r="H10166" t="str">
            <v>S-PLEO</v>
          </cell>
          <cell r="I10166">
            <v>239.07</v>
          </cell>
        </row>
        <row r="10167">
          <cell r="D10167" t="str">
            <v>P174395</v>
          </cell>
          <cell r="E10167" t="str">
            <v>DISJUNTOR TRIPOLAR 100A - TIPO EHB</v>
          </cell>
          <cell r="F10167" t="str">
            <v>UN</v>
          </cell>
          <cell r="G10167">
            <v>183.9</v>
          </cell>
          <cell r="H10167" t="str">
            <v>S-PLEO</v>
          </cell>
          <cell r="I10167">
            <v>239.07</v>
          </cell>
        </row>
        <row r="10168">
          <cell r="D10168" t="str">
            <v>P174400</v>
          </cell>
          <cell r="E10168" t="str">
            <v>DISJUNTOR TRIPOLAR 30A - TIPO FB</v>
          </cell>
          <cell r="F10168" t="str">
            <v>UN</v>
          </cell>
          <cell r="G10168">
            <v>384.16</v>
          </cell>
          <cell r="H10168" t="str">
            <v>S-PLEO</v>
          </cell>
          <cell r="I10168">
            <v>499.4</v>
          </cell>
        </row>
        <row r="10169">
          <cell r="D10169" t="str">
            <v>P174401</v>
          </cell>
          <cell r="E10169" t="str">
            <v>DISJUNTOR TRIPOLAR 35A - TIPO FB</v>
          </cell>
          <cell r="F10169" t="str">
            <v>UN</v>
          </cell>
          <cell r="G10169">
            <v>384.16</v>
          </cell>
          <cell r="H10169" t="str">
            <v>S-PLEO</v>
          </cell>
          <cell r="I10169">
            <v>499.4</v>
          </cell>
        </row>
        <row r="10170">
          <cell r="D10170" t="str">
            <v>P174402</v>
          </cell>
          <cell r="E10170" t="str">
            <v>DISJUNTOR TRIPOLAR 40A - TIPO FB</v>
          </cell>
          <cell r="F10170" t="str">
            <v>UN</v>
          </cell>
          <cell r="G10170">
            <v>384.16</v>
          </cell>
          <cell r="H10170" t="str">
            <v>S-PLEO</v>
          </cell>
          <cell r="I10170">
            <v>499.4</v>
          </cell>
        </row>
        <row r="10171">
          <cell r="D10171" t="str">
            <v>P174403</v>
          </cell>
          <cell r="E10171" t="str">
            <v>DISJUNTOR TRIPOLAR 50A - TIPO FB</v>
          </cell>
          <cell r="F10171" t="str">
            <v>UN</v>
          </cell>
          <cell r="G10171">
            <v>384.16</v>
          </cell>
          <cell r="H10171" t="str">
            <v>S-PLEO</v>
          </cell>
          <cell r="I10171">
            <v>499.4</v>
          </cell>
        </row>
        <row r="10172">
          <cell r="D10172" t="str">
            <v>P174404</v>
          </cell>
          <cell r="E10172" t="str">
            <v>DISJUNTOR TRIPOLAR 60A - TIPO FB</v>
          </cell>
          <cell r="F10172" t="str">
            <v>UN</v>
          </cell>
          <cell r="G10172">
            <v>384.16</v>
          </cell>
          <cell r="H10172" t="str">
            <v>S-PLEO</v>
          </cell>
          <cell r="I10172">
            <v>499.4</v>
          </cell>
        </row>
        <row r="10173">
          <cell r="D10173" t="str">
            <v>P174405</v>
          </cell>
          <cell r="E10173" t="str">
            <v>DISJUNTOR TRIPOLAR 70A - TIPO FB</v>
          </cell>
          <cell r="F10173" t="str">
            <v>UN</v>
          </cell>
          <cell r="G10173">
            <v>384.16</v>
          </cell>
          <cell r="H10173" t="str">
            <v>S-PLEO</v>
          </cell>
          <cell r="I10173">
            <v>499.4</v>
          </cell>
        </row>
        <row r="10174">
          <cell r="D10174" t="str">
            <v>P174406</v>
          </cell>
          <cell r="E10174" t="str">
            <v>DISJUNTOR TRIPOLAR 90A - TIPO FB</v>
          </cell>
          <cell r="F10174" t="str">
            <v>UN</v>
          </cell>
          <cell r="G10174">
            <v>384.16</v>
          </cell>
          <cell r="H10174" t="str">
            <v>S-PLEO</v>
          </cell>
          <cell r="I10174">
            <v>499.4</v>
          </cell>
        </row>
        <row r="10175">
          <cell r="D10175" t="str">
            <v>P174407</v>
          </cell>
          <cell r="E10175" t="str">
            <v>DISJUNTOR TRIPOLAR 100A - TIPO FB</v>
          </cell>
          <cell r="F10175" t="str">
            <v>UN</v>
          </cell>
          <cell r="G10175">
            <v>384.16</v>
          </cell>
          <cell r="H10175" t="str">
            <v>S-PLEO</v>
          </cell>
          <cell r="I10175">
            <v>499.4</v>
          </cell>
        </row>
        <row r="10176">
          <cell r="D10176" t="str">
            <v>P174408</v>
          </cell>
          <cell r="E10176" t="str">
            <v>DISJUNTOR TRIPOLAR 125A - TIPO FB</v>
          </cell>
          <cell r="F10176" t="str">
            <v>UN</v>
          </cell>
          <cell r="G10176">
            <v>408.96</v>
          </cell>
          <cell r="H10176" t="str">
            <v>S-PLEO</v>
          </cell>
          <cell r="I10176">
            <v>531.64</v>
          </cell>
        </row>
        <row r="10177">
          <cell r="D10177" t="str">
            <v>P174409</v>
          </cell>
          <cell r="E10177" t="str">
            <v>DISJUNTOR TRIPOLAR 150A - TIPO FB</v>
          </cell>
          <cell r="F10177" t="str">
            <v>UN</v>
          </cell>
          <cell r="G10177">
            <v>408.96</v>
          </cell>
          <cell r="H10177" t="str">
            <v>S-PLEO</v>
          </cell>
          <cell r="I10177">
            <v>531.64</v>
          </cell>
        </row>
        <row r="10178">
          <cell r="D10178" t="str">
            <v>P174500</v>
          </cell>
          <cell r="E10178" t="str">
            <v>PONTO ELETRICO TOMADA BAIXA-INCL.CX.2x4"E BAIXADA</v>
          </cell>
          <cell r="F10178" t="str">
            <v>PT</v>
          </cell>
          <cell r="G10178">
            <v>44.89</v>
          </cell>
          <cell r="H10178" t="str">
            <v>S-PLEO</v>
          </cell>
          <cell r="I10178">
            <v>58.35</v>
          </cell>
        </row>
        <row r="10179">
          <cell r="D10179" t="str">
            <v>P174505</v>
          </cell>
          <cell r="E10179" t="str">
            <v>PONTO ELETRICO INTERRUPTOR SIMPLES-INCL.CX E BAIX.</v>
          </cell>
          <cell r="F10179" t="str">
            <v>PT</v>
          </cell>
          <cell r="G10179">
            <v>39.47</v>
          </cell>
          <cell r="H10179" t="str">
            <v>S-PLEO</v>
          </cell>
          <cell r="I10179">
            <v>51.31</v>
          </cell>
        </row>
        <row r="10180">
          <cell r="D10180" t="str">
            <v>P174510</v>
          </cell>
          <cell r="E10180" t="str">
            <v>PONTO ELETRICO LUZ INCANDESCENTE-EXCLUSIVE LAMPADA</v>
          </cell>
          <cell r="F10180" t="str">
            <v>PT</v>
          </cell>
          <cell r="G10180">
            <v>31.45</v>
          </cell>
          <cell r="H10180" t="str">
            <v>S-PLEO</v>
          </cell>
          <cell r="I10180">
            <v>40.880000000000003</v>
          </cell>
        </row>
        <row r="10181">
          <cell r="D10181" t="str">
            <v>P174515</v>
          </cell>
          <cell r="E10181" t="str">
            <v>PONTO ELETRICO LUZ FLUORESCENTE 2x40w-INCL.LAMPADA</v>
          </cell>
          <cell r="F10181" t="str">
            <v>PT</v>
          </cell>
          <cell r="G10181">
            <v>73.69</v>
          </cell>
          <cell r="H10181" t="str">
            <v>S-PLEO</v>
          </cell>
          <cell r="I10181">
            <v>95.79</v>
          </cell>
        </row>
        <row r="10182">
          <cell r="D10182" t="str">
            <v>P175001</v>
          </cell>
          <cell r="E10182" t="str">
            <v>ANEL GUIA</v>
          </cell>
          <cell r="F10182" t="str">
            <v>UN</v>
          </cell>
          <cell r="G10182">
            <v>2.13</v>
          </cell>
          <cell r="H10182" t="str">
            <v>S-PLEO</v>
          </cell>
          <cell r="I10182">
            <v>2.76</v>
          </cell>
        </row>
        <row r="10183">
          <cell r="D10183" t="str">
            <v>P175050</v>
          </cell>
          <cell r="E10183" t="str">
            <v>CHAVE REVERSORA 40A</v>
          </cell>
          <cell r="F10183" t="str">
            <v>UN</v>
          </cell>
          <cell r="G10183">
            <v>86.54</v>
          </cell>
          <cell r="H10183" t="str">
            <v>S-PLEO</v>
          </cell>
          <cell r="I10183">
            <v>112.5</v>
          </cell>
        </row>
        <row r="10184">
          <cell r="D10184" t="str">
            <v>P175055</v>
          </cell>
          <cell r="E10184" t="str">
            <v>CHAVE REVERSORA 63A</v>
          </cell>
          <cell r="F10184" t="str">
            <v>UN</v>
          </cell>
          <cell r="G10184">
            <v>92.14</v>
          </cell>
          <cell r="H10184" t="str">
            <v>S-PLEO</v>
          </cell>
          <cell r="I10184">
            <v>119.78</v>
          </cell>
        </row>
        <row r="10185">
          <cell r="D10185" t="str">
            <v>P175080</v>
          </cell>
          <cell r="E10185" t="str">
            <v>CASH TIMER 200</v>
          </cell>
          <cell r="F10185" t="str">
            <v>UN</v>
          </cell>
          <cell r="G10185">
            <v>356.1</v>
          </cell>
          <cell r="H10185" t="str">
            <v>S-PLEO</v>
          </cell>
          <cell r="I10185">
            <v>462.93</v>
          </cell>
        </row>
        <row r="10186">
          <cell r="D10186" t="str">
            <v>P176001</v>
          </cell>
          <cell r="E10186" t="str">
            <v>CABO MULTIPOLAR, CL2, PVC 1KV   2x1,5mm2</v>
          </cell>
          <cell r="F10186" t="str">
            <v>M</v>
          </cell>
          <cell r="G10186">
            <v>6.79</v>
          </cell>
          <cell r="H10186" t="str">
            <v>S-PLEO</v>
          </cell>
          <cell r="I10186">
            <v>8.82</v>
          </cell>
        </row>
        <row r="10187">
          <cell r="D10187" t="str">
            <v>P176002</v>
          </cell>
          <cell r="E10187" t="str">
            <v>CABO MULTIPOLAR, CL2, PVC 1KV   2x2,5mm2</v>
          </cell>
          <cell r="F10187" t="str">
            <v>M</v>
          </cell>
          <cell r="G10187">
            <v>6.46</v>
          </cell>
          <cell r="H10187" t="str">
            <v>S-PLEO</v>
          </cell>
          <cell r="I10187">
            <v>8.39</v>
          </cell>
        </row>
        <row r="10188">
          <cell r="D10188" t="str">
            <v>P176003</v>
          </cell>
          <cell r="E10188" t="str">
            <v>CABO MULTIPOLAR, CL2, PVC 1KV   2x4mm2</v>
          </cell>
          <cell r="F10188" t="str">
            <v>M</v>
          </cell>
          <cell r="G10188">
            <v>5.38</v>
          </cell>
          <cell r="H10188" t="str">
            <v>S-PLEO</v>
          </cell>
          <cell r="I10188">
            <v>6.99</v>
          </cell>
        </row>
        <row r="10189">
          <cell r="D10189" t="str">
            <v>P176004</v>
          </cell>
          <cell r="E10189" t="str">
            <v>CABO MULTIPOLAR, CL2, PVC 1KV   2x6mm2</v>
          </cell>
          <cell r="F10189" t="str">
            <v>M</v>
          </cell>
          <cell r="G10189">
            <v>6.61</v>
          </cell>
          <cell r="H10189" t="str">
            <v>S-PLEO</v>
          </cell>
          <cell r="I10189">
            <v>8.59</v>
          </cell>
        </row>
        <row r="10190">
          <cell r="D10190" t="str">
            <v>P176005</v>
          </cell>
          <cell r="E10190" t="str">
            <v>CABO MULTIPOLAR, CL2, PVC 1KV  2x10mm2</v>
          </cell>
          <cell r="F10190" t="str">
            <v>M</v>
          </cell>
          <cell r="G10190">
            <v>18.05</v>
          </cell>
          <cell r="H10190" t="str">
            <v>S-PLEO</v>
          </cell>
          <cell r="I10190">
            <v>23.46</v>
          </cell>
        </row>
        <row r="10191">
          <cell r="D10191" t="str">
            <v>P176006</v>
          </cell>
          <cell r="E10191" t="str">
            <v>CABO MULTIPOLAR, CL2, PVC 1KV  2x16mm2</v>
          </cell>
          <cell r="F10191" t="str">
            <v>M</v>
          </cell>
          <cell r="G10191">
            <v>30.52</v>
          </cell>
          <cell r="H10191" t="str">
            <v>S-PLEO</v>
          </cell>
          <cell r="I10191">
            <v>39.67</v>
          </cell>
        </row>
        <row r="10192">
          <cell r="D10192" t="str">
            <v>P176007</v>
          </cell>
          <cell r="E10192" t="str">
            <v>CABO MULTIPOLAR, CL2, PVC 1KV  2x25mm2</v>
          </cell>
          <cell r="F10192" t="str">
            <v>M</v>
          </cell>
          <cell r="G10192">
            <v>56.95</v>
          </cell>
          <cell r="H10192" t="str">
            <v>S-PLEO</v>
          </cell>
          <cell r="I10192">
            <v>74.03</v>
          </cell>
        </row>
        <row r="10193">
          <cell r="D10193" t="str">
            <v>P176020</v>
          </cell>
          <cell r="E10193" t="str">
            <v>CABO MULTIPOLAR, CL2, PVC 1KV  3x1,5mm2</v>
          </cell>
          <cell r="F10193" t="str">
            <v>M</v>
          </cell>
          <cell r="G10193">
            <v>6.05</v>
          </cell>
          <cell r="H10193" t="str">
            <v>S-PLEO</v>
          </cell>
          <cell r="I10193">
            <v>7.86</v>
          </cell>
        </row>
        <row r="10194">
          <cell r="D10194" t="str">
            <v>P176021</v>
          </cell>
          <cell r="E10194" t="str">
            <v>CABO MULTIPOLAR, CL2, PVC 1KV  3x2,5mm2</v>
          </cell>
          <cell r="F10194" t="str">
            <v>M</v>
          </cell>
          <cell r="G10194">
            <v>7.61</v>
          </cell>
          <cell r="H10194" t="str">
            <v>S-PLEO</v>
          </cell>
          <cell r="I10194">
            <v>9.89</v>
          </cell>
        </row>
        <row r="10195">
          <cell r="D10195" t="str">
            <v>P176022</v>
          </cell>
          <cell r="E10195" t="str">
            <v>CABO MULTIPOLAR, CL2, PVC 1KV  3x4mm2</v>
          </cell>
          <cell r="F10195" t="str">
            <v>M</v>
          </cell>
          <cell r="G10195">
            <v>8.4</v>
          </cell>
          <cell r="H10195" t="str">
            <v>S-PLEO</v>
          </cell>
          <cell r="I10195">
            <v>10.92</v>
          </cell>
        </row>
        <row r="10196">
          <cell r="D10196" t="str">
            <v>P176023</v>
          </cell>
          <cell r="E10196" t="str">
            <v>CABO MULTIPOLAR, CL2, PVC 1KV  3x6mm2</v>
          </cell>
          <cell r="F10196" t="str">
            <v>M</v>
          </cell>
          <cell r="G10196">
            <v>9.84</v>
          </cell>
          <cell r="H10196" t="str">
            <v>S-PLEO</v>
          </cell>
          <cell r="I10196">
            <v>12.79</v>
          </cell>
        </row>
        <row r="10197">
          <cell r="D10197" t="str">
            <v>P176024</v>
          </cell>
          <cell r="E10197" t="str">
            <v>CABO MULTIPOLAR, CL2, PVC 1KV 3x10mm2</v>
          </cell>
          <cell r="F10197" t="str">
            <v>M</v>
          </cell>
          <cell r="G10197">
            <v>15.33</v>
          </cell>
          <cell r="H10197" t="str">
            <v>S-PLEO</v>
          </cell>
          <cell r="I10197">
            <v>19.920000000000002</v>
          </cell>
        </row>
        <row r="10198">
          <cell r="D10198" t="str">
            <v>P176025</v>
          </cell>
          <cell r="E10198" t="str">
            <v>CABO MULTIPOLAR, CL2, PVC 1KV 3x16mm2</v>
          </cell>
          <cell r="F10198" t="str">
            <v>M</v>
          </cell>
          <cell r="G10198">
            <v>18.079999999999998</v>
          </cell>
          <cell r="H10198" t="str">
            <v>S-PLEO</v>
          </cell>
          <cell r="I10198">
            <v>23.5</v>
          </cell>
        </row>
        <row r="10199">
          <cell r="D10199" t="str">
            <v>P176026</v>
          </cell>
          <cell r="E10199" t="str">
            <v>CABO MULTIPOLAR, CL2, PVC 1KV 3x25mm2</v>
          </cell>
          <cell r="F10199" t="str">
            <v>M</v>
          </cell>
          <cell r="G10199">
            <v>63.05</v>
          </cell>
          <cell r="H10199" t="str">
            <v>S-PLEO</v>
          </cell>
          <cell r="I10199">
            <v>81.96</v>
          </cell>
        </row>
        <row r="10200">
          <cell r="D10200" t="str">
            <v>P176030</v>
          </cell>
          <cell r="E10200" t="str">
            <v>CABO MULTIPOLAR, CL2, PVC 1KV 4x1,5mm2</v>
          </cell>
          <cell r="F10200" t="str">
            <v>M</v>
          </cell>
          <cell r="G10200">
            <v>3.65</v>
          </cell>
          <cell r="H10200" t="str">
            <v>S-PLEO</v>
          </cell>
          <cell r="I10200">
            <v>4.74</v>
          </cell>
        </row>
        <row r="10201">
          <cell r="D10201" t="str">
            <v>P176031</v>
          </cell>
          <cell r="E10201" t="str">
            <v>CABO MULTIPOLAR, CL2, PVC 1KV 4x2,5mm2</v>
          </cell>
          <cell r="F10201" t="str">
            <v>M</v>
          </cell>
          <cell r="G10201">
            <v>6.18</v>
          </cell>
          <cell r="H10201" t="str">
            <v>S-PLEO</v>
          </cell>
          <cell r="I10201">
            <v>8.0299999999999994</v>
          </cell>
        </row>
        <row r="10202">
          <cell r="D10202" t="str">
            <v>P176032</v>
          </cell>
          <cell r="E10202" t="str">
            <v>CABO MULTIPOLAR, CL2, PVC 1KV 4x4mm2</v>
          </cell>
          <cell r="F10202" t="str">
            <v>M</v>
          </cell>
          <cell r="G10202">
            <v>9.51</v>
          </cell>
          <cell r="H10202" t="str">
            <v>S-PLEO</v>
          </cell>
          <cell r="I10202">
            <v>12.36</v>
          </cell>
        </row>
        <row r="10203">
          <cell r="D10203" t="str">
            <v>P176033</v>
          </cell>
          <cell r="E10203" t="str">
            <v>CABO MULTIPOLAR, CL2, PVC 1KV 4x6mm2</v>
          </cell>
          <cell r="F10203" t="str">
            <v>M</v>
          </cell>
          <cell r="G10203">
            <v>12.74</v>
          </cell>
          <cell r="H10203" t="str">
            <v>S-PLEO</v>
          </cell>
          <cell r="I10203">
            <v>16.559999999999999</v>
          </cell>
        </row>
        <row r="10204">
          <cell r="D10204" t="str">
            <v>P176034</v>
          </cell>
          <cell r="E10204" t="str">
            <v>CABO MULTIPOLAR, CL2, PVC 1KV 4x10mm2</v>
          </cell>
          <cell r="F10204" t="str">
            <v>M</v>
          </cell>
          <cell r="G10204">
            <v>19.82</v>
          </cell>
          <cell r="H10204" t="str">
            <v>S-PLEO</v>
          </cell>
          <cell r="I10204">
            <v>25.76</v>
          </cell>
        </row>
        <row r="10205">
          <cell r="D10205" t="str">
            <v>P176035</v>
          </cell>
          <cell r="E10205" t="str">
            <v>CABO MULTIPOLAR, CL2, PVC 1KV 4x16mm2</v>
          </cell>
          <cell r="F10205" t="str">
            <v>M</v>
          </cell>
          <cell r="G10205">
            <v>52.56</v>
          </cell>
          <cell r="H10205" t="str">
            <v>S-PLEO</v>
          </cell>
          <cell r="I10205">
            <v>68.319999999999993</v>
          </cell>
        </row>
        <row r="10206">
          <cell r="D10206" t="str">
            <v>P176036</v>
          </cell>
          <cell r="E10206" t="str">
            <v>CABO MULTIPOLAR, CL2, PVC 1KV 4x25mm2</v>
          </cell>
          <cell r="F10206" t="str">
            <v>M</v>
          </cell>
          <cell r="G10206">
            <v>79.959999999999994</v>
          </cell>
          <cell r="H10206" t="str">
            <v>S-PLEO</v>
          </cell>
          <cell r="I10206">
            <v>103.94</v>
          </cell>
        </row>
        <row r="10207">
          <cell r="D10207" t="str">
            <v>P176050</v>
          </cell>
          <cell r="E10207" t="str">
            <v>CABO COBRE UNIPOLAR, PVC 6/10KV  16mm2</v>
          </cell>
          <cell r="F10207" t="str">
            <v>M</v>
          </cell>
          <cell r="G10207">
            <v>8.7100000000000009</v>
          </cell>
          <cell r="H10207" t="str">
            <v>S-PLEO</v>
          </cell>
          <cell r="I10207">
            <v>11.32</v>
          </cell>
        </row>
        <row r="10208">
          <cell r="D10208" t="str">
            <v>P176051</v>
          </cell>
          <cell r="E10208" t="str">
            <v>CABO COBRE UNIPOLAR, PVC 6/10KV  25mm2</v>
          </cell>
          <cell r="F10208" t="str">
            <v>M</v>
          </cell>
          <cell r="G10208">
            <v>12.35</v>
          </cell>
          <cell r="H10208" t="str">
            <v>S-PLEO</v>
          </cell>
          <cell r="I10208">
            <v>16.05</v>
          </cell>
        </row>
        <row r="10209">
          <cell r="D10209" t="str">
            <v>P176052</v>
          </cell>
          <cell r="E10209" t="str">
            <v>CABO COBRE UNIPOLAR, PVC 6/10KV  35mm2</v>
          </cell>
          <cell r="F10209" t="str">
            <v>M</v>
          </cell>
          <cell r="G10209">
            <v>17.48</v>
          </cell>
          <cell r="H10209" t="str">
            <v>S-PLEO</v>
          </cell>
          <cell r="I10209">
            <v>22.72</v>
          </cell>
        </row>
        <row r="10210">
          <cell r="D10210" t="str">
            <v>P176053</v>
          </cell>
          <cell r="E10210" t="str">
            <v>CABO COBRE UNIPOLAR, PVC 6/10KV  50mm2</v>
          </cell>
          <cell r="F10210" t="str">
            <v>M</v>
          </cell>
          <cell r="G10210">
            <v>23.27</v>
          </cell>
          <cell r="H10210" t="str">
            <v>S-PLEO</v>
          </cell>
          <cell r="I10210">
            <v>30.25</v>
          </cell>
        </row>
        <row r="10211">
          <cell r="D10211" t="str">
            <v>P176054</v>
          </cell>
          <cell r="E10211" t="str">
            <v>CABO COBRE UNIPOLAR, PVC 6/10KV  70mm2</v>
          </cell>
          <cell r="F10211" t="str">
            <v>M</v>
          </cell>
          <cell r="G10211">
            <v>34.15</v>
          </cell>
          <cell r="H10211" t="str">
            <v>S-PLEO</v>
          </cell>
          <cell r="I10211">
            <v>44.39</v>
          </cell>
        </row>
        <row r="10212">
          <cell r="D10212" t="str">
            <v>P176055</v>
          </cell>
          <cell r="E10212" t="str">
            <v>CABO COBRE UNIPOLAR, PVC 6/10KV  95mm2</v>
          </cell>
          <cell r="F10212" t="str">
            <v>M</v>
          </cell>
          <cell r="G10212">
            <v>41.94</v>
          </cell>
          <cell r="H10212" t="str">
            <v>S-PLEO</v>
          </cell>
          <cell r="I10212">
            <v>54.52</v>
          </cell>
        </row>
        <row r="10213">
          <cell r="D10213" t="str">
            <v>P176056</v>
          </cell>
          <cell r="E10213" t="str">
            <v>CABO COBRE UNIPOLAR, PVC 6/10KV 120mm2</v>
          </cell>
          <cell r="F10213" t="str">
            <v>M</v>
          </cell>
          <cell r="G10213">
            <v>58.58</v>
          </cell>
          <cell r="H10213" t="str">
            <v>S-PLEO</v>
          </cell>
          <cell r="I10213">
            <v>76.150000000000006</v>
          </cell>
        </row>
        <row r="10214">
          <cell r="D10214" t="str">
            <v>P176060</v>
          </cell>
          <cell r="E10214" t="str">
            <v>CABO COBRE UNIPOLAR, PVC 12/20KV  35mm2</v>
          </cell>
          <cell r="F10214" t="str">
            <v>M</v>
          </cell>
          <cell r="G10214">
            <v>30.42</v>
          </cell>
          <cell r="H10214" t="str">
            <v>S-PLEO</v>
          </cell>
          <cell r="I10214">
            <v>39.54</v>
          </cell>
        </row>
        <row r="10215">
          <cell r="D10215" t="str">
            <v>P176061</v>
          </cell>
          <cell r="E10215" t="str">
            <v>CABO COBRE UNIPOLAR, PVC 12/20KV  50mm2</v>
          </cell>
          <cell r="F10215" t="str">
            <v>M</v>
          </cell>
          <cell r="G10215">
            <v>54.29</v>
          </cell>
          <cell r="H10215" t="str">
            <v>S-PLEO</v>
          </cell>
          <cell r="I10215">
            <v>70.569999999999993</v>
          </cell>
        </row>
        <row r="10216">
          <cell r="D10216" t="str">
            <v>P176062</v>
          </cell>
          <cell r="E10216" t="str">
            <v>CABO COBRE UNIPOLAR, PVC 12/20KV  70mm2</v>
          </cell>
          <cell r="F10216" t="str">
            <v>M</v>
          </cell>
          <cell r="G10216">
            <v>98.63</v>
          </cell>
          <cell r="H10216" t="str">
            <v>S-PLEO</v>
          </cell>
          <cell r="I10216">
            <v>128.21</v>
          </cell>
        </row>
        <row r="10217">
          <cell r="D10217" t="str">
            <v>P176063</v>
          </cell>
          <cell r="E10217" t="str">
            <v>CABO COBRE UNIPOLAR, PVC 12/20KV  95mm2</v>
          </cell>
          <cell r="F10217" t="str">
            <v>M</v>
          </cell>
          <cell r="G10217">
            <v>103.09</v>
          </cell>
          <cell r="H10217" t="str">
            <v>S-PLEO</v>
          </cell>
          <cell r="I10217">
            <v>134.01</v>
          </cell>
        </row>
        <row r="10218">
          <cell r="D10218" t="str">
            <v>P176064</v>
          </cell>
          <cell r="E10218" t="str">
            <v>CABO COBRE UNIPOLAR, PVC 12/20KV 120mm2</v>
          </cell>
          <cell r="F10218" t="str">
            <v>M</v>
          </cell>
          <cell r="G10218">
            <v>113.78</v>
          </cell>
          <cell r="H10218" t="str">
            <v>S-PLEO</v>
          </cell>
          <cell r="I10218">
            <v>147.91</v>
          </cell>
        </row>
        <row r="10219">
          <cell r="D10219" t="str">
            <v>P177001</v>
          </cell>
          <cell r="E10219" t="str">
            <v>LEITO AÇO ZINCADO, TIPO ESCADA 200x75mm</v>
          </cell>
          <cell r="F10219" t="str">
            <v>M</v>
          </cell>
          <cell r="G10219">
            <v>83.21</v>
          </cell>
          <cell r="H10219" t="str">
            <v>S-PLEO</v>
          </cell>
          <cell r="I10219">
            <v>108.17</v>
          </cell>
        </row>
        <row r="10220">
          <cell r="D10220" t="str">
            <v>P177002</v>
          </cell>
          <cell r="E10220" t="str">
            <v>LEITO AÇO ZINCADO, TIPO ESCADA 300x75mm</v>
          </cell>
          <cell r="F10220" t="str">
            <v>M</v>
          </cell>
          <cell r="G10220">
            <v>92.86</v>
          </cell>
          <cell r="H10220" t="str">
            <v>S-PLEO</v>
          </cell>
          <cell r="I10220">
            <v>120.71</v>
          </cell>
        </row>
        <row r="10221">
          <cell r="D10221" t="str">
            <v>P177003</v>
          </cell>
          <cell r="E10221" t="str">
            <v>LEITO AÇO ZINCADO, TIPO ESCADA 400x75mm</v>
          </cell>
          <cell r="F10221" t="str">
            <v>M</v>
          </cell>
          <cell r="G10221">
            <v>98.9</v>
          </cell>
          <cell r="H10221" t="str">
            <v>S-PLEO</v>
          </cell>
          <cell r="I10221">
            <v>128.57</v>
          </cell>
        </row>
        <row r="10222">
          <cell r="D10222" t="str">
            <v>P177004</v>
          </cell>
          <cell r="E10222" t="str">
            <v>LEITO AÇO ZINCADO, TIPO ESCADA 500x75mm</v>
          </cell>
          <cell r="F10222" t="str">
            <v>M</v>
          </cell>
          <cell r="G10222">
            <v>109.92</v>
          </cell>
          <cell r="H10222" t="str">
            <v>S-PLEO</v>
          </cell>
          <cell r="I10222">
            <v>142.88999999999999</v>
          </cell>
        </row>
        <row r="10223">
          <cell r="D10223" t="str">
            <v>P177010</v>
          </cell>
          <cell r="E10223" t="str">
            <v>JUNÇÃO P/LEITO AÇO ZINCADO</v>
          </cell>
          <cell r="F10223" t="str">
            <v>UN</v>
          </cell>
          <cell r="G10223">
            <v>7.88</v>
          </cell>
          <cell r="H10223" t="str">
            <v>S-PLEO</v>
          </cell>
          <cell r="I10223">
            <v>10.24</v>
          </cell>
        </row>
        <row r="10224">
          <cell r="D10224" t="str">
            <v>P177020</v>
          </cell>
          <cell r="E10224" t="str">
            <v>CURVA LEITO AÇO ZINCADO-HORIZONTAL 90 - 200x75mm</v>
          </cell>
          <cell r="F10224" t="str">
            <v>UN</v>
          </cell>
          <cell r="G10224">
            <v>65.349999999999994</v>
          </cell>
          <cell r="H10224" t="str">
            <v>S-PLEO</v>
          </cell>
          <cell r="I10224">
            <v>84.95</v>
          </cell>
        </row>
        <row r="10225">
          <cell r="D10225" t="str">
            <v>P177021</v>
          </cell>
          <cell r="E10225" t="str">
            <v>CURVA LEITO AÇO ZINCADO-VERTICAL EXT. 90 - 200x75mm</v>
          </cell>
          <cell r="F10225" t="str">
            <v>UN</v>
          </cell>
          <cell r="G10225">
            <v>68.709999999999994</v>
          </cell>
          <cell r="H10225" t="str">
            <v>S-PLEO</v>
          </cell>
          <cell r="I10225">
            <v>89.32</v>
          </cell>
        </row>
        <row r="10226">
          <cell r="D10226" t="str">
            <v>P177022</v>
          </cell>
          <cell r="E10226" t="str">
            <v>CURVA LEITO AÇO ZINCADO-VERTICAL INT. 90 - 200x75mm</v>
          </cell>
          <cell r="F10226" t="str">
            <v>UN</v>
          </cell>
          <cell r="G10226">
            <v>68.709999999999994</v>
          </cell>
          <cell r="H10226" t="str">
            <v>S-PLEO</v>
          </cell>
          <cell r="I10226">
            <v>89.32</v>
          </cell>
        </row>
        <row r="10227">
          <cell r="D10227" t="str">
            <v>P177023</v>
          </cell>
          <cell r="E10227" t="str">
            <v>CURVA LEITO AÇO ZINCADO-HORIZONTAL 90 - 300x75mm</v>
          </cell>
          <cell r="F10227" t="str">
            <v>UN</v>
          </cell>
          <cell r="G10227">
            <v>93.31</v>
          </cell>
          <cell r="H10227" t="str">
            <v>S-PLEO</v>
          </cell>
          <cell r="I10227">
            <v>121.3</v>
          </cell>
        </row>
        <row r="10228">
          <cell r="D10228" t="str">
            <v>P177024</v>
          </cell>
          <cell r="E10228" t="str">
            <v>CURVA LEITO AÇO ZINCADO-VERTICAL EXT. 90 - 300x75mm</v>
          </cell>
          <cell r="F10228" t="str">
            <v>UN</v>
          </cell>
          <cell r="G10228">
            <v>74.13</v>
          </cell>
          <cell r="H10228" t="str">
            <v>S-PLEO</v>
          </cell>
          <cell r="I10228">
            <v>96.36</v>
          </cell>
        </row>
        <row r="10229">
          <cell r="D10229" t="str">
            <v>P177025</v>
          </cell>
          <cell r="E10229" t="str">
            <v>CURVA LEITO AÇO ZINCADO-VERTICAL INT. 90 - 300x75mm</v>
          </cell>
          <cell r="F10229" t="str">
            <v>UN</v>
          </cell>
          <cell r="G10229">
            <v>74.13</v>
          </cell>
          <cell r="H10229" t="str">
            <v>S-PLEO</v>
          </cell>
          <cell r="I10229">
            <v>96.36</v>
          </cell>
        </row>
        <row r="10230">
          <cell r="D10230" t="str">
            <v>P177026</v>
          </cell>
          <cell r="E10230" t="str">
            <v>CURVA LEITO AÇO ZINCADO-HORIZINTAL 90 - 400x75mm</v>
          </cell>
          <cell r="F10230" t="str">
            <v>UN</v>
          </cell>
          <cell r="G10230">
            <v>111.02</v>
          </cell>
          <cell r="H10230" t="str">
            <v>S-PLEO</v>
          </cell>
          <cell r="I10230">
            <v>144.32</v>
          </cell>
        </row>
        <row r="10231">
          <cell r="D10231" t="str">
            <v>P177027</v>
          </cell>
          <cell r="E10231" t="str">
            <v>CURVA LEITO AÇO ZINCADO-VERTICAL EXT. 90 - 400x75mm</v>
          </cell>
          <cell r="F10231" t="str">
            <v>UN</v>
          </cell>
          <cell r="G10231">
            <v>81.02</v>
          </cell>
          <cell r="H10231" t="str">
            <v>S-PLEO</v>
          </cell>
          <cell r="I10231">
            <v>105.32</v>
          </cell>
        </row>
        <row r="10232">
          <cell r="D10232" t="str">
            <v>P177028</v>
          </cell>
          <cell r="E10232" t="str">
            <v>CURVA LEITO AÇO ZINCADO-VERTICAL INT. 90 - 400x75mm</v>
          </cell>
          <cell r="F10232" t="str">
            <v>UN</v>
          </cell>
          <cell r="G10232">
            <v>81.02</v>
          </cell>
          <cell r="H10232" t="str">
            <v>S-PLEO</v>
          </cell>
          <cell r="I10232">
            <v>105.32</v>
          </cell>
        </row>
        <row r="10233">
          <cell r="D10233" t="str">
            <v>P177029</v>
          </cell>
          <cell r="E10233" t="str">
            <v>CURVA LEITO AÇO ZINCADO-HORIZONTAL 90 - 500x75mm</v>
          </cell>
          <cell r="F10233" t="str">
            <v>UN</v>
          </cell>
          <cell r="G10233">
            <v>136.16999999999999</v>
          </cell>
          <cell r="H10233" t="str">
            <v>S-PLEO</v>
          </cell>
          <cell r="I10233">
            <v>177.02</v>
          </cell>
        </row>
        <row r="10234">
          <cell r="D10234" t="str">
            <v>P177030</v>
          </cell>
          <cell r="E10234" t="str">
            <v>CURVA LEITO AÇO ZINCADO-VERTICAL EXT. 90 - 500x75mm</v>
          </cell>
          <cell r="F10234" t="str">
            <v>UN</v>
          </cell>
          <cell r="G10234">
            <v>92.49</v>
          </cell>
          <cell r="H10234" t="str">
            <v>S-PLEO</v>
          </cell>
          <cell r="I10234">
            <v>120.23</v>
          </cell>
        </row>
        <row r="10235">
          <cell r="D10235" t="str">
            <v>P177031</v>
          </cell>
          <cell r="E10235" t="str">
            <v>CURVA LEITO AÇO ZINCADO-VERTICAL INT. 90 - 500x75mm</v>
          </cell>
          <cell r="F10235" t="str">
            <v>UN</v>
          </cell>
          <cell r="G10235">
            <v>92.49</v>
          </cell>
          <cell r="H10235" t="str">
            <v>S-PLEO</v>
          </cell>
          <cell r="I10235">
            <v>120.23</v>
          </cell>
        </row>
        <row r="10236">
          <cell r="D10236" t="str">
            <v>P177040</v>
          </cell>
          <cell r="E10236" t="str">
            <v>TE LEITO AÇO ZINCADO-HORIZONTAL 200x75mm</v>
          </cell>
          <cell r="F10236" t="str">
            <v>UN</v>
          </cell>
          <cell r="G10236">
            <v>133.82</v>
          </cell>
          <cell r="H10236" t="str">
            <v>S-PLEO</v>
          </cell>
          <cell r="I10236">
            <v>173.96</v>
          </cell>
        </row>
        <row r="10237">
          <cell r="D10237" t="str">
            <v>P177041</v>
          </cell>
          <cell r="E10237" t="str">
            <v>TE LEITO AÇO ZINCADO-VERTICAL DESCIDA 200x75mm</v>
          </cell>
          <cell r="F10237" t="str">
            <v>UN</v>
          </cell>
          <cell r="G10237">
            <v>133.82</v>
          </cell>
          <cell r="H10237" t="str">
            <v>S-PLEO</v>
          </cell>
          <cell r="I10237">
            <v>173.96</v>
          </cell>
        </row>
        <row r="10238">
          <cell r="D10238" t="str">
            <v>P177042</v>
          </cell>
          <cell r="E10238" t="str">
            <v>TE LEITO AÇO ZINCADO-VERTICAL SUBIDA 200x75mm</v>
          </cell>
          <cell r="F10238" t="str">
            <v>UN</v>
          </cell>
          <cell r="G10238">
            <v>133.82</v>
          </cell>
          <cell r="H10238" t="str">
            <v>S-PLEO</v>
          </cell>
          <cell r="I10238">
            <v>173.96</v>
          </cell>
        </row>
        <row r="10239">
          <cell r="D10239" t="str">
            <v>P177043</v>
          </cell>
          <cell r="E10239" t="str">
            <v>TE LEITO AÇO ZINCADO HORIZONTAL 300x75mm</v>
          </cell>
          <cell r="F10239" t="str">
            <v>UN</v>
          </cell>
          <cell r="G10239">
            <v>133.82</v>
          </cell>
          <cell r="H10239" t="str">
            <v>S-PLEO</v>
          </cell>
          <cell r="I10239">
            <v>173.96</v>
          </cell>
        </row>
        <row r="10240">
          <cell r="D10240" t="str">
            <v>P177044</v>
          </cell>
          <cell r="E10240" t="str">
            <v>TE LEITO AÇO ZINCADO-VERTICAL DESCIDA 300x75mm</v>
          </cell>
          <cell r="F10240" t="str">
            <v>UN</v>
          </cell>
          <cell r="G10240">
            <v>133.82</v>
          </cell>
          <cell r="H10240" t="str">
            <v>S-PLEO</v>
          </cell>
          <cell r="I10240">
            <v>173.96</v>
          </cell>
        </row>
        <row r="10241">
          <cell r="D10241" t="str">
            <v>P177045</v>
          </cell>
          <cell r="E10241" t="str">
            <v>TE LEITO AÇO ZINCADO-VERTICAL SUBIDA 300x75mm</v>
          </cell>
          <cell r="F10241" t="str">
            <v>UN</v>
          </cell>
          <cell r="G10241">
            <v>133.82</v>
          </cell>
          <cell r="H10241" t="str">
            <v>S-PLEO</v>
          </cell>
          <cell r="I10241">
            <v>173.96</v>
          </cell>
        </row>
        <row r="10242">
          <cell r="D10242" t="str">
            <v>P177046</v>
          </cell>
          <cell r="E10242" t="str">
            <v>TE LEITO AÇO ZINCADO-HORIZONTAL 400x75mm</v>
          </cell>
          <cell r="F10242" t="str">
            <v>UN</v>
          </cell>
          <cell r="G10242">
            <v>139.49</v>
          </cell>
          <cell r="H10242" t="str">
            <v>S-PLEO</v>
          </cell>
          <cell r="I10242">
            <v>181.33</v>
          </cell>
        </row>
        <row r="10243">
          <cell r="D10243" t="str">
            <v>P177047</v>
          </cell>
          <cell r="E10243" t="str">
            <v>TE LEITO AÇO ZINCADO-VERTICAL DESCIDA 400x75mm</v>
          </cell>
          <cell r="F10243" t="str">
            <v>UN</v>
          </cell>
          <cell r="G10243">
            <v>139.49</v>
          </cell>
          <cell r="H10243" t="str">
            <v>S-PLEO</v>
          </cell>
          <cell r="I10243">
            <v>181.33</v>
          </cell>
        </row>
        <row r="10244">
          <cell r="D10244" t="str">
            <v>P177048</v>
          </cell>
          <cell r="E10244" t="str">
            <v>TE LEITO AÇO ZINCADO-VERTICAL SUBIDA 400x75mm</v>
          </cell>
          <cell r="F10244" t="str">
            <v>UN</v>
          </cell>
          <cell r="G10244">
            <v>139.49</v>
          </cell>
          <cell r="H10244" t="str">
            <v>S-PLEO</v>
          </cell>
          <cell r="I10244">
            <v>181.33</v>
          </cell>
        </row>
        <row r="10245">
          <cell r="D10245" t="str">
            <v>P177049</v>
          </cell>
          <cell r="E10245" t="str">
            <v>TE LEITO AÇO ZINCADO-HORIZONTAL 500x75mm</v>
          </cell>
          <cell r="F10245" t="str">
            <v>UN</v>
          </cell>
          <cell r="G10245">
            <v>143.16999999999999</v>
          </cell>
          <cell r="H10245" t="str">
            <v>S-PLEO</v>
          </cell>
          <cell r="I10245">
            <v>186.12</v>
          </cell>
        </row>
        <row r="10246">
          <cell r="D10246" t="str">
            <v>P177050</v>
          </cell>
          <cell r="E10246" t="str">
            <v>TE LEITO AÇO ZINCADO-VERTICAL DESCIDA 500x75mm</v>
          </cell>
          <cell r="F10246" t="str">
            <v>UN</v>
          </cell>
          <cell r="G10246">
            <v>143.16999999999999</v>
          </cell>
          <cell r="H10246" t="str">
            <v>S-PLEO</v>
          </cell>
          <cell r="I10246">
            <v>186.12</v>
          </cell>
        </row>
        <row r="10247">
          <cell r="D10247" t="str">
            <v>P177051</v>
          </cell>
          <cell r="E10247" t="str">
            <v>TE LEITO AÇO ZINCADO-VERTICAL SUBIDA 500x75mm</v>
          </cell>
          <cell r="F10247" t="str">
            <v>UN</v>
          </cell>
          <cell r="G10247">
            <v>143.16999999999999</v>
          </cell>
          <cell r="H10247" t="str">
            <v>S-PLEO</v>
          </cell>
          <cell r="I10247">
            <v>186.12</v>
          </cell>
        </row>
        <row r="10248">
          <cell r="D10248" t="str">
            <v>P177060</v>
          </cell>
          <cell r="E10248" t="str">
            <v>ELETROCALHA PERFURADA, ZINCADA 100x70mm</v>
          </cell>
          <cell r="F10248" t="str">
            <v>M</v>
          </cell>
          <cell r="G10248">
            <v>55.68</v>
          </cell>
          <cell r="H10248" t="str">
            <v>S-PLEO</v>
          </cell>
          <cell r="I10248">
            <v>72.38</v>
          </cell>
        </row>
        <row r="10249">
          <cell r="D10249" t="str">
            <v>P177061</v>
          </cell>
          <cell r="E10249" t="str">
            <v>ELETROCALHA PERFURADA, ZINCADA 200x70mm</v>
          </cell>
          <cell r="F10249" t="str">
            <v>M</v>
          </cell>
          <cell r="G10249">
            <v>62.27</v>
          </cell>
          <cell r="H10249" t="str">
            <v>S-PLEO</v>
          </cell>
          <cell r="I10249">
            <v>80.95</v>
          </cell>
        </row>
        <row r="10250">
          <cell r="D10250" t="str">
            <v>P177062</v>
          </cell>
          <cell r="E10250" t="str">
            <v>ELETROCALHA PERFURADA, ZINCADA 300x70mm</v>
          </cell>
          <cell r="F10250" t="str">
            <v>UN</v>
          </cell>
          <cell r="G10250">
            <v>76.86</v>
          </cell>
          <cell r="H10250" t="str">
            <v>S-PLEO</v>
          </cell>
          <cell r="I10250">
            <v>99.91</v>
          </cell>
        </row>
        <row r="10251">
          <cell r="D10251" t="str">
            <v>P177063</v>
          </cell>
          <cell r="E10251" t="str">
            <v>ELETROCALHA PERFURADA, ZINCADA 400x70mm</v>
          </cell>
          <cell r="F10251" t="str">
            <v>M</v>
          </cell>
          <cell r="G10251">
            <v>86.37</v>
          </cell>
          <cell r="H10251" t="str">
            <v>S-PLEO</v>
          </cell>
          <cell r="I10251">
            <v>112.28</v>
          </cell>
        </row>
        <row r="10252">
          <cell r="D10252" t="str">
            <v>P177070</v>
          </cell>
          <cell r="E10252" t="str">
            <v>JUNÇÃO ELETROCALHA PERFURADA</v>
          </cell>
          <cell r="F10252" t="str">
            <v>UN</v>
          </cell>
          <cell r="G10252">
            <v>6.61</v>
          </cell>
          <cell r="H10252" t="str">
            <v>S-PLEO</v>
          </cell>
          <cell r="I10252">
            <v>8.59</v>
          </cell>
        </row>
        <row r="10253">
          <cell r="D10253" t="str">
            <v>P177080</v>
          </cell>
          <cell r="E10253" t="str">
            <v>CURVA ELETROCALHA PERF. VERTICAL EXT. 90 -100x70mm</v>
          </cell>
          <cell r="F10253" t="str">
            <v>UN</v>
          </cell>
          <cell r="G10253">
            <v>23.28</v>
          </cell>
          <cell r="H10253" t="str">
            <v>S-PLEO</v>
          </cell>
          <cell r="I10253">
            <v>30.26</v>
          </cell>
        </row>
        <row r="10254">
          <cell r="D10254" t="str">
            <v>P177081</v>
          </cell>
          <cell r="E10254" t="str">
            <v>CURVA ELETROCALHA PERF. VERTICAL INT. 90 -100x70mm</v>
          </cell>
          <cell r="F10254" t="str">
            <v>UN</v>
          </cell>
          <cell r="G10254">
            <v>25.78</v>
          </cell>
          <cell r="H10254" t="str">
            <v>S-PLEO</v>
          </cell>
          <cell r="I10254">
            <v>33.51</v>
          </cell>
        </row>
        <row r="10255">
          <cell r="D10255" t="str">
            <v>P177082</v>
          </cell>
          <cell r="E10255" t="str">
            <v>CURVA ELETROCALHA PERF.HORIZONTAL 90 -100x70mm</v>
          </cell>
          <cell r="F10255" t="str">
            <v>UN</v>
          </cell>
          <cell r="G10255">
            <v>20.6</v>
          </cell>
          <cell r="H10255" t="str">
            <v>S-PLEO</v>
          </cell>
          <cell r="I10255">
            <v>26.78</v>
          </cell>
        </row>
        <row r="10256">
          <cell r="D10256" t="str">
            <v>P177083</v>
          </cell>
          <cell r="E10256" t="str">
            <v>CURVA ELETROCALHA PERF. VERTICAL 90 -200x70mm</v>
          </cell>
          <cell r="F10256" t="str">
            <v>UN</v>
          </cell>
          <cell r="G10256">
            <v>30.91</v>
          </cell>
          <cell r="H10256" t="str">
            <v>S-PLEO</v>
          </cell>
          <cell r="I10256">
            <v>40.18</v>
          </cell>
        </row>
        <row r="10257">
          <cell r="D10257" t="str">
            <v>P177084</v>
          </cell>
          <cell r="E10257" t="str">
            <v>CURVA ELETROCALHA PERF. VERTICAL INT. 90 -200x70mm</v>
          </cell>
          <cell r="F10257" t="str">
            <v>UN</v>
          </cell>
          <cell r="G10257">
            <v>32.21</v>
          </cell>
          <cell r="H10257" t="str">
            <v>S-PLEO</v>
          </cell>
          <cell r="I10257">
            <v>41.87</v>
          </cell>
        </row>
        <row r="10258">
          <cell r="D10258" t="str">
            <v>P177085</v>
          </cell>
          <cell r="E10258" t="str">
            <v>CURVA ELETROCALHA PERF. HORIZONTAL 90 -200x70mm</v>
          </cell>
          <cell r="F10258" t="str">
            <v>UN</v>
          </cell>
          <cell r="G10258">
            <v>31.43</v>
          </cell>
          <cell r="H10258" t="str">
            <v>S-PLEO</v>
          </cell>
          <cell r="I10258">
            <v>40.85</v>
          </cell>
        </row>
        <row r="10259">
          <cell r="D10259" t="str">
            <v>P177086</v>
          </cell>
          <cell r="E10259" t="str">
            <v>CURVA ELETROCALHA PERF. VERTICAL EXT. 90 -300x70mm</v>
          </cell>
          <cell r="F10259" t="str">
            <v>UN</v>
          </cell>
          <cell r="G10259">
            <v>39.72</v>
          </cell>
          <cell r="H10259" t="str">
            <v>S-PLEO</v>
          </cell>
          <cell r="I10259">
            <v>51.63</v>
          </cell>
        </row>
        <row r="10260">
          <cell r="D10260" t="str">
            <v>P177087</v>
          </cell>
          <cell r="E10260" t="str">
            <v>CURVA ELETROCALHA PERF. VERTICAL INT. 90 -300x70mm</v>
          </cell>
          <cell r="F10260" t="str">
            <v>UN</v>
          </cell>
          <cell r="G10260">
            <v>48.58</v>
          </cell>
          <cell r="H10260" t="str">
            <v>S-PLEO</v>
          </cell>
          <cell r="I10260">
            <v>63.15</v>
          </cell>
        </row>
        <row r="10261">
          <cell r="D10261" t="str">
            <v>P177088</v>
          </cell>
          <cell r="E10261" t="str">
            <v>CURVA ELETROCALHA PERF. HORIZONTAL 90 -300x70mm</v>
          </cell>
          <cell r="F10261" t="str">
            <v>UN</v>
          </cell>
          <cell r="G10261">
            <v>56.83</v>
          </cell>
          <cell r="H10261" t="str">
            <v>S-PLEO</v>
          </cell>
          <cell r="I10261">
            <v>73.87</v>
          </cell>
        </row>
        <row r="10262">
          <cell r="D10262" t="str">
            <v>P177089</v>
          </cell>
          <cell r="E10262" t="str">
            <v>CURVA ELETROCALHA PERF. VERTICAL EXT. 90 -400x70</v>
          </cell>
          <cell r="F10262" t="str">
            <v>UN</v>
          </cell>
          <cell r="G10262">
            <v>45.07</v>
          </cell>
          <cell r="H10262" t="str">
            <v>S-PLEO</v>
          </cell>
          <cell r="I10262">
            <v>58.59</v>
          </cell>
        </row>
        <row r="10263">
          <cell r="D10263" t="str">
            <v>P177090</v>
          </cell>
          <cell r="E10263" t="str">
            <v>CURVA ELETROCALHA PERF. VERTICAL INT. 90 -400x70mm</v>
          </cell>
          <cell r="F10263" t="str">
            <v>UN</v>
          </cell>
          <cell r="G10263">
            <v>56.82</v>
          </cell>
          <cell r="H10263" t="str">
            <v>S-PLEO</v>
          </cell>
          <cell r="I10263">
            <v>73.86</v>
          </cell>
        </row>
        <row r="10264">
          <cell r="D10264" t="str">
            <v>P177091</v>
          </cell>
          <cell r="E10264" t="str">
            <v>CURVA ELETROCALHA PERF. HORIZONTAL 90 -400x70mm</v>
          </cell>
          <cell r="F10264" t="str">
            <v>UN</v>
          </cell>
          <cell r="G10264">
            <v>77.25</v>
          </cell>
          <cell r="H10264" t="str">
            <v>S-PLEO</v>
          </cell>
          <cell r="I10264">
            <v>100.42</v>
          </cell>
        </row>
        <row r="10265">
          <cell r="D10265" t="str">
            <v>P177095</v>
          </cell>
          <cell r="E10265" t="str">
            <v>TE ELETROCALHA PERF. HORIZONTAL 100x70mm</v>
          </cell>
          <cell r="F10265" t="str">
            <v>UN</v>
          </cell>
          <cell r="G10265">
            <v>29.4</v>
          </cell>
          <cell r="H10265" t="str">
            <v>S-PLEO</v>
          </cell>
          <cell r="I10265">
            <v>38.22</v>
          </cell>
        </row>
        <row r="10266">
          <cell r="D10266" t="str">
            <v>P177096</v>
          </cell>
          <cell r="E10266" t="str">
            <v>TE ELETROCALHA PERF. HORIZONTAL 200x70mm</v>
          </cell>
          <cell r="F10266" t="str">
            <v>UN</v>
          </cell>
          <cell r="G10266">
            <v>41.18</v>
          </cell>
          <cell r="H10266" t="str">
            <v>S-PLEO</v>
          </cell>
          <cell r="I10266">
            <v>53.53</v>
          </cell>
        </row>
        <row r="10267">
          <cell r="D10267" t="str">
            <v>P177097</v>
          </cell>
          <cell r="E10267" t="str">
            <v>TE ELETROCALHA PERF. HORIZONTAL 300x70mm</v>
          </cell>
          <cell r="F10267" t="str">
            <v>UN</v>
          </cell>
          <cell r="G10267">
            <v>70.430000000000007</v>
          </cell>
          <cell r="H10267" t="str">
            <v>S-PLEO</v>
          </cell>
          <cell r="I10267">
            <v>91.55</v>
          </cell>
        </row>
        <row r="10268">
          <cell r="D10268" t="str">
            <v>P177098</v>
          </cell>
          <cell r="E10268" t="str">
            <v>TE ELETROCALHA PERF. HORIZONTAL 400x70mm</v>
          </cell>
          <cell r="F10268" t="str">
            <v>UN</v>
          </cell>
          <cell r="G10268">
            <v>92.27</v>
          </cell>
          <cell r="H10268" t="str">
            <v>S-PLEO</v>
          </cell>
          <cell r="I10268">
            <v>119.95</v>
          </cell>
        </row>
        <row r="10269">
          <cell r="D10269" t="str">
            <v>P178001</v>
          </cell>
          <cell r="E10269" t="str">
            <v>SINALIZADOR ROTATIVO PISCA-PISCA PARA GARAGEM</v>
          </cell>
          <cell r="F10269" t="str">
            <v>UN</v>
          </cell>
          <cell r="G10269">
            <v>147.87</v>
          </cell>
          <cell r="H10269" t="str">
            <v>S-PLEO</v>
          </cell>
          <cell r="I10269">
            <v>192.23</v>
          </cell>
        </row>
        <row r="10270">
          <cell r="D10270" t="str">
            <v>P178101</v>
          </cell>
          <cell r="E10270" t="str">
            <v>FOTOCELULA 1KW - 127V - COMPLETA</v>
          </cell>
          <cell r="F10270" t="str">
            <v>UN</v>
          </cell>
          <cell r="G10270">
            <v>31.96</v>
          </cell>
          <cell r="H10270" t="str">
            <v>S-PLEO</v>
          </cell>
          <cell r="I10270">
            <v>41.54</v>
          </cell>
        </row>
        <row r="10271">
          <cell r="D10271" t="str">
            <v>P179001</v>
          </cell>
          <cell r="E10271" t="str">
            <v>POSTE CONCRETO 6x4 1/2" INSTALADO</v>
          </cell>
          <cell r="F10271" t="str">
            <v>UN</v>
          </cell>
          <cell r="G10271">
            <v>347.86</v>
          </cell>
          <cell r="H10271" t="str">
            <v>S-PLEO</v>
          </cell>
          <cell r="I10271">
            <v>452.21</v>
          </cell>
        </row>
        <row r="10272">
          <cell r="D10272" t="str">
            <v>P179100</v>
          </cell>
          <cell r="E10272" t="str">
            <v>LÂMPADA VAPOR MERCÚRIO 80W - E40</v>
          </cell>
          <cell r="F10272" t="str">
            <v>UN</v>
          </cell>
          <cell r="G10272">
            <v>11.3</v>
          </cell>
          <cell r="H10272" t="str">
            <v>S-PLEO</v>
          </cell>
          <cell r="I10272">
            <v>14.69</v>
          </cell>
        </row>
        <row r="10273">
          <cell r="D10273" t="str">
            <v>P179101</v>
          </cell>
          <cell r="E10273" t="str">
            <v>LÂMPADA VAPOR MERCÚRIO 125W - E40</v>
          </cell>
          <cell r="F10273" t="str">
            <v>UN</v>
          </cell>
          <cell r="G10273">
            <v>11.48</v>
          </cell>
          <cell r="H10273" t="str">
            <v>S-PLEO</v>
          </cell>
          <cell r="I10273">
            <v>14.92</v>
          </cell>
        </row>
        <row r="10274">
          <cell r="D10274" t="str">
            <v>P179102</v>
          </cell>
          <cell r="E10274" t="str">
            <v>LÂMPADA VAPOR MERCÚRIO 250W - E40</v>
          </cell>
          <cell r="F10274" t="str">
            <v>UN</v>
          </cell>
          <cell r="G10274">
            <v>18.77</v>
          </cell>
          <cell r="H10274" t="str">
            <v>S-PLEO</v>
          </cell>
          <cell r="I10274">
            <v>24.4</v>
          </cell>
        </row>
        <row r="10275">
          <cell r="D10275" t="str">
            <v>P179103</v>
          </cell>
          <cell r="E10275" t="str">
            <v>LÂMPADA VAPOR MERCÚRIO 400W - E40</v>
          </cell>
          <cell r="F10275" t="str">
            <v>UN</v>
          </cell>
          <cell r="G10275">
            <v>36.54</v>
          </cell>
          <cell r="H10275" t="str">
            <v>S-PLEO</v>
          </cell>
          <cell r="I10275">
            <v>47.5</v>
          </cell>
        </row>
        <row r="10276">
          <cell r="D10276" t="str">
            <v>P179104</v>
          </cell>
          <cell r="E10276" t="str">
            <v>LÂMPADA VAPOR MERCÚRIO 700W - E40</v>
          </cell>
          <cell r="F10276" t="str">
            <v>UN</v>
          </cell>
          <cell r="G10276">
            <v>283.33999999999997</v>
          </cell>
          <cell r="H10276" t="str">
            <v>S-PLEO</v>
          </cell>
          <cell r="I10276">
            <v>368.34</v>
          </cell>
        </row>
        <row r="10277">
          <cell r="D10277" t="str">
            <v>P179105</v>
          </cell>
          <cell r="E10277" t="str">
            <v>LÂMPADA VAPOR MERCÚRIO 1000W - E40</v>
          </cell>
          <cell r="F10277" t="str">
            <v>UN</v>
          </cell>
          <cell r="G10277">
            <v>410.34</v>
          </cell>
          <cell r="H10277" t="str">
            <v>S-PLEO</v>
          </cell>
          <cell r="I10277">
            <v>533.44000000000005</v>
          </cell>
        </row>
        <row r="10278">
          <cell r="D10278" t="str">
            <v>P179110</v>
          </cell>
          <cell r="E10278" t="str">
            <v>LÂMPADA VAPOR SÓDIO 70W - E40</v>
          </cell>
          <cell r="F10278" t="str">
            <v>UN</v>
          </cell>
          <cell r="G10278">
            <v>30.07</v>
          </cell>
          <cell r="H10278" t="str">
            <v>S-PLEO</v>
          </cell>
          <cell r="I10278">
            <v>39.090000000000003</v>
          </cell>
        </row>
        <row r="10279">
          <cell r="D10279" t="str">
            <v>P179111</v>
          </cell>
          <cell r="E10279" t="str">
            <v>LÂMPADA VAPOR SÓDIO 150W - E40</v>
          </cell>
          <cell r="F10279" t="str">
            <v>UN</v>
          </cell>
          <cell r="G10279">
            <v>46.67</v>
          </cell>
          <cell r="H10279" t="str">
            <v>S-PLEO</v>
          </cell>
          <cell r="I10279">
            <v>60.67</v>
          </cell>
        </row>
        <row r="10280">
          <cell r="D10280" t="str">
            <v>P179112</v>
          </cell>
          <cell r="E10280" t="str">
            <v>LÂMPADA VAPOR SÓDIO 250W - E40</v>
          </cell>
          <cell r="F10280" t="str">
            <v>UN</v>
          </cell>
          <cell r="G10280">
            <v>50.67</v>
          </cell>
          <cell r="H10280" t="str">
            <v>S-PLEO</v>
          </cell>
          <cell r="I10280">
            <v>65.87</v>
          </cell>
        </row>
        <row r="10281">
          <cell r="D10281" t="str">
            <v>P179113</v>
          </cell>
          <cell r="E10281" t="str">
            <v>LÂMPADA VAPOR SÓDIO 400W - E40</v>
          </cell>
          <cell r="F10281" t="str">
            <v>UN</v>
          </cell>
          <cell r="G10281">
            <v>61.68</v>
          </cell>
          <cell r="H10281" t="str">
            <v>S-PLEO</v>
          </cell>
          <cell r="I10281">
            <v>80.180000000000007</v>
          </cell>
        </row>
        <row r="10282">
          <cell r="D10282" t="str">
            <v>P179114</v>
          </cell>
          <cell r="E10282" t="str">
            <v>LÂMPADA VAPOR SÓDIO 1000W - E40</v>
          </cell>
          <cell r="F10282" t="str">
            <v>UN</v>
          </cell>
          <cell r="G10282">
            <v>373.34</v>
          </cell>
          <cell r="H10282" t="str">
            <v>S-PLEO</v>
          </cell>
          <cell r="I10282">
            <v>485.34</v>
          </cell>
        </row>
        <row r="10283">
          <cell r="D10283" t="str">
            <v>P179120</v>
          </cell>
          <cell r="E10283" t="str">
            <v>LÂMPADA MISTA 160W  - E40</v>
          </cell>
          <cell r="F10283" t="str">
            <v>UN</v>
          </cell>
          <cell r="G10283">
            <v>15.98</v>
          </cell>
          <cell r="H10283" t="str">
            <v>S-PLEO</v>
          </cell>
          <cell r="I10283">
            <v>20.77</v>
          </cell>
        </row>
        <row r="10284">
          <cell r="D10284" t="str">
            <v>P179121</v>
          </cell>
          <cell r="E10284" t="str">
            <v>LÃMPADA MISTA 250W - E40</v>
          </cell>
          <cell r="F10284" t="str">
            <v>UN</v>
          </cell>
          <cell r="G10284">
            <v>16.670000000000002</v>
          </cell>
          <cell r="H10284" t="str">
            <v>S-PLEO</v>
          </cell>
          <cell r="I10284">
            <v>21.67</v>
          </cell>
        </row>
        <row r="10285">
          <cell r="D10285" t="str">
            <v>P179122</v>
          </cell>
          <cell r="E10285" t="str">
            <v>LÂMPADA MISTA 500W - E40</v>
          </cell>
          <cell r="F10285" t="str">
            <v>UN</v>
          </cell>
          <cell r="G10285">
            <v>27.68</v>
          </cell>
          <cell r="H10285" t="str">
            <v>S-PLEO</v>
          </cell>
          <cell r="I10285">
            <v>35.979999999999997</v>
          </cell>
        </row>
        <row r="10286">
          <cell r="D10286" t="str">
            <v>P179130</v>
          </cell>
          <cell r="E10286" t="str">
            <v>REATOR P/LÂMPADA VAPOR MERCÚRIO 80W</v>
          </cell>
          <cell r="F10286" t="str">
            <v>UN</v>
          </cell>
          <cell r="G10286">
            <v>39.229999999999997</v>
          </cell>
          <cell r="H10286" t="str">
            <v>S-PLEO</v>
          </cell>
          <cell r="I10286">
            <v>50.99</v>
          </cell>
        </row>
        <row r="10287">
          <cell r="D10287" t="str">
            <v>P179131</v>
          </cell>
          <cell r="E10287" t="str">
            <v>REATOR P/LÂMPADA VAPOR MERCÚRIO 125W</v>
          </cell>
          <cell r="F10287" t="str">
            <v>UN</v>
          </cell>
          <cell r="G10287">
            <v>40.85</v>
          </cell>
          <cell r="H10287" t="str">
            <v>S-PLEO</v>
          </cell>
          <cell r="I10287">
            <v>53.1</v>
          </cell>
        </row>
        <row r="10288">
          <cell r="D10288" t="str">
            <v>P179132</v>
          </cell>
          <cell r="E10288" t="str">
            <v>REATOR P/LÂMPADA VAPOR MERCÚRIO 250W</v>
          </cell>
          <cell r="F10288" t="str">
            <v>UN</v>
          </cell>
          <cell r="G10288">
            <v>51.66</v>
          </cell>
          <cell r="H10288" t="str">
            <v>S-PLEO</v>
          </cell>
          <cell r="I10288">
            <v>67.150000000000006</v>
          </cell>
        </row>
        <row r="10289">
          <cell r="D10289" t="str">
            <v>P179133</v>
          </cell>
          <cell r="E10289" t="str">
            <v>REATOR P/LÂMPADA VAPOR MERCÚRIO 400W</v>
          </cell>
          <cell r="F10289" t="str">
            <v>UN</v>
          </cell>
          <cell r="G10289">
            <v>64.36</v>
          </cell>
          <cell r="H10289" t="str">
            <v>S-PLEO</v>
          </cell>
          <cell r="I10289">
            <v>83.66</v>
          </cell>
        </row>
        <row r="10290">
          <cell r="D10290" t="str">
            <v>P179134</v>
          </cell>
          <cell r="E10290" t="str">
            <v>REATOR P/LÂMPADA VAPOR MERCÚRIO 700W</v>
          </cell>
          <cell r="F10290" t="str">
            <v>UN</v>
          </cell>
          <cell r="G10290">
            <v>161.66</v>
          </cell>
          <cell r="H10290" t="str">
            <v>S-PLEO</v>
          </cell>
          <cell r="I10290">
            <v>210.15</v>
          </cell>
        </row>
        <row r="10291">
          <cell r="D10291" t="str">
            <v>P179135</v>
          </cell>
          <cell r="E10291" t="str">
            <v>REATOR P/LÂMPADA VAPOR MERCÚRIO 1000W</v>
          </cell>
          <cell r="F10291" t="str">
            <v>UN</v>
          </cell>
          <cell r="G10291">
            <v>207.86</v>
          </cell>
          <cell r="H10291" t="str">
            <v>S-PLEO</v>
          </cell>
          <cell r="I10291">
            <v>270.20999999999998</v>
          </cell>
        </row>
        <row r="10292">
          <cell r="D10292" t="str">
            <v>P179140</v>
          </cell>
          <cell r="E10292" t="str">
            <v>REATOR P/LÂMPADA VAPOR SÓDIO 70W</v>
          </cell>
          <cell r="F10292" t="str">
            <v>UN</v>
          </cell>
          <cell r="G10292">
            <v>64.03</v>
          </cell>
          <cell r="H10292" t="str">
            <v>S-PLEO</v>
          </cell>
          <cell r="I10292">
            <v>83.23</v>
          </cell>
        </row>
        <row r="10293">
          <cell r="D10293" t="str">
            <v>P179141</v>
          </cell>
          <cell r="E10293" t="str">
            <v>REATOR P/LÂMPADA VAPOR SÓDIO 150W</v>
          </cell>
          <cell r="F10293" t="str">
            <v>UN</v>
          </cell>
          <cell r="G10293">
            <v>60.04</v>
          </cell>
          <cell r="H10293" t="str">
            <v>S-PLEO</v>
          </cell>
          <cell r="I10293">
            <v>78.05</v>
          </cell>
        </row>
        <row r="10294">
          <cell r="D10294" t="str">
            <v>P179142</v>
          </cell>
          <cell r="E10294" t="str">
            <v>REATOR P/LÂMPADA VAPOR SÓDIO 250W</v>
          </cell>
          <cell r="F10294" t="str">
            <v>UN</v>
          </cell>
          <cell r="G10294">
            <v>72.790000000000006</v>
          </cell>
          <cell r="H10294" t="str">
            <v>S-PLEO</v>
          </cell>
          <cell r="I10294">
            <v>94.62</v>
          </cell>
        </row>
        <row r="10295">
          <cell r="D10295" t="str">
            <v>P179143</v>
          </cell>
          <cell r="E10295" t="str">
            <v>REATOR P/LÂMPADA VAPOR SÓDIO 400W</v>
          </cell>
          <cell r="F10295" t="str">
            <v>UN</v>
          </cell>
          <cell r="G10295">
            <v>99.89</v>
          </cell>
          <cell r="H10295" t="str">
            <v>S-PLEO</v>
          </cell>
          <cell r="I10295">
            <v>129.85</v>
          </cell>
        </row>
        <row r="10296">
          <cell r="D10296" t="str">
            <v>P179144</v>
          </cell>
          <cell r="E10296" t="str">
            <v>REATOR P/LÂMPADA VAPOR SÓDIO 1000W</v>
          </cell>
          <cell r="F10296" t="str">
            <v>UN</v>
          </cell>
          <cell r="G10296">
            <v>238.06</v>
          </cell>
          <cell r="H10296" t="str">
            <v>S-PLEO</v>
          </cell>
          <cell r="I10296">
            <v>309.47000000000003</v>
          </cell>
        </row>
        <row r="10297">
          <cell r="D10297" t="str">
            <v>P179150</v>
          </cell>
          <cell r="E10297" t="str">
            <v>BARRAMENTO COBRE CHATO 3/4" X 1/8"</v>
          </cell>
          <cell r="F10297" t="str">
            <v>M</v>
          </cell>
          <cell r="G10297">
            <v>21.65</v>
          </cell>
          <cell r="H10297" t="str">
            <v>S-PLEO</v>
          </cell>
          <cell r="I10297">
            <v>28.14</v>
          </cell>
        </row>
        <row r="10298">
          <cell r="D10298" t="str">
            <v>P179151</v>
          </cell>
          <cell r="E10298" t="str">
            <v>BARRAMENTO COBRE CHATO 1 X 1/8"</v>
          </cell>
          <cell r="F10298" t="str">
            <v>M</v>
          </cell>
          <cell r="G10298">
            <v>28.78</v>
          </cell>
          <cell r="H10298" t="str">
            <v>S-PLEO</v>
          </cell>
          <cell r="I10298">
            <v>37.409999999999997</v>
          </cell>
        </row>
        <row r="10299">
          <cell r="D10299" t="str">
            <v>P179152</v>
          </cell>
          <cell r="E10299" t="str">
            <v>BARRAMENTO COBRE CHATO 1 1/2 X 1/8"</v>
          </cell>
          <cell r="F10299" t="str">
            <v>M</v>
          </cell>
          <cell r="G10299">
            <v>42.21</v>
          </cell>
          <cell r="H10299" t="str">
            <v>S-PLEO</v>
          </cell>
          <cell r="I10299">
            <v>54.87</v>
          </cell>
        </row>
        <row r="10300">
          <cell r="D10300" t="str">
            <v>P179153</v>
          </cell>
          <cell r="E10300" t="str">
            <v>BARRAMENTO COBRE CHATO 1 X 1/4"</v>
          </cell>
          <cell r="F10300" t="str">
            <v>M</v>
          </cell>
          <cell r="G10300">
            <v>54.09</v>
          </cell>
          <cell r="H10300" t="str">
            <v>S-PLEO</v>
          </cell>
          <cell r="I10300">
            <v>70.31</v>
          </cell>
        </row>
        <row r="10301">
          <cell r="D10301" t="str">
            <v>P179154</v>
          </cell>
          <cell r="E10301" t="str">
            <v>BARRAMENTO COBRE CHATO 2 X 1/4"</v>
          </cell>
          <cell r="F10301" t="str">
            <v>M</v>
          </cell>
          <cell r="G10301">
            <v>106.54</v>
          </cell>
          <cell r="H10301" t="str">
            <v>S-PLEO</v>
          </cell>
          <cell r="I10301">
            <v>138.5</v>
          </cell>
        </row>
        <row r="10302">
          <cell r="D10302" t="str">
            <v>P181001</v>
          </cell>
          <cell r="E10302" t="str">
            <v>BANDEJA EM CHAPA GALVANIZADA N.16 (65x3x67cm)</v>
          </cell>
          <cell r="F10302" t="str">
            <v>UN</v>
          </cell>
          <cell r="G10302">
            <v>312.62</v>
          </cell>
          <cell r="H10302" t="str">
            <v>S-PLEO</v>
          </cell>
          <cell r="I10302">
            <v>406.4</v>
          </cell>
        </row>
        <row r="10303">
          <cell r="D10303" t="str">
            <v>P181002</v>
          </cell>
          <cell r="E10303" t="str">
            <v>SUPORTE SUSTENTA€AO EM FERRO P/AR CONDICIONADO</v>
          </cell>
          <cell r="F10303" t="str">
            <v>UN</v>
          </cell>
          <cell r="G10303">
            <v>245.24</v>
          </cell>
          <cell r="H10303" t="str">
            <v>S-PLEO</v>
          </cell>
          <cell r="I10303">
            <v>318.81</v>
          </cell>
        </row>
        <row r="10304">
          <cell r="D10304" t="str">
            <v>P181051</v>
          </cell>
          <cell r="E10304" t="str">
            <v>CAIXA EXT.ELETR/COMANDO P/TORRE/BOMBAS(50x50x20cm)</v>
          </cell>
          <cell r="F10304" t="str">
            <v>UN</v>
          </cell>
          <cell r="G10304">
            <v>911.57</v>
          </cell>
          <cell r="H10304" t="str">
            <v>S-PLEO</v>
          </cell>
          <cell r="I10304">
            <v>1185.04</v>
          </cell>
        </row>
        <row r="10305">
          <cell r="D10305" t="str">
            <v>P181101</v>
          </cell>
          <cell r="E10305" t="str">
            <v>DUTOS ISOLADOS P/AR CONDICIONADO C/ACESSORIOS</v>
          </cell>
          <cell r="F10305" t="str">
            <v>M2</v>
          </cell>
          <cell r="G10305">
            <v>509.72</v>
          </cell>
          <cell r="H10305" t="str">
            <v>S-PLEO</v>
          </cell>
          <cell r="I10305">
            <v>662.63</v>
          </cell>
        </row>
        <row r="10306">
          <cell r="D10306" t="str">
            <v>P181121</v>
          </cell>
          <cell r="E10306" t="str">
            <v>GRELHA LAT.ALUM.C/ALETAS VERT.E REGISTR0 (80X20cm)</v>
          </cell>
          <cell r="F10306" t="str">
            <v>UN</v>
          </cell>
          <cell r="G10306">
            <v>955.36</v>
          </cell>
          <cell r="H10306" t="str">
            <v>S-PLEO</v>
          </cell>
          <cell r="I10306">
            <v>1241.96</v>
          </cell>
        </row>
        <row r="10307">
          <cell r="D10307" t="str">
            <v>P181131</v>
          </cell>
          <cell r="E10307" t="str">
            <v>MANGOTE FLEXIVEL DE BORRACHA 38mmx30cm</v>
          </cell>
          <cell r="F10307" t="str">
            <v>UN</v>
          </cell>
          <cell r="G10307">
            <v>14.61</v>
          </cell>
          <cell r="H10307" t="str">
            <v>S-PLEO</v>
          </cell>
          <cell r="I10307">
            <v>18.989999999999998</v>
          </cell>
        </row>
        <row r="10308">
          <cell r="D10308" t="str">
            <v>P181132</v>
          </cell>
          <cell r="E10308" t="str">
            <v>MANGOTE FLEXIVEL DE BORRACHA 63mmx30cm</v>
          </cell>
          <cell r="F10308" t="str">
            <v>UN</v>
          </cell>
          <cell r="G10308">
            <v>18.64</v>
          </cell>
          <cell r="H10308" t="str">
            <v>S-PLEO</v>
          </cell>
          <cell r="I10308">
            <v>24.23</v>
          </cell>
        </row>
        <row r="10309">
          <cell r="D10309" t="str">
            <v>P181151</v>
          </cell>
          <cell r="E10309" t="str">
            <v>ESPERA P/TERMOMETRO</v>
          </cell>
          <cell r="F10309" t="str">
            <v>UN</v>
          </cell>
          <cell r="G10309">
            <v>19.920000000000002</v>
          </cell>
          <cell r="H10309" t="str">
            <v>S-PLEO</v>
          </cell>
          <cell r="I10309">
            <v>25.89</v>
          </cell>
        </row>
        <row r="10310">
          <cell r="D10310" t="str">
            <v>P181152</v>
          </cell>
          <cell r="E10310" t="str">
            <v>ESPERA P/MANOMETRO</v>
          </cell>
          <cell r="F10310" t="str">
            <v>UN</v>
          </cell>
          <cell r="G10310">
            <v>19.920000000000002</v>
          </cell>
          <cell r="H10310" t="str">
            <v>S-PLEO</v>
          </cell>
          <cell r="I10310">
            <v>25.89</v>
          </cell>
        </row>
        <row r="10311">
          <cell r="D10311" t="str">
            <v>P181161</v>
          </cell>
          <cell r="E10311" t="str">
            <v>CHAVE DE FLUXO P/AGUA DE CONDENSA€AO</v>
          </cell>
          <cell r="F10311" t="str">
            <v>UN</v>
          </cell>
          <cell r="G10311">
            <v>469.43</v>
          </cell>
          <cell r="H10311" t="str">
            <v>S-PLEO</v>
          </cell>
          <cell r="I10311">
            <v>610.25</v>
          </cell>
        </row>
        <row r="10312">
          <cell r="D10312" t="str">
            <v>P181171</v>
          </cell>
          <cell r="E10312" t="str">
            <v>TERMOSTATO DE IMERSAO P/TORRE</v>
          </cell>
          <cell r="F10312" t="str">
            <v>UN</v>
          </cell>
          <cell r="G10312">
            <v>44.72</v>
          </cell>
          <cell r="H10312" t="str">
            <v>S-PLEO</v>
          </cell>
          <cell r="I10312">
            <v>58.13</v>
          </cell>
        </row>
        <row r="10313">
          <cell r="D10313" t="str">
            <v>P181181</v>
          </cell>
          <cell r="E10313" t="str">
            <v>ABRA€ADEIRA TIPO MSA REFOR€ADA 38mm</v>
          </cell>
          <cell r="F10313" t="str">
            <v>UN</v>
          </cell>
          <cell r="G10313">
            <v>5.34</v>
          </cell>
          <cell r="H10313" t="str">
            <v>S-PLEO</v>
          </cell>
          <cell r="I10313">
            <v>6.94</v>
          </cell>
        </row>
        <row r="10314">
          <cell r="D10314" t="str">
            <v>P181191</v>
          </cell>
          <cell r="E10314" t="str">
            <v>ABRA€ADEIRA TIPO MSA REFOR€ADA 63mm</v>
          </cell>
          <cell r="F10314" t="str">
            <v>UN</v>
          </cell>
          <cell r="G10314">
            <v>5.84</v>
          </cell>
          <cell r="H10314" t="str">
            <v>S-PLEO</v>
          </cell>
          <cell r="I10314">
            <v>7.59</v>
          </cell>
        </row>
        <row r="10315">
          <cell r="D10315" t="str">
            <v>P181300</v>
          </cell>
          <cell r="E10315" t="str">
            <v>APARELHO DE AR CONDICIONADO 21.000 BTU-INSTALACAO</v>
          </cell>
          <cell r="F10315" t="str">
            <v>UN</v>
          </cell>
          <cell r="G10315">
            <v>2393.8000000000002</v>
          </cell>
          <cell r="H10315" t="str">
            <v>S-PLEO</v>
          </cell>
          <cell r="I10315">
            <v>3111.94</v>
          </cell>
        </row>
        <row r="10316">
          <cell r="D10316" t="str">
            <v>P181301</v>
          </cell>
          <cell r="E10316" t="str">
            <v>APARELHO DE AR CONDICIONADO 18.000 BTU-INSTALACAO</v>
          </cell>
          <cell r="F10316" t="str">
            <v>UN</v>
          </cell>
          <cell r="G10316">
            <v>2393.8000000000002</v>
          </cell>
          <cell r="H10316" t="str">
            <v>S-PLEO</v>
          </cell>
          <cell r="I10316">
            <v>3111.94</v>
          </cell>
        </row>
        <row r="10317">
          <cell r="D10317" t="str">
            <v>P181302</v>
          </cell>
          <cell r="E10317" t="str">
            <v>APARELHO DE AR CONDICIONADO 14.000 BTU-INSTALACAO</v>
          </cell>
          <cell r="F10317" t="str">
            <v>UN</v>
          </cell>
          <cell r="G10317">
            <v>2293.8000000000002</v>
          </cell>
          <cell r="H10317" t="str">
            <v>S-PLEO</v>
          </cell>
          <cell r="I10317">
            <v>2981.94</v>
          </cell>
        </row>
        <row r="10318">
          <cell r="D10318" t="str">
            <v>P181303</v>
          </cell>
          <cell r="E10318" t="str">
            <v>APARELHO DE AR CONDICIONADO 12.000 BTU-INSTALACAO</v>
          </cell>
          <cell r="F10318" t="str">
            <v>UN</v>
          </cell>
          <cell r="G10318">
            <v>1940.62</v>
          </cell>
          <cell r="H10318" t="str">
            <v>S-PLEO</v>
          </cell>
          <cell r="I10318">
            <v>2522.8000000000002</v>
          </cell>
        </row>
        <row r="10319">
          <cell r="D10319" t="str">
            <v>P181304</v>
          </cell>
          <cell r="E10319" t="str">
            <v>APARELHO DE AR CONDICIONADO 10.000 BTU-INSTALACAO</v>
          </cell>
          <cell r="F10319" t="str">
            <v>UN</v>
          </cell>
          <cell r="G10319">
            <v>1688.47</v>
          </cell>
          <cell r="H10319" t="str">
            <v>S-PLEO</v>
          </cell>
          <cell r="I10319">
            <v>2195.0100000000002</v>
          </cell>
        </row>
        <row r="10320">
          <cell r="D10320" t="str">
            <v>P181305</v>
          </cell>
          <cell r="E10320" t="str">
            <v>APARELHO DE AR CONDICIONADO  7.500 BTU-INSTALACAO</v>
          </cell>
          <cell r="F10320" t="str">
            <v>UN</v>
          </cell>
          <cell r="G10320">
            <v>1260.6199999999999</v>
          </cell>
          <cell r="H10320" t="str">
            <v>S-PLEO</v>
          </cell>
          <cell r="I10320">
            <v>1638.8</v>
          </cell>
        </row>
        <row r="10321">
          <cell r="D10321" t="str">
            <v>P181306</v>
          </cell>
          <cell r="E10321" t="str">
            <v>APARELHO DE AR CONDICIONADO 30.000 BTU-INSTALACAO</v>
          </cell>
          <cell r="F10321" t="str">
            <v>UN</v>
          </cell>
          <cell r="G10321">
            <v>3553.8</v>
          </cell>
          <cell r="H10321" t="str">
            <v>S-PLEO</v>
          </cell>
          <cell r="I10321">
            <v>4619.9399999999996</v>
          </cell>
        </row>
        <row r="10322">
          <cell r="D10322" t="str">
            <v>P181401</v>
          </cell>
          <cell r="E10322" t="str">
            <v>EXAUSTOR ELETRICO MONOFASICO 450m 3/h 220V</v>
          </cell>
          <cell r="F10322" t="str">
            <v>UN</v>
          </cell>
          <cell r="G10322">
            <v>177.73</v>
          </cell>
          <cell r="H10322" t="str">
            <v>S-PLEO</v>
          </cell>
          <cell r="I10322">
            <v>231.04</v>
          </cell>
        </row>
        <row r="10323">
          <cell r="D10323" t="str">
            <v>P184100</v>
          </cell>
          <cell r="E10323" t="str">
            <v>EXAUSTOR ELETRICO DOMESTICO STANDARD-DIAMETRO 33cm</v>
          </cell>
          <cell r="F10323" t="str">
            <v>UN</v>
          </cell>
          <cell r="G10323">
            <v>143.72999999999999</v>
          </cell>
          <cell r="H10323" t="str">
            <v>S-PLEO</v>
          </cell>
          <cell r="I10323">
            <v>186.84</v>
          </cell>
        </row>
        <row r="10324">
          <cell r="D10324" t="str">
            <v>P212100</v>
          </cell>
          <cell r="E10324" t="str">
            <v>CANTEIROS EM TERRA VEGETAL</v>
          </cell>
          <cell r="F10324" t="str">
            <v>M2</v>
          </cell>
          <cell r="G10324">
            <v>19.04</v>
          </cell>
          <cell r="H10324" t="str">
            <v>S-PLEO</v>
          </cell>
          <cell r="I10324">
            <v>24.75</v>
          </cell>
        </row>
        <row r="10325">
          <cell r="D10325" t="str">
            <v>P212200</v>
          </cell>
          <cell r="E10325" t="str">
            <v>LEIVA EM PLACA COLOCADA</v>
          </cell>
          <cell r="F10325" t="str">
            <v>M2</v>
          </cell>
          <cell r="G10325">
            <v>14.25</v>
          </cell>
          <cell r="H10325" t="str">
            <v>S-PLEO</v>
          </cell>
          <cell r="I10325">
            <v>18.52</v>
          </cell>
        </row>
        <row r="10326">
          <cell r="D10326" t="str">
            <v>P212205</v>
          </cell>
          <cell r="E10326" t="str">
            <v>LEIVA DE CAMPO EM PLACA COLOCADA</v>
          </cell>
          <cell r="F10326" t="str">
            <v>M2</v>
          </cell>
          <cell r="G10326">
            <v>14.73</v>
          </cell>
          <cell r="H10326" t="str">
            <v>S-PLEO</v>
          </cell>
          <cell r="I10326">
            <v>19.14</v>
          </cell>
        </row>
        <row r="10327">
          <cell r="D10327" t="str">
            <v>P212300</v>
          </cell>
          <cell r="E10327" t="str">
            <v>ARBUSTO ORNAMENTAL INCLUSIVE PLANTIO</v>
          </cell>
          <cell r="F10327" t="str">
            <v>UN</v>
          </cell>
          <cell r="G10327">
            <v>12.52</v>
          </cell>
          <cell r="H10327" t="str">
            <v>S-PLEO</v>
          </cell>
          <cell r="I10327">
            <v>16.27</v>
          </cell>
        </row>
        <row r="10328">
          <cell r="D10328" t="str">
            <v>P212301</v>
          </cell>
          <cell r="E10328" t="str">
            <v>ARVORE ORNAMENTAL INCLUSIVE PLANTIO</v>
          </cell>
          <cell r="F10328" t="str">
            <v>UN</v>
          </cell>
          <cell r="G10328">
            <v>52.38</v>
          </cell>
          <cell r="H10328" t="str">
            <v>S-PLEO</v>
          </cell>
          <cell r="I10328">
            <v>68.09</v>
          </cell>
        </row>
        <row r="10329">
          <cell r="D10329" t="str">
            <v>P212400</v>
          </cell>
          <cell r="E10329" t="str">
            <v>PAVIMENTACAO COM SEIXO ROLADO EM JARDIM</v>
          </cell>
          <cell r="F10329" t="str">
            <v>M2</v>
          </cell>
          <cell r="G10329">
            <v>44.52</v>
          </cell>
          <cell r="H10329" t="str">
            <v>S-PLEO</v>
          </cell>
          <cell r="I10329">
            <v>57.87</v>
          </cell>
        </row>
        <row r="10330">
          <cell r="D10330" t="str">
            <v>P215001</v>
          </cell>
          <cell r="E10330" t="str">
            <v>BANCO CONCRETO PRE-MOLDADO 100x40cm-INCL.FIXACAO</v>
          </cell>
          <cell r="F10330" t="str">
            <v>UN</v>
          </cell>
          <cell r="G10330">
            <v>182.85</v>
          </cell>
          <cell r="H10330" t="str">
            <v>S-PLEO</v>
          </cell>
          <cell r="I10330">
            <v>237.7</v>
          </cell>
        </row>
        <row r="10331">
          <cell r="D10331" t="str">
            <v>P215100</v>
          </cell>
          <cell r="E10331" t="str">
            <v>TABELA DE BASQUETE C/SUSTENTACAO FERRO-PADRAO SMAM</v>
          </cell>
          <cell r="F10331" t="str">
            <v>CJ</v>
          </cell>
          <cell r="G10331">
            <v>1748.12</v>
          </cell>
          <cell r="H10331" t="str">
            <v>S-PLEO</v>
          </cell>
          <cell r="I10331">
            <v>2272.5500000000002</v>
          </cell>
        </row>
        <row r="10332">
          <cell r="D10332" t="str">
            <v>P215110</v>
          </cell>
          <cell r="E10332" t="str">
            <v>MESA DE CONCRETO C/BANCOS-80x150 - PADRAO SMAM</v>
          </cell>
          <cell r="F10332" t="str">
            <v>UN</v>
          </cell>
          <cell r="G10332">
            <v>1264.55</v>
          </cell>
          <cell r="H10332" t="str">
            <v>S-PLEO</v>
          </cell>
          <cell r="I10332">
            <v>1643.91</v>
          </cell>
        </row>
        <row r="10333">
          <cell r="D10333" t="str">
            <v>P215120</v>
          </cell>
          <cell r="E10333" t="str">
            <v>MESA DE DAMAS C/BANCOS-69x89 - PADRAO SMAM</v>
          </cell>
          <cell r="F10333" t="str">
            <v>UN</v>
          </cell>
          <cell r="G10333">
            <v>1015.63</v>
          </cell>
          <cell r="H10333" t="str">
            <v>S-PLEO</v>
          </cell>
          <cell r="I10333">
            <v>1320.31</v>
          </cell>
        </row>
        <row r="10334">
          <cell r="D10334" t="str">
            <v>P215130</v>
          </cell>
          <cell r="E10334" t="str">
            <v>BANCO B - L=2,20M - PADRAO SMAM</v>
          </cell>
          <cell r="F10334" t="str">
            <v>UN</v>
          </cell>
          <cell r="G10334">
            <v>599.85</v>
          </cell>
          <cell r="H10334" t="str">
            <v>S-PLEO</v>
          </cell>
          <cell r="I10334">
            <v>779.8</v>
          </cell>
        </row>
        <row r="10335">
          <cell r="D10335" t="str">
            <v>P215140</v>
          </cell>
          <cell r="E10335" t="str">
            <v>BEBEDOURO CONCRETO - PADRAO SMAM</v>
          </cell>
          <cell r="F10335" t="str">
            <v>UN</v>
          </cell>
          <cell r="G10335">
            <v>700.17</v>
          </cell>
          <cell r="H10335" t="str">
            <v>S-PLEO</v>
          </cell>
          <cell r="I10335">
            <v>910.22</v>
          </cell>
        </row>
        <row r="10336">
          <cell r="D10336" t="str">
            <v>P215150</v>
          </cell>
          <cell r="E10336" t="str">
            <v>CAIXA DE AREIA P/ESCORREGADOR-RAIO 2m -PADRAO SMAM</v>
          </cell>
          <cell r="F10336" t="str">
            <v>UN</v>
          </cell>
          <cell r="G10336">
            <v>2261.94</v>
          </cell>
          <cell r="H10336" t="str">
            <v>S-PLEO</v>
          </cell>
          <cell r="I10336">
            <v>2940.52</v>
          </cell>
        </row>
        <row r="10337">
          <cell r="D10337" t="str">
            <v>P215160</v>
          </cell>
          <cell r="E10337" t="str">
            <v>CHURRASQUEIRA TIJOLO A VISTA(1,18x0,76)PADRAO SMAM</v>
          </cell>
          <cell r="F10337" t="str">
            <v>UN</v>
          </cell>
          <cell r="G10337">
            <v>610.1</v>
          </cell>
          <cell r="H10337" t="str">
            <v>S-PLEO</v>
          </cell>
          <cell r="I10337">
            <v>793.13</v>
          </cell>
        </row>
        <row r="10338">
          <cell r="D10338" t="str">
            <v>P215170</v>
          </cell>
          <cell r="E10338" t="str">
            <v>CANCHA BOCHA ALVENARIA/MADEIRA-OFICIAL-PADRAO SMAM</v>
          </cell>
          <cell r="F10338" t="str">
            <v>UN</v>
          </cell>
          <cell r="G10338">
            <v>13978.09</v>
          </cell>
          <cell r="H10338" t="str">
            <v>S-PLEO</v>
          </cell>
          <cell r="I10338">
            <v>18171.509999999998</v>
          </cell>
        </row>
        <row r="10339">
          <cell r="D10339" t="str">
            <v>P215180</v>
          </cell>
          <cell r="E10339" t="str">
            <v>BRINQUEDO MULTIPLO - PADRAO SMAM</v>
          </cell>
          <cell r="F10339" t="str">
            <v>UN</v>
          </cell>
          <cell r="G10339">
            <v>19900.009999999998</v>
          </cell>
          <cell r="H10339" t="str">
            <v>S-PLEO</v>
          </cell>
          <cell r="I10339">
            <v>25870.01</v>
          </cell>
        </row>
        <row r="10340">
          <cell r="D10340" t="str">
            <v>P229100</v>
          </cell>
          <cell r="E10340" t="str">
            <v>COLOCACAO DE NUMERACAO METALICA EM PREDIOS-4 ALG.</v>
          </cell>
          <cell r="F10340" t="str">
            <v>CJ</v>
          </cell>
          <cell r="G10340">
            <v>31.36</v>
          </cell>
          <cell r="H10340" t="str">
            <v>S-PLEO</v>
          </cell>
          <cell r="I10340">
            <v>40.76</v>
          </cell>
        </row>
        <row r="10341">
          <cell r="D10341" t="str">
            <v>P229150</v>
          </cell>
          <cell r="E10341" t="str">
            <v>RETIRADA DE LOGOMARCA-PAREDE</v>
          </cell>
          <cell r="F10341" t="str">
            <v>UN</v>
          </cell>
          <cell r="G10341">
            <v>17.059999999999999</v>
          </cell>
          <cell r="H10341" t="str">
            <v>S-PLEO</v>
          </cell>
          <cell r="I10341">
            <v>22.17</v>
          </cell>
        </row>
        <row r="10342">
          <cell r="D10342" t="str">
            <v>P229501</v>
          </cell>
          <cell r="E10342" t="str">
            <v>ALAMBRADO DE TELA,MOUROES CONCRETO,ALTURA 2m</v>
          </cell>
          <cell r="F10342" t="str">
            <v>M</v>
          </cell>
          <cell r="G10342">
            <v>71.430000000000007</v>
          </cell>
          <cell r="H10342" t="str">
            <v>S-PLEO</v>
          </cell>
          <cell r="I10342">
            <v>92.85</v>
          </cell>
        </row>
        <row r="10343">
          <cell r="D10343" t="str">
            <v>P229502</v>
          </cell>
          <cell r="E10343" t="str">
            <v>ALAMBRADO DE TELA ELETROSSOLDADA,MOUROES,ALT.2m</v>
          </cell>
          <cell r="F10343" t="str">
            <v>M</v>
          </cell>
          <cell r="G10343">
            <v>60.98</v>
          </cell>
          <cell r="H10343" t="str">
            <v>S-PLEO</v>
          </cell>
          <cell r="I10343">
            <v>79.27</v>
          </cell>
        </row>
        <row r="10344">
          <cell r="D10344" t="str">
            <v>P229600</v>
          </cell>
          <cell r="E10344" t="str">
            <v>ALAMBRADO DE TELA,TUBO FERRO,VIGA CONCR., ALT.3m</v>
          </cell>
          <cell r="F10344" t="str">
            <v>M</v>
          </cell>
          <cell r="G10344">
            <v>272.32</v>
          </cell>
          <cell r="H10344" t="str">
            <v>S-PLEO</v>
          </cell>
          <cell r="I10344">
            <v>354.01</v>
          </cell>
        </row>
        <row r="10345">
          <cell r="D10345" t="str">
            <v>P229601</v>
          </cell>
          <cell r="E10345" t="str">
            <v>REFORCO C/TELA GALV.P/CANCHA DE ESPORTES,ALT.1m</v>
          </cell>
          <cell r="F10345" t="str">
            <v>M</v>
          </cell>
          <cell r="G10345">
            <v>24.62</v>
          </cell>
          <cell r="H10345" t="str">
            <v>S-PLEO</v>
          </cell>
          <cell r="I10345">
            <v>32</v>
          </cell>
        </row>
        <row r="10346">
          <cell r="D10346" t="str">
            <v>P231101</v>
          </cell>
          <cell r="E10346" t="str">
            <v>LIMPEZA DE PISO CIMENTADO</v>
          </cell>
          <cell r="F10346" t="str">
            <v>M2</v>
          </cell>
          <cell r="G10346">
            <v>3.16</v>
          </cell>
          <cell r="H10346" t="str">
            <v>S-PLEO</v>
          </cell>
          <cell r="I10346">
            <v>4.0999999999999996</v>
          </cell>
        </row>
        <row r="10347">
          <cell r="D10347" t="str">
            <v>P231105</v>
          </cell>
          <cell r="E10347" t="str">
            <v>LIMPEZA DE PISO DE ALTA RESISTENCIA</v>
          </cell>
          <cell r="F10347" t="str">
            <v>M2</v>
          </cell>
          <cell r="G10347">
            <v>3.16</v>
          </cell>
          <cell r="H10347" t="str">
            <v>S-PLEO</v>
          </cell>
          <cell r="I10347">
            <v>4.0999999999999996</v>
          </cell>
        </row>
        <row r="10348">
          <cell r="D10348" t="str">
            <v>P231110</v>
          </cell>
          <cell r="E10348" t="str">
            <v>LIMPEZA DE PISO DE MARMORE</v>
          </cell>
          <cell r="F10348" t="str">
            <v>M2</v>
          </cell>
          <cell r="G10348">
            <v>3.13</v>
          </cell>
          <cell r="H10348" t="str">
            <v>S-PLEO</v>
          </cell>
          <cell r="I10348">
            <v>4.0599999999999996</v>
          </cell>
        </row>
        <row r="10349">
          <cell r="D10349" t="str">
            <v>P231115</v>
          </cell>
          <cell r="E10349" t="str">
            <v>LIMPEZA DE PISO CERAMICO</v>
          </cell>
          <cell r="F10349" t="str">
            <v>M2</v>
          </cell>
          <cell r="G10349">
            <v>3.16</v>
          </cell>
          <cell r="H10349" t="str">
            <v>S-PLEO</v>
          </cell>
          <cell r="I10349">
            <v>4.0999999999999996</v>
          </cell>
        </row>
        <row r="10350">
          <cell r="D10350" t="str">
            <v>P231120</v>
          </cell>
          <cell r="E10350" t="str">
            <v>LIMPEZA DE PISO VINILICO</v>
          </cell>
          <cell r="F10350" t="str">
            <v>M2</v>
          </cell>
          <cell r="G10350">
            <v>2.52</v>
          </cell>
          <cell r="H10350" t="str">
            <v>S-PLEO</v>
          </cell>
          <cell r="I10350">
            <v>3.27</v>
          </cell>
        </row>
        <row r="10351">
          <cell r="D10351" t="str">
            <v>P231125</v>
          </cell>
          <cell r="E10351" t="str">
            <v>LIMPEZA DE PISO EM PLACAS DE BORRACHA</v>
          </cell>
          <cell r="F10351" t="str">
            <v>M2</v>
          </cell>
          <cell r="G10351">
            <v>4.79</v>
          </cell>
          <cell r="H10351" t="str">
            <v>S-PLEO</v>
          </cell>
          <cell r="I10351">
            <v>6.22</v>
          </cell>
        </row>
        <row r="10352">
          <cell r="D10352" t="str">
            <v>P231150</v>
          </cell>
          <cell r="E10352" t="str">
            <v>LIMPEZA DE CERAMICA EM PAREDE</v>
          </cell>
          <cell r="F10352" t="str">
            <v>M2</v>
          </cell>
          <cell r="G10352">
            <v>3.16</v>
          </cell>
          <cell r="H10352" t="str">
            <v>S-PLEO</v>
          </cell>
          <cell r="I10352">
            <v>4.0999999999999996</v>
          </cell>
        </row>
        <row r="10353">
          <cell r="D10353" t="str">
            <v>P231155</v>
          </cell>
          <cell r="E10353" t="str">
            <v>LIMPEZA DE AZULEJOS</v>
          </cell>
          <cell r="F10353" t="str">
            <v>M2</v>
          </cell>
          <cell r="G10353">
            <v>2.87</v>
          </cell>
          <cell r="H10353" t="str">
            <v>S-PLEO</v>
          </cell>
          <cell r="I10353">
            <v>3.73</v>
          </cell>
        </row>
        <row r="10354">
          <cell r="D10354" t="str">
            <v>P231160</v>
          </cell>
          <cell r="E10354" t="str">
            <v>LIMPEZA DE CHAPAS MELAMINICAS</v>
          </cell>
          <cell r="F10354" t="str">
            <v>M2</v>
          </cell>
          <cell r="G10354">
            <v>2.52</v>
          </cell>
          <cell r="H10354" t="str">
            <v>S-PLEO</v>
          </cell>
          <cell r="I10354">
            <v>3.27</v>
          </cell>
        </row>
        <row r="10355">
          <cell r="D10355" t="str">
            <v>P231165</v>
          </cell>
          <cell r="E10355" t="str">
            <v>LIMPEZA DE VIDROS</v>
          </cell>
          <cell r="F10355" t="str">
            <v>M2</v>
          </cell>
          <cell r="G10355">
            <v>3.93</v>
          </cell>
          <cell r="H10355" t="str">
            <v>S-PLEO</v>
          </cell>
          <cell r="I10355">
            <v>5.0999999999999996</v>
          </cell>
        </row>
        <row r="10356">
          <cell r="D10356" t="str">
            <v>P231190</v>
          </cell>
          <cell r="E10356" t="str">
            <v>LIMPEZA DE APARELHOS SANITARIOS</v>
          </cell>
          <cell r="F10356" t="str">
            <v>UN</v>
          </cell>
          <cell r="G10356">
            <v>3.04</v>
          </cell>
          <cell r="H10356" t="str">
            <v>S-PLEO</v>
          </cell>
          <cell r="I10356">
            <v>3.95</v>
          </cell>
        </row>
        <row r="10357">
          <cell r="D10357" t="str">
            <v>P231300</v>
          </cell>
          <cell r="E10357" t="str">
            <v>TESTE DE FUNCIONAMENTO DE APARELHOS SANITARIOS</v>
          </cell>
          <cell r="F10357" t="str">
            <v>UN</v>
          </cell>
          <cell r="G10357">
            <v>2.39</v>
          </cell>
          <cell r="H10357" t="str">
            <v>S-PLEO</v>
          </cell>
          <cell r="I10357">
            <v>3.1</v>
          </cell>
        </row>
        <row r="10358">
          <cell r="D10358" t="str">
            <v>P231400</v>
          </cell>
          <cell r="E10358" t="str">
            <v>RASPAGEM E CALAFETAGEM DE TACOS DE MADEIRA</v>
          </cell>
          <cell r="F10358" t="str">
            <v>M2</v>
          </cell>
          <cell r="G10358">
            <v>8.56</v>
          </cell>
          <cell r="H10358" t="str">
            <v>S-PLEO</v>
          </cell>
          <cell r="I10358">
            <v>11.12</v>
          </cell>
        </row>
        <row r="10359">
          <cell r="D10359" t="str">
            <v>P231600</v>
          </cell>
          <cell r="E10359" t="str">
            <v>REMOCAO E AMONTOAMENTO DE ENTULHO DENTRO DA OBRA</v>
          </cell>
          <cell r="F10359" t="str">
            <v>M3</v>
          </cell>
          <cell r="G10359">
            <v>10.32</v>
          </cell>
          <cell r="H10359" t="str">
            <v>S-PLEO</v>
          </cell>
          <cell r="I10359">
            <v>13.41</v>
          </cell>
        </row>
        <row r="10360">
          <cell r="D10360" t="str">
            <v>P231605</v>
          </cell>
          <cell r="E10360" t="str">
            <v>DESMONTAGEM DE GALPOES PROVISORIOS</v>
          </cell>
          <cell r="F10360" t="str">
            <v>M2</v>
          </cell>
          <cell r="G10360">
            <v>5.73</v>
          </cell>
          <cell r="H10360" t="str">
            <v>S-PLEO</v>
          </cell>
          <cell r="I10360">
            <v>7.44</v>
          </cell>
        </row>
        <row r="10361">
          <cell r="D10361" t="str">
            <v>P518903</v>
          </cell>
          <cell r="E10361" t="str">
            <v>CADASTRO E DESENHO DE REDES</v>
          </cell>
          <cell r="F10361" t="str">
            <v>M</v>
          </cell>
          <cell r="G10361">
            <v>0.84</v>
          </cell>
          <cell r="H10361" t="str">
            <v>S-PLEO</v>
          </cell>
          <cell r="I10361">
            <v>1.0900000000000001</v>
          </cell>
        </row>
        <row r="10362">
          <cell r="D10362" t="str">
            <v>P521012</v>
          </cell>
          <cell r="E10362" t="str">
            <v>CAPINA, LIMPEZA E VARREDURA</v>
          </cell>
          <cell r="F10362" t="str">
            <v>M2</v>
          </cell>
          <cell r="G10362">
            <v>0.76</v>
          </cell>
          <cell r="H10362" t="str">
            <v>S-PLEO</v>
          </cell>
          <cell r="I10362">
            <v>0.98</v>
          </cell>
        </row>
        <row r="10363">
          <cell r="D10363" t="str">
            <v>P521013</v>
          </cell>
          <cell r="E10363" t="str">
            <v>DECAPAGEM SUPERFICIAL COM REMOCAO ATE 500 m</v>
          </cell>
          <cell r="F10363" t="str">
            <v>M2</v>
          </cell>
          <cell r="G10363">
            <v>2.38</v>
          </cell>
          <cell r="H10363" t="str">
            <v>S-PLEO</v>
          </cell>
          <cell r="I10363">
            <v>3.09</v>
          </cell>
        </row>
        <row r="10364">
          <cell r="D10364" t="str">
            <v>P521014</v>
          </cell>
          <cell r="E10364" t="str">
            <v>LIMPEZA DE VALAS 1,0 x 1,50 C/ TRANSP. ATE 4 Km</v>
          </cell>
          <cell r="F10364" t="str">
            <v>M</v>
          </cell>
          <cell r="G10364">
            <v>26.6</v>
          </cell>
          <cell r="H10364" t="str">
            <v>S-PLEO</v>
          </cell>
          <cell r="I10364">
            <v>34.58</v>
          </cell>
        </row>
        <row r="10365">
          <cell r="D10365" t="str">
            <v>P521015</v>
          </cell>
          <cell r="E10365" t="str">
            <v>LIMPEZA DE VALAS 2,0 x 1,50 C/ TRANSP. ATE 4 Km</v>
          </cell>
          <cell r="F10365" t="str">
            <v>M</v>
          </cell>
          <cell r="G10365">
            <v>53.21</v>
          </cell>
          <cell r="H10365" t="str">
            <v>S-PLEO</v>
          </cell>
          <cell r="I10365">
            <v>69.17</v>
          </cell>
        </row>
        <row r="10366">
          <cell r="D10366" t="str">
            <v>P521016</v>
          </cell>
          <cell r="E10366" t="str">
            <v>DESMATAM.DESTOC.ARVORES d=&lt;15cm C/D8 E LIMPEZ.TER.</v>
          </cell>
          <cell r="F10366" t="str">
            <v>M2</v>
          </cell>
          <cell r="G10366">
            <v>0.4</v>
          </cell>
          <cell r="H10366" t="str">
            <v>S-PLEO</v>
          </cell>
          <cell r="I10366">
            <v>0.52</v>
          </cell>
        </row>
        <row r="10367">
          <cell r="D10367" t="str">
            <v>P521017</v>
          </cell>
          <cell r="E10367" t="str">
            <v>DESMATAMENTO E LIMPEZA</v>
          </cell>
          <cell r="F10367" t="str">
            <v>M2</v>
          </cell>
          <cell r="G10367">
            <v>0.61</v>
          </cell>
          <cell r="H10367" t="str">
            <v>S-PLEO</v>
          </cell>
          <cell r="I10367">
            <v>0.79</v>
          </cell>
        </row>
        <row r="10368">
          <cell r="D10368" t="str">
            <v>P521018</v>
          </cell>
          <cell r="E10368" t="str">
            <v>DESTOCAMENTO DE ARVORES DE 0,15 A 0,30M</v>
          </cell>
          <cell r="F10368" t="str">
            <v>UN</v>
          </cell>
          <cell r="G10368">
            <v>14.06</v>
          </cell>
          <cell r="H10368" t="str">
            <v>S-PLEO</v>
          </cell>
          <cell r="I10368">
            <v>18.27</v>
          </cell>
        </row>
        <row r="10369">
          <cell r="D10369" t="str">
            <v>P521019</v>
          </cell>
          <cell r="E10369" t="str">
            <v>DESTOCAMENTO DE ARVORES DIAMETRO MAIOR QUE 0,30M</v>
          </cell>
          <cell r="F10369" t="str">
            <v>UN</v>
          </cell>
          <cell r="G10369">
            <v>27.2</v>
          </cell>
          <cell r="H10369" t="str">
            <v>S-PLEO</v>
          </cell>
          <cell r="I10369">
            <v>35.36</v>
          </cell>
        </row>
        <row r="10370">
          <cell r="D10370" t="str">
            <v>P522113</v>
          </cell>
          <cell r="E10370" t="str">
            <v>DEMOLICAO DE ALVENARIA DE PEDRA (e=25cm)</v>
          </cell>
          <cell r="F10370" t="str">
            <v>M2</v>
          </cell>
          <cell r="G10370">
            <v>5.62</v>
          </cell>
          <cell r="H10370" t="str">
            <v>S-PLEO</v>
          </cell>
          <cell r="I10370">
            <v>7.3</v>
          </cell>
        </row>
        <row r="10371">
          <cell r="D10371" t="str">
            <v>P522114</v>
          </cell>
          <cell r="E10371" t="str">
            <v>DEMOLICAO DE ALVENARIA DE TIJOLOS FURADOS (e=10m)</v>
          </cell>
          <cell r="F10371" t="str">
            <v>M2</v>
          </cell>
          <cell r="G10371">
            <v>1.55</v>
          </cell>
          <cell r="H10371" t="str">
            <v>S-PLEO</v>
          </cell>
          <cell r="I10371">
            <v>2.0099999999999998</v>
          </cell>
        </row>
        <row r="10372">
          <cell r="D10372" t="str">
            <v>P522115</v>
          </cell>
          <cell r="E10372" t="str">
            <v>DEMOLICAO DE ALVENARIA DE TIJOLOS FURADOS (e=20m)</v>
          </cell>
          <cell r="F10372" t="str">
            <v>M2</v>
          </cell>
          <cell r="G10372">
            <v>3.1</v>
          </cell>
          <cell r="H10372" t="str">
            <v>S-PLEO</v>
          </cell>
          <cell r="I10372">
            <v>4.03</v>
          </cell>
        </row>
        <row r="10373">
          <cell r="D10373" t="str">
            <v>P522116</v>
          </cell>
          <cell r="E10373" t="str">
            <v>DEMOLICAO DE ALVENARIA DE TIJOLOS MACICOS (e=15cm)</v>
          </cell>
          <cell r="F10373" t="str">
            <v>M2</v>
          </cell>
          <cell r="G10373">
            <v>2.33</v>
          </cell>
          <cell r="H10373" t="str">
            <v>S-PLEO</v>
          </cell>
          <cell r="I10373">
            <v>3.02</v>
          </cell>
        </row>
        <row r="10374">
          <cell r="D10374" t="str">
            <v>P522117</v>
          </cell>
          <cell r="E10374" t="str">
            <v>DEMOLICAO DE ALVENARIA DE TIJOLOS MACICOS (e=25cm)</v>
          </cell>
          <cell r="F10374" t="str">
            <v>M2</v>
          </cell>
          <cell r="G10374">
            <v>3.87</v>
          </cell>
          <cell r="H10374" t="str">
            <v>S-PLEO</v>
          </cell>
          <cell r="I10374">
            <v>5.03</v>
          </cell>
        </row>
        <row r="10375">
          <cell r="D10375" t="str">
            <v>P522118</v>
          </cell>
          <cell r="E10375" t="str">
            <v>DEMOLICAO DE MURO DE ELEMENTOS VAZADOS</v>
          </cell>
          <cell r="F10375" t="str">
            <v>M2</v>
          </cell>
          <cell r="G10375">
            <v>3.55</v>
          </cell>
          <cell r="H10375" t="str">
            <v>S-PLEO</v>
          </cell>
          <cell r="I10375">
            <v>4.6100000000000003</v>
          </cell>
        </row>
        <row r="10376">
          <cell r="D10376" t="str">
            <v>P522124</v>
          </cell>
          <cell r="E10376" t="str">
            <v>DEMOLICAO PAVIMENTACAO ASFALTICA 7cm COM MARTELETE</v>
          </cell>
          <cell r="F10376" t="str">
            <v>M2</v>
          </cell>
          <cell r="G10376">
            <v>5.99</v>
          </cell>
          <cell r="H10376" t="str">
            <v>S-PLEO</v>
          </cell>
          <cell r="I10376">
            <v>7.78</v>
          </cell>
        </row>
        <row r="10377">
          <cell r="D10377" t="str">
            <v>P522125</v>
          </cell>
          <cell r="E10377" t="str">
            <v>DEMOLICAO PAVIMENTACAO ASFALTICA</v>
          </cell>
          <cell r="F10377" t="str">
            <v>M3</v>
          </cell>
          <cell r="G10377">
            <v>85.74</v>
          </cell>
          <cell r="H10377" t="str">
            <v>S-PLEO</v>
          </cell>
          <cell r="I10377">
            <v>111.46</v>
          </cell>
        </row>
        <row r="10378">
          <cell r="D10378" t="str">
            <v>P522126</v>
          </cell>
          <cell r="E10378" t="str">
            <v>REMOCAO DE PAVIMENTO COM PEDRA IRREGULAR</v>
          </cell>
          <cell r="F10378" t="str">
            <v>M2</v>
          </cell>
          <cell r="G10378">
            <v>1.33</v>
          </cell>
          <cell r="H10378" t="str">
            <v>S-PLEO</v>
          </cell>
          <cell r="I10378">
            <v>1.72</v>
          </cell>
        </row>
        <row r="10379">
          <cell r="D10379" t="str">
            <v>P522127</v>
          </cell>
          <cell r="E10379" t="str">
            <v>REMOCAO DE BASE DE SAIBRO (VALA)</v>
          </cell>
          <cell r="F10379" t="str">
            <v>M3</v>
          </cell>
          <cell r="G10379">
            <v>11.73</v>
          </cell>
          <cell r="H10379" t="str">
            <v>S-PLEO</v>
          </cell>
          <cell r="I10379">
            <v>15.24</v>
          </cell>
        </row>
        <row r="10380">
          <cell r="D10380" t="str">
            <v>P522128</v>
          </cell>
          <cell r="E10380" t="str">
            <v>DEMOLICAO DE CONCRETO SIMPLES COM MARTELETE</v>
          </cell>
          <cell r="F10380" t="str">
            <v>M3</v>
          </cell>
          <cell r="G10380">
            <v>54.88</v>
          </cell>
          <cell r="H10380" t="str">
            <v>S-PLEO</v>
          </cell>
          <cell r="I10380">
            <v>71.34</v>
          </cell>
        </row>
        <row r="10381">
          <cell r="D10381" t="str">
            <v>P522129</v>
          </cell>
          <cell r="E10381" t="str">
            <v>DEMOLICAO MANUAL DE CONCRETO SIMPLES</v>
          </cell>
          <cell r="F10381" t="str">
            <v>M3</v>
          </cell>
          <cell r="G10381">
            <v>53.62</v>
          </cell>
          <cell r="H10381" t="str">
            <v>S-PLEO</v>
          </cell>
          <cell r="I10381">
            <v>69.7</v>
          </cell>
        </row>
        <row r="10382">
          <cell r="D10382" t="str">
            <v>P522130</v>
          </cell>
          <cell r="E10382" t="str">
            <v>DEMOLICAO DE CONCRETO ARMADO COM REMOCAO</v>
          </cell>
          <cell r="F10382" t="str">
            <v>M3</v>
          </cell>
          <cell r="G10382">
            <v>139.03</v>
          </cell>
          <cell r="H10382" t="str">
            <v>S-PLEO</v>
          </cell>
          <cell r="I10382">
            <v>180.73</v>
          </cell>
        </row>
        <row r="10383">
          <cell r="D10383" t="str">
            <v>P522136</v>
          </cell>
          <cell r="E10383" t="str">
            <v>DEMOL.PAV.ASFALT. 7cm E LASTRO CONCR. 10cm-DMT=5km</v>
          </cell>
          <cell r="F10383" t="str">
            <v>M2</v>
          </cell>
          <cell r="G10383">
            <v>49.57</v>
          </cell>
          <cell r="H10383" t="str">
            <v>S-PLEO</v>
          </cell>
          <cell r="I10383">
            <v>64.44</v>
          </cell>
        </row>
        <row r="10384">
          <cell r="D10384" t="str">
            <v>P522137</v>
          </cell>
          <cell r="E10384" t="str">
            <v>DEMOL. DE CONCRETO SIMPLES COM MARTELETE (e=10cm)</v>
          </cell>
          <cell r="F10384" t="str">
            <v>M2</v>
          </cell>
          <cell r="G10384">
            <v>5.49</v>
          </cell>
          <cell r="H10384" t="str">
            <v>S-PLEO</v>
          </cell>
          <cell r="I10384">
            <v>7.13</v>
          </cell>
        </row>
        <row r="10385">
          <cell r="D10385" t="str">
            <v>P522138</v>
          </cell>
          <cell r="E10385" t="str">
            <v>REMOCAO DE PASSEIO</v>
          </cell>
          <cell r="F10385" t="str">
            <v>M</v>
          </cell>
          <cell r="G10385">
            <v>1.1399999999999999</v>
          </cell>
          <cell r="H10385" t="str">
            <v>S-PLEO</v>
          </cell>
          <cell r="I10385">
            <v>1.48</v>
          </cell>
        </row>
        <row r="10386">
          <cell r="D10386" t="str">
            <v>P522139</v>
          </cell>
          <cell r="E10386" t="str">
            <v>REMOCAO DE ASFALTO (e=5cm) BASE PARALELEPIPEDO</v>
          </cell>
          <cell r="F10386" t="str">
            <v>M2</v>
          </cell>
          <cell r="G10386">
            <v>4.6100000000000003</v>
          </cell>
          <cell r="H10386" t="str">
            <v>S-PLEO</v>
          </cell>
          <cell r="I10386">
            <v>5.99</v>
          </cell>
        </row>
        <row r="10387">
          <cell r="D10387" t="str">
            <v>P522140</v>
          </cell>
          <cell r="E10387" t="str">
            <v>REALINHAMENTO DE MEIO-FIO DE CONCRETO</v>
          </cell>
          <cell r="F10387" t="str">
            <v>M</v>
          </cell>
          <cell r="G10387">
            <v>1.21</v>
          </cell>
          <cell r="H10387" t="str">
            <v>S-PLEO</v>
          </cell>
          <cell r="I10387">
            <v>1.57</v>
          </cell>
        </row>
        <row r="10388">
          <cell r="D10388" t="str">
            <v>P522144</v>
          </cell>
          <cell r="E10388" t="str">
            <v>REMOCAO DE MEIO-FIO DE CONCRETO COM EMPILHAMENTO</v>
          </cell>
          <cell r="F10388" t="str">
            <v>M</v>
          </cell>
          <cell r="G10388">
            <v>1.22</v>
          </cell>
          <cell r="H10388" t="str">
            <v>S-PLEO</v>
          </cell>
          <cell r="I10388">
            <v>1.58</v>
          </cell>
        </row>
        <row r="10389">
          <cell r="D10389" t="str">
            <v>P522147</v>
          </cell>
          <cell r="E10389" t="str">
            <v>REMOCAO DE ASFALTO (e=5cm) E BASE PARALELEPIPEDO</v>
          </cell>
          <cell r="F10389" t="str">
            <v>M2</v>
          </cell>
          <cell r="G10389">
            <v>5.53</v>
          </cell>
          <cell r="H10389" t="str">
            <v>S-PLEO</v>
          </cell>
          <cell r="I10389">
            <v>7.18</v>
          </cell>
        </row>
        <row r="10390">
          <cell r="D10390" t="str">
            <v>P522148</v>
          </cell>
          <cell r="E10390" t="str">
            <v>REMOCAO PAVIMENTO EM PEDRA IRREGULAR</v>
          </cell>
          <cell r="F10390" t="str">
            <v>M</v>
          </cell>
          <cell r="G10390">
            <v>1.33</v>
          </cell>
          <cell r="H10390" t="str">
            <v>S-PLEO</v>
          </cell>
          <cell r="I10390">
            <v>1.72</v>
          </cell>
        </row>
        <row r="10391">
          <cell r="D10391" t="str">
            <v>P522149</v>
          </cell>
          <cell r="E10391" t="str">
            <v>REMOCAO PAVIMENTO COM ASFALTO (e=5cm)</v>
          </cell>
          <cell r="F10391" t="str">
            <v>M3</v>
          </cell>
          <cell r="G10391">
            <v>85.74</v>
          </cell>
          <cell r="H10391" t="str">
            <v>S-PLEO</v>
          </cell>
          <cell r="I10391">
            <v>111.46</v>
          </cell>
        </row>
        <row r="10392">
          <cell r="D10392" t="str">
            <v>P522150</v>
          </cell>
          <cell r="E10392" t="str">
            <v>DEMOLICAO PAVIMENTACAO ASFALTICA 5cm COM MARTELETE</v>
          </cell>
          <cell r="F10392" t="str">
            <v>M2</v>
          </cell>
          <cell r="G10392">
            <v>4.26</v>
          </cell>
          <cell r="H10392" t="str">
            <v>S-PLEO</v>
          </cell>
          <cell r="I10392">
            <v>5.53</v>
          </cell>
        </row>
        <row r="10393">
          <cell r="D10393" t="str">
            <v>P522152</v>
          </cell>
          <cell r="E10393" t="str">
            <v>REMOCAO DE PAVIMENTACAO BLOCOS PRE-MOLD. (DMT=5KM)</v>
          </cell>
          <cell r="F10393" t="str">
            <v>M2</v>
          </cell>
          <cell r="G10393">
            <v>3.95</v>
          </cell>
          <cell r="H10393" t="str">
            <v>S-PLEO</v>
          </cell>
          <cell r="I10393">
            <v>5.13</v>
          </cell>
        </row>
        <row r="10394">
          <cell r="D10394" t="str">
            <v>P522154</v>
          </cell>
          <cell r="E10394" t="str">
            <v>RECUP. E CONSERV. CORRETIVA SIST. PLUVIAL (1 EQ)</v>
          </cell>
          <cell r="F10394" t="str">
            <v>MS</v>
          </cell>
          <cell r="G10394">
            <v>5188.8</v>
          </cell>
          <cell r="H10394" t="str">
            <v>S-PLEO</v>
          </cell>
          <cell r="I10394">
            <v>6745.44</v>
          </cell>
        </row>
        <row r="10395">
          <cell r="D10395" t="str">
            <v>P522155</v>
          </cell>
          <cell r="E10395" t="str">
            <v>RECUP. E CONSERV. CORRETIVA SIST. PLUVIAL (2 EQ)</v>
          </cell>
          <cell r="F10395" t="str">
            <v>MS</v>
          </cell>
          <cell r="G10395">
            <v>5312.08</v>
          </cell>
          <cell r="H10395" t="str">
            <v>S-PLEO</v>
          </cell>
          <cell r="I10395">
            <v>6905.7</v>
          </cell>
        </row>
        <row r="10396">
          <cell r="D10396" t="str">
            <v>P522156</v>
          </cell>
          <cell r="E10396" t="str">
            <v>RECUP. E CONSERV. CORRETIVA SIST. PLUVIAL (4 EQ)</v>
          </cell>
          <cell r="F10396" t="str">
            <v>MS</v>
          </cell>
          <cell r="G10396">
            <v>5625.78</v>
          </cell>
          <cell r="H10396" t="str">
            <v>S-PLEO</v>
          </cell>
          <cell r="I10396">
            <v>7313.51</v>
          </cell>
        </row>
        <row r="10397">
          <cell r="D10397" t="str">
            <v>P522157</v>
          </cell>
          <cell r="E10397" t="str">
            <v>RECUP. E CONSERV. CORRETIVA SIST. PLUVIAL (5 EQ)</v>
          </cell>
          <cell r="F10397" t="str">
            <v>MS</v>
          </cell>
          <cell r="G10397">
            <v>5818.38</v>
          </cell>
          <cell r="H10397" t="str">
            <v>S-PLEO</v>
          </cell>
          <cell r="I10397">
            <v>7563.89</v>
          </cell>
        </row>
        <row r="10398">
          <cell r="D10398" t="str">
            <v>P523102</v>
          </cell>
          <cell r="E10398" t="str">
            <v>TAPUME SIMPLES DE COMPENSADO-ALTURA 3,30m</v>
          </cell>
          <cell r="F10398" t="str">
            <v>M</v>
          </cell>
          <cell r="G10398">
            <v>134.65</v>
          </cell>
          <cell r="H10398" t="str">
            <v>S-PLEO</v>
          </cell>
          <cell r="I10398">
            <v>175.04</v>
          </cell>
        </row>
        <row r="10399">
          <cell r="D10399" t="str">
            <v>P523103</v>
          </cell>
          <cell r="E10399" t="str">
            <v>TAPUME EM CHAPA DE COMPENSADO,e=12mm P/REDES,R.10x</v>
          </cell>
          <cell r="F10399" t="str">
            <v>M</v>
          </cell>
          <cell r="G10399">
            <v>9.1999999999999993</v>
          </cell>
          <cell r="H10399" t="str">
            <v>S-PLEO</v>
          </cell>
          <cell r="I10399">
            <v>11.96</v>
          </cell>
        </row>
        <row r="10400">
          <cell r="D10400" t="str">
            <v>P523104</v>
          </cell>
          <cell r="E10400" t="str">
            <v>TAPUME EM CHAPA DE COMPENSADO-ALTURA 2,20m, R.3x</v>
          </cell>
          <cell r="F10400" t="str">
            <v>M2</v>
          </cell>
          <cell r="G10400">
            <v>24.44</v>
          </cell>
          <cell r="H10400" t="str">
            <v>S-PLEO</v>
          </cell>
          <cell r="I10400">
            <v>31.77</v>
          </cell>
        </row>
        <row r="10401">
          <cell r="D10401" t="str">
            <v>P524109</v>
          </cell>
          <cell r="E10401" t="str">
            <v>GALPAO DE OBRAS - PADRAO CORSAN</v>
          </cell>
          <cell r="F10401" t="str">
            <v>M2</v>
          </cell>
          <cell r="G10401">
            <v>393.11</v>
          </cell>
          <cell r="H10401" t="str">
            <v>S-PLEO</v>
          </cell>
          <cell r="I10401">
            <v>511.04</v>
          </cell>
        </row>
        <row r="10402">
          <cell r="D10402" t="str">
            <v>P525702</v>
          </cell>
          <cell r="E10402" t="str">
            <v>SINALIZACAO DE VALAS, REAPROVEITAMENTO - 10 X</v>
          </cell>
          <cell r="F10402" t="str">
            <v>M</v>
          </cell>
          <cell r="G10402">
            <v>2.66</v>
          </cell>
          <cell r="H10402" t="str">
            <v>S-PLEO</v>
          </cell>
          <cell r="I10402">
            <v>3.45</v>
          </cell>
        </row>
        <row r="10403">
          <cell r="D10403" t="str">
            <v>P525703</v>
          </cell>
          <cell r="E10403" t="str">
            <v>SINALIZACAO DE TRECHOS COM TABULETAS</v>
          </cell>
          <cell r="F10403" t="str">
            <v>M</v>
          </cell>
          <cell r="G10403">
            <v>1.1499999999999999</v>
          </cell>
          <cell r="H10403" t="str">
            <v>S-PLEO</v>
          </cell>
          <cell r="I10403">
            <v>1.49</v>
          </cell>
        </row>
        <row r="10404">
          <cell r="D10404" t="str">
            <v>P526102</v>
          </cell>
          <cell r="E10404" t="str">
            <v>LOCACAO DA REDE COM NIVELAMENTO</v>
          </cell>
          <cell r="F10404" t="str">
            <v>M</v>
          </cell>
          <cell r="G10404">
            <v>3.45</v>
          </cell>
          <cell r="H10404" t="str">
            <v>S-PLEO</v>
          </cell>
          <cell r="I10404">
            <v>4.4800000000000004</v>
          </cell>
        </row>
        <row r="10405">
          <cell r="D10405" t="str">
            <v>P526104</v>
          </cell>
          <cell r="E10405" t="str">
            <v>LOCACAO DAS VALAS</v>
          </cell>
          <cell r="F10405" t="str">
            <v>M</v>
          </cell>
          <cell r="G10405">
            <v>1.96</v>
          </cell>
          <cell r="H10405" t="str">
            <v>S-PLEO</v>
          </cell>
          <cell r="I10405">
            <v>2.54</v>
          </cell>
        </row>
        <row r="10406">
          <cell r="D10406" t="str">
            <v>P526109</v>
          </cell>
          <cell r="E10406" t="str">
            <v>LOCACAO DA REDE SEM NIVELAMENTO</v>
          </cell>
          <cell r="F10406" t="str">
            <v>M</v>
          </cell>
          <cell r="G10406">
            <v>2.38</v>
          </cell>
          <cell r="H10406" t="str">
            <v>S-PLEO</v>
          </cell>
          <cell r="I10406">
            <v>3.09</v>
          </cell>
        </row>
        <row r="10407">
          <cell r="D10407" t="str">
            <v>P529402</v>
          </cell>
          <cell r="E10407" t="str">
            <v>LIMPEZA MECANICA DA OBRA</v>
          </cell>
          <cell r="F10407" t="str">
            <v>M2</v>
          </cell>
          <cell r="G10407">
            <v>2.82</v>
          </cell>
          <cell r="H10407" t="str">
            <v>S-PLEO</v>
          </cell>
          <cell r="I10407">
            <v>3.66</v>
          </cell>
        </row>
        <row r="10408">
          <cell r="D10408" t="str">
            <v>P529403</v>
          </cell>
          <cell r="E10408" t="str">
            <v>TRANSPORTE DE TUBOS E PECAS DE F§F§ (TxKM)</v>
          </cell>
          <cell r="F10408" t="str">
            <v>TK</v>
          </cell>
          <cell r="G10408">
            <v>2.64</v>
          </cell>
          <cell r="H10408" t="str">
            <v>S-PLEO</v>
          </cell>
          <cell r="I10408">
            <v>3.43</v>
          </cell>
        </row>
        <row r="10409">
          <cell r="D10409" t="str">
            <v>P529404</v>
          </cell>
          <cell r="E10409" t="str">
            <v>LIMPEZA,DESOBSTR.E RECUPER.DE BOCA-DE-LOBO E PV's</v>
          </cell>
          <cell r="F10409" t="str">
            <v>UN</v>
          </cell>
          <cell r="G10409">
            <v>13.15</v>
          </cell>
          <cell r="H10409" t="str">
            <v>S-PLEO</v>
          </cell>
          <cell r="I10409">
            <v>17.09</v>
          </cell>
        </row>
        <row r="10410">
          <cell r="D10410" t="str">
            <v>P529405</v>
          </cell>
          <cell r="E10410" t="str">
            <v>TRANSPORTE DE TUBOS PVC, CARGA E DESC. ATE 2Km</v>
          </cell>
          <cell r="F10410" t="str">
            <v>M</v>
          </cell>
          <cell r="G10410">
            <v>0.39</v>
          </cell>
          <cell r="H10410" t="str">
            <v>S-PLEO</v>
          </cell>
          <cell r="I10410">
            <v>0.5</v>
          </cell>
        </row>
        <row r="10411">
          <cell r="D10411" t="str">
            <v>P529406</v>
          </cell>
          <cell r="E10411" t="str">
            <v>TRANSPORTE DE TUBOS PEAD</v>
          </cell>
          <cell r="F10411" t="str">
            <v>M</v>
          </cell>
          <cell r="G10411">
            <v>0.16</v>
          </cell>
          <cell r="H10411" t="str">
            <v>S-PLEO</v>
          </cell>
          <cell r="I10411">
            <v>0.2</v>
          </cell>
        </row>
        <row r="10412">
          <cell r="D10412" t="str">
            <v>P529408</v>
          </cell>
          <cell r="E10412" t="str">
            <v>TRANSPORTE DE TUBOS PVC, CARGA E DESC. ATE 1KM</v>
          </cell>
          <cell r="F10412" t="str">
            <v>M</v>
          </cell>
          <cell r="G10412">
            <v>0.23</v>
          </cell>
          <cell r="H10412" t="str">
            <v>S-PLEO</v>
          </cell>
          <cell r="I10412">
            <v>0.28999999999999998</v>
          </cell>
        </row>
        <row r="10413">
          <cell r="D10413" t="str">
            <v>P529412</v>
          </cell>
          <cell r="E10413" t="str">
            <v>CARGA,TRANSP.ATE 10Km E DESCARGA DE TUBO PVC 50mm</v>
          </cell>
          <cell r="F10413" t="str">
            <v>M</v>
          </cell>
          <cell r="G10413">
            <v>0.15</v>
          </cell>
          <cell r="H10413" t="str">
            <v>S-PLEO</v>
          </cell>
          <cell r="I10413">
            <v>0.19</v>
          </cell>
        </row>
        <row r="10414">
          <cell r="D10414" t="str">
            <v>P529413</v>
          </cell>
          <cell r="E10414" t="str">
            <v>CARGA,TRANSP.ATE 10Km E DESCARGA DE TUBO PVC 75mm</v>
          </cell>
          <cell r="F10414" t="str">
            <v>M</v>
          </cell>
          <cell r="G10414">
            <v>0.3</v>
          </cell>
          <cell r="H10414" t="str">
            <v>S-PLEO</v>
          </cell>
          <cell r="I10414">
            <v>0.39</v>
          </cell>
        </row>
        <row r="10415">
          <cell r="D10415" t="str">
            <v>P529414</v>
          </cell>
          <cell r="E10415" t="str">
            <v>CARGA,TRANSP.ATE 10Km E DESCARGA DE TUBO PVC 100mm</v>
          </cell>
          <cell r="F10415" t="str">
            <v>M</v>
          </cell>
          <cell r="G10415">
            <v>0.3</v>
          </cell>
          <cell r="H10415" t="str">
            <v>S-PLEO</v>
          </cell>
          <cell r="I10415">
            <v>0.39</v>
          </cell>
        </row>
        <row r="10416">
          <cell r="D10416" t="str">
            <v>P529415</v>
          </cell>
          <cell r="E10416" t="str">
            <v>CARGA,TRANSP.ATE 10Km E DESCARGA DE TUBO PVC 150mm</v>
          </cell>
          <cell r="F10416" t="str">
            <v>M</v>
          </cell>
          <cell r="G10416">
            <v>0.45</v>
          </cell>
          <cell r="H10416" t="str">
            <v>S-PLEO</v>
          </cell>
          <cell r="I10416">
            <v>0.57999999999999996</v>
          </cell>
        </row>
        <row r="10417">
          <cell r="D10417" t="str">
            <v>P529416</v>
          </cell>
          <cell r="E10417" t="str">
            <v>CARGA,TRANSP.ATE 10Km E DESCARGA DE TUBO PVC 200mm</v>
          </cell>
          <cell r="F10417" t="str">
            <v>M</v>
          </cell>
          <cell r="G10417">
            <v>0.61</v>
          </cell>
          <cell r="H10417" t="str">
            <v>S-PLEO</v>
          </cell>
          <cell r="I10417">
            <v>0.79</v>
          </cell>
        </row>
        <row r="10418">
          <cell r="D10418" t="str">
            <v>P529417</v>
          </cell>
          <cell r="E10418" t="str">
            <v>CARGA,TRANSP.ATE 10Km E DESCARGA DE TUBO PVC 250mm</v>
          </cell>
          <cell r="F10418" t="str">
            <v>M</v>
          </cell>
          <cell r="G10418">
            <v>0.76</v>
          </cell>
          <cell r="H10418" t="str">
            <v>S-PLEO</v>
          </cell>
          <cell r="I10418">
            <v>0.98</v>
          </cell>
        </row>
        <row r="10419">
          <cell r="D10419" t="str">
            <v>P529418</v>
          </cell>
          <cell r="E10419" t="str">
            <v>CARGA,TRANSP.ATE 10Km E DESCARGA DE TUBO PVC 300mm</v>
          </cell>
          <cell r="F10419" t="str">
            <v>M</v>
          </cell>
          <cell r="G10419">
            <v>0.91</v>
          </cell>
          <cell r="H10419" t="str">
            <v>S-PLEO</v>
          </cell>
          <cell r="I10419">
            <v>1.18</v>
          </cell>
        </row>
        <row r="10420">
          <cell r="D10420" t="str">
            <v>P529419</v>
          </cell>
          <cell r="E10420" t="str">
            <v>CARGA,TRANSP.ATE 10Km E DESCARGA DE TUBO PVC 350mm</v>
          </cell>
          <cell r="F10420" t="str">
            <v>M</v>
          </cell>
          <cell r="G10420">
            <v>1.06</v>
          </cell>
          <cell r="H10420" t="str">
            <v>S-PLEO</v>
          </cell>
          <cell r="I10420">
            <v>1.37</v>
          </cell>
        </row>
        <row r="10421">
          <cell r="D10421" t="str">
            <v>P529420</v>
          </cell>
          <cell r="E10421" t="str">
            <v>CARGA,TRANSP.ATE 10Km E DESCARGA DE TUBO PVC 400mm</v>
          </cell>
          <cell r="F10421" t="str">
            <v>M</v>
          </cell>
          <cell r="G10421">
            <v>1.21</v>
          </cell>
          <cell r="H10421" t="str">
            <v>S-PLEO</v>
          </cell>
          <cell r="I10421">
            <v>1.57</v>
          </cell>
        </row>
        <row r="10422">
          <cell r="D10422" t="str">
            <v>P529421</v>
          </cell>
          <cell r="E10422" t="str">
            <v>CARGA,TRANSP.ATE 10Km E DESCARGA TUBO CERAM. 100mm</v>
          </cell>
          <cell r="F10422" t="str">
            <v>M</v>
          </cell>
          <cell r="G10422">
            <v>0.69</v>
          </cell>
          <cell r="H10422" t="str">
            <v>S-PLEO</v>
          </cell>
          <cell r="I10422">
            <v>0.89</v>
          </cell>
        </row>
        <row r="10423">
          <cell r="D10423" t="str">
            <v>P529422</v>
          </cell>
          <cell r="E10423" t="str">
            <v>CARGA,TRANSP.ATE 10Km E DESCARGA TUBO CERAM. 150mm</v>
          </cell>
          <cell r="F10423" t="str">
            <v>M</v>
          </cell>
          <cell r="G10423">
            <v>0.92</v>
          </cell>
          <cell r="H10423" t="str">
            <v>S-PLEO</v>
          </cell>
          <cell r="I10423">
            <v>1.19</v>
          </cell>
        </row>
        <row r="10424">
          <cell r="D10424" t="str">
            <v>P529423</v>
          </cell>
          <cell r="E10424" t="str">
            <v>CARGA,TRANSP.ATE 10Km E DESCARGA TUBO CERAM. 200mm</v>
          </cell>
          <cell r="F10424" t="str">
            <v>M</v>
          </cell>
          <cell r="G10424">
            <v>1.31</v>
          </cell>
          <cell r="H10424" t="str">
            <v>S-PLEO</v>
          </cell>
          <cell r="I10424">
            <v>1.7</v>
          </cell>
        </row>
        <row r="10425">
          <cell r="D10425" t="str">
            <v>P529424</v>
          </cell>
          <cell r="E10425" t="str">
            <v>CARGA,TRANSP.ATE 10Km E DESCARGA TUBO CERAM. 250mm</v>
          </cell>
          <cell r="F10425" t="str">
            <v>M</v>
          </cell>
          <cell r="G10425">
            <v>2.31</v>
          </cell>
          <cell r="H10425" t="str">
            <v>S-PLEO</v>
          </cell>
          <cell r="I10425">
            <v>3</v>
          </cell>
        </row>
        <row r="10426">
          <cell r="D10426" t="str">
            <v>P529425</v>
          </cell>
          <cell r="E10426" t="str">
            <v>CARGA,TRANSP.ATE 10Km E DESCARGA TUBO CERAM. 300mm</v>
          </cell>
          <cell r="F10426" t="str">
            <v>M</v>
          </cell>
          <cell r="G10426">
            <v>2.85</v>
          </cell>
          <cell r="H10426" t="str">
            <v>S-PLEO</v>
          </cell>
          <cell r="I10426">
            <v>3.7</v>
          </cell>
        </row>
        <row r="10427">
          <cell r="D10427" t="str">
            <v>P529426</v>
          </cell>
          <cell r="E10427" t="str">
            <v>CARGA,TRANSP.ATE 10Km E DESCARGA TUBO CERAM. 375mm</v>
          </cell>
          <cell r="F10427" t="str">
            <v>M</v>
          </cell>
          <cell r="G10427">
            <v>4.6900000000000004</v>
          </cell>
          <cell r="H10427" t="str">
            <v>S-PLEO</v>
          </cell>
          <cell r="I10427">
            <v>6.09</v>
          </cell>
        </row>
        <row r="10428">
          <cell r="D10428" t="str">
            <v>P529427</v>
          </cell>
          <cell r="E10428" t="str">
            <v>CARGA,TRANSP.ATE 10Km E DESCARGA TUBO CERAM. 450mm</v>
          </cell>
          <cell r="F10428" t="str">
            <v>M</v>
          </cell>
          <cell r="G10428">
            <v>6.85</v>
          </cell>
          <cell r="H10428" t="str">
            <v>S-PLEO</v>
          </cell>
          <cell r="I10428">
            <v>8.9</v>
          </cell>
        </row>
        <row r="10429">
          <cell r="D10429" t="str">
            <v>P529428</v>
          </cell>
          <cell r="E10429" t="str">
            <v>TRANSPORTE DE TUBOS E PECAS DE ACO (TxKM)</v>
          </cell>
          <cell r="F10429" t="str">
            <v>TK</v>
          </cell>
          <cell r="G10429">
            <v>2.64</v>
          </cell>
          <cell r="H10429" t="str">
            <v>S-PLEO</v>
          </cell>
          <cell r="I10429">
            <v>3.43</v>
          </cell>
        </row>
        <row r="10430">
          <cell r="D10430" t="str">
            <v>P529429</v>
          </cell>
          <cell r="E10430" t="str">
            <v>TRANSPORTE DE TUBOS DE CONCRETO (TxKM)</v>
          </cell>
          <cell r="F10430" t="str">
            <v>TK</v>
          </cell>
          <cell r="G10430">
            <v>2.64</v>
          </cell>
          <cell r="H10430" t="str">
            <v>S-PLEO</v>
          </cell>
          <cell r="I10430">
            <v>3.43</v>
          </cell>
        </row>
        <row r="10431">
          <cell r="D10431" t="str">
            <v>P529430</v>
          </cell>
          <cell r="E10431" t="str">
            <v>CARGA E DESCARGA DE TUBOS E PECAS DE F§F§</v>
          </cell>
          <cell r="F10431" t="str">
            <v>T</v>
          </cell>
          <cell r="G10431">
            <v>52.61</v>
          </cell>
          <cell r="H10431" t="str">
            <v>S-PLEO</v>
          </cell>
          <cell r="I10431">
            <v>68.39</v>
          </cell>
        </row>
        <row r="10432">
          <cell r="D10432" t="str">
            <v>P529431</v>
          </cell>
          <cell r="E10432" t="str">
            <v>CARGA E DESCARGA DE TUBOS E PECAS DE CONCRETO</v>
          </cell>
          <cell r="F10432" t="str">
            <v>T</v>
          </cell>
          <cell r="G10432">
            <v>46.04</v>
          </cell>
          <cell r="H10432" t="str">
            <v>S-PLEO</v>
          </cell>
          <cell r="I10432">
            <v>59.85</v>
          </cell>
        </row>
        <row r="10433">
          <cell r="D10433" t="str">
            <v>P529432</v>
          </cell>
          <cell r="E10433" t="str">
            <v>CARGA E DESCARGA DE TUBOS E PECAS DE ACO</v>
          </cell>
          <cell r="F10433" t="str">
            <v>T</v>
          </cell>
          <cell r="G10433">
            <v>52.61</v>
          </cell>
          <cell r="H10433" t="str">
            <v>S-PLEO</v>
          </cell>
          <cell r="I10433">
            <v>68.39</v>
          </cell>
        </row>
        <row r="10434">
          <cell r="D10434" t="str">
            <v>P529433</v>
          </cell>
          <cell r="E10434" t="str">
            <v>CARGA,TRANSP.E DESCARGA TUBOS DE CONCRETO DN 900</v>
          </cell>
          <cell r="F10434" t="str">
            <v>M</v>
          </cell>
          <cell r="G10434">
            <v>26.3</v>
          </cell>
          <cell r="H10434" t="str">
            <v>S-PLEO</v>
          </cell>
          <cell r="I10434">
            <v>34.19</v>
          </cell>
        </row>
        <row r="10435">
          <cell r="D10435" t="str">
            <v>P529434</v>
          </cell>
          <cell r="E10435" t="str">
            <v>TRANSPORTE DE TUBOS E PECAS DE FoFo DN 300</v>
          </cell>
          <cell r="F10435" t="str">
            <v>M</v>
          </cell>
          <cell r="G10435">
            <v>8.77</v>
          </cell>
          <cell r="H10435" t="str">
            <v>S-PLEO</v>
          </cell>
          <cell r="I10435">
            <v>11.4</v>
          </cell>
        </row>
        <row r="10436">
          <cell r="D10436" t="str">
            <v>P529435</v>
          </cell>
          <cell r="E10436" t="str">
            <v>TRANSPORTE DE TUBOS E PECAS DE FoFo DN 400</v>
          </cell>
          <cell r="F10436" t="str">
            <v>M</v>
          </cell>
          <cell r="G10436">
            <v>10.029999999999999</v>
          </cell>
          <cell r="H10436" t="str">
            <v>S-PLEO</v>
          </cell>
          <cell r="I10436">
            <v>13.03</v>
          </cell>
        </row>
        <row r="10437">
          <cell r="D10437" t="str">
            <v>P529436</v>
          </cell>
          <cell r="E10437" t="str">
            <v>TRANSPORTE DE TUBOS E PECAS DE FoFo DN 500</v>
          </cell>
          <cell r="F10437" t="str">
            <v>M</v>
          </cell>
          <cell r="G10437">
            <v>11.28</v>
          </cell>
          <cell r="H10437" t="str">
            <v>S-PLEO</v>
          </cell>
          <cell r="I10437">
            <v>14.66</v>
          </cell>
        </row>
        <row r="10438">
          <cell r="D10438" t="str">
            <v>P529500</v>
          </cell>
          <cell r="E10438" t="str">
            <v>PROTECAO COM GABIOES</v>
          </cell>
          <cell r="F10438" t="str">
            <v>M3</v>
          </cell>
          <cell r="G10438">
            <v>314.83</v>
          </cell>
          <cell r="H10438" t="str">
            <v>S-PLEO</v>
          </cell>
          <cell r="I10438">
            <v>409.27</v>
          </cell>
        </row>
        <row r="10439">
          <cell r="D10439" t="str">
            <v>P531122</v>
          </cell>
          <cell r="E10439" t="str">
            <v>ESCAVACAO MANUAL DE VALAS EM MAT.1a CAT.,ATE 2m</v>
          </cell>
          <cell r="F10439" t="str">
            <v>M3</v>
          </cell>
          <cell r="G10439">
            <v>7.74</v>
          </cell>
          <cell r="H10439" t="str">
            <v>S-PLEO</v>
          </cell>
          <cell r="I10439">
            <v>10.06</v>
          </cell>
        </row>
        <row r="10440">
          <cell r="D10440" t="str">
            <v>P531132</v>
          </cell>
          <cell r="E10440" t="str">
            <v>ESCAVACAO MANUAL DE VALAS EM MAT.1a CAT.,DE 2 A 3m</v>
          </cell>
          <cell r="F10440" t="str">
            <v>M3</v>
          </cell>
          <cell r="G10440">
            <v>9.0299999999999994</v>
          </cell>
          <cell r="H10440" t="str">
            <v>S-PLEO</v>
          </cell>
          <cell r="I10440">
            <v>11.73</v>
          </cell>
        </row>
        <row r="10441">
          <cell r="D10441" t="str">
            <v>P531133</v>
          </cell>
          <cell r="E10441" t="str">
            <v>ESCAVACAO MANUAL DE VALAS EM MAT.1a CAT.,DE 3 A 4m</v>
          </cell>
          <cell r="F10441" t="str">
            <v>M3</v>
          </cell>
          <cell r="G10441">
            <v>11.61</v>
          </cell>
          <cell r="H10441" t="str">
            <v>S-PLEO</v>
          </cell>
          <cell r="I10441">
            <v>15.09</v>
          </cell>
        </row>
        <row r="10442">
          <cell r="D10442" t="str">
            <v>P531134</v>
          </cell>
          <cell r="E10442" t="str">
            <v>ESCAVACAO MANUAL DE VALAS EM MAT.1a CAT.,DE 4 A 5m</v>
          </cell>
          <cell r="F10442" t="str">
            <v>M3</v>
          </cell>
          <cell r="G10442">
            <v>14.19</v>
          </cell>
          <cell r="H10442" t="str">
            <v>S-PLEO</v>
          </cell>
          <cell r="I10442">
            <v>18.440000000000001</v>
          </cell>
        </row>
        <row r="10443">
          <cell r="D10443" t="str">
            <v>P531135</v>
          </cell>
          <cell r="E10443" t="str">
            <v>ESC.MANUAL EM VALA, SOLO T."B" (S. MOLES),  ATE 2m</v>
          </cell>
          <cell r="F10443" t="str">
            <v>M3</v>
          </cell>
          <cell r="G10443">
            <v>10.32</v>
          </cell>
          <cell r="H10443" t="str">
            <v>S-PLEO</v>
          </cell>
          <cell r="I10443">
            <v>13.41</v>
          </cell>
        </row>
        <row r="10444">
          <cell r="D10444" t="str">
            <v>P531136</v>
          </cell>
          <cell r="E10444" t="str">
            <v>ESC.MANUAL EM VALA, SOLO T."B" (S. MOLES), 2 A 3 m</v>
          </cell>
          <cell r="F10444" t="str">
            <v>M3</v>
          </cell>
          <cell r="G10444">
            <v>12.9</v>
          </cell>
          <cell r="H10444" t="str">
            <v>S-PLEO</v>
          </cell>
          <cell r="I10444">
            <v>16.77</v>
          </cell>
        </row>
        <row r="10445">
          <cell r="D10445" t="str">
            <v>P531137</v>
          </cell>
          <cell r="E10445" t="str">
            <v>ESC.MANUAL EM VALA, SOLO T."B" (S. MOLES), 3 A 4 m</v>
          </cell>
          <cell r="F10445" t="str">
            <v>M3</v>
          </cell>
          <cell r="G10445">
            <v>15.48</v>
          </cell>
          <cell r="H10445" t="str">
            <v>S-PLEO</v>
          </cell>
          <cell r="I10445">
            <v>20.12</v>
          </cell>
        </row>
        <row r="10446">
          <cell r="D10446" t="str">
            <v>P531138</v>
          </cell>
          <cell r="E10446" t="str">
            <v>ESC.MANUAL EM VALA, SOLO T."B" (S. MOLES), 4 A 5 m</v>
          </cell>
          <cell r="F10446" t="str">
            <v>M3</v>
          </cell>
          <cell r="G10446">
            <v>18.32</v>
          </cell>
          <cell r="H10446" t="str">
            <v>S-PLEO</v>
          </cell>
          <cell r="I10446">
            <v>23.81</v>
          </cell>
        </row>
        <row r="10447">
          <cell r="D10447" t="str">
            <v>P531139</v>
          </cell>
          <cell r="E10447" t="str">
            <v>ESC.MANUAL EM VALA, SOLO T."B" (S. MOLES), 5 A 6 m</v>
          </cell>
          <cell r="F10447" t="str">
            <v>M3</v>
          </cell>
          <cell r="G10447">
            <v>21.67</v>
          </cell>
          <cell r="H10447" t="str">
            <v>S-PLEO</v>
          </cell>
          <cell r="I10447">
            <v>28.17</v>
          </cell>
        </row>
        <row r="10448">
          <cell r="D10448" t="str">
            <v>P531140</v>
          </cell>
          <cell r="E10448" t="str">
            <v>ESCAVACAO MANUAL DE VALAS EM AREIA, ATE 2 m</v>
          </cell>
          <cell r="F10448" t="str">
            <v>M3</v>
          </cell>
          <cell r="G10448">
            <v>6.45</v>
          </cell>
          <cell r="H10448" t="str">
            <v>S-PLEO</v>
          </cell>
          <cell r="I10448">
            <v>8.3800000000000008</v>
          </cell>
        </row>
        <row r="10449">
          <cell r="D10449" t="str">
            <v>P531141</v>
          </cell>
          <cell r="E10449" t="str">
            <v>ESCAVACAO MANUAL DE VALAS EM AREIA, DE 2 A 3 m</v>
          </cell>
          <cell r="F10449" t="str">
            <v>M3</v>
          </cell>
          <cell r="G10449">
            <v>7.74</v>
          </cell>
          <cell r="H10449" t="str">
            <v>S-PLEO</v>
          </cell>
          <cell r="I10449">
            <v>10.06</v>
          </cell>
        </row>
        <row r="10450">
          <cell r="D10450" t="str">
            <v>P531142</v>
          </cell>
          <cell r="E10450" t="str">
            <v>ESCAVACAO MANUAL DE VALAS EM AREIA, DE 3 A 4 m</v>
          </cell>
          <cell r="F10450" t="str">
            <v>M3</v>
          </cell>
          <cell r="G10450">
            <v>10.32</v>
          </cell>
          <cell r="H10450" t="str">
            <v>S-PLEO</v>
          </cell>
          <cell r="I10450">
            <v>13.41</v>
          </cell>
        </row>
        <row r="10451">
          <cell r="D10451" t="str">
            <v>P531145</v>
          </cell>
          <cell r="E10451" t="str">
            <v>DERROCAMENTO DE ROCHA COM EXPLOSIVO -ate 2,40m</v>
          </cell>
          <cell r="F10451" t="str">
            <v>M3</v>
          </cell>
          <cell r="G10451">
            <v>96.33</v>
          </cell>
          <cell r="H10451" t="str">
            <v>S-PLEO</v>
          </cell>
          <cell r="I10451">
            <v>125.22</v>
          </cell>
        </row>
        <row r="10452">
          <cell r="D10452" t="str">
            <v>P531146</v>
          </cell>
          <cell r="E10452" t="str">
            <v>ESC.MANUAL EM VALA, SOLO T. "C" (MOLEDO),   ATE 2m</v>
          </cell>
          <cell r="F10452" t="str">
            <v>M3</v>
          </cell>
          <cell r="G10452">
            <v>12.9</v>
          </cell>
          <cell r="H10452" t="str">
            <v>S-PLEO</v>
          </cell>
          <cell r="I10452">
            <v>16.77</v>
          </cell>
        </row>
        <row r="10453">
          <cell r="D10453" t="str">
            <v>P531147</v>
          </cell>
          <cell r="E10453" t="str">
            <v>ESC.MANUAL EM VALA, SOLO T. "C" (MOLEDO),  2 A 3 m</v>
          </cell>
          <cell r="F10453" t="str">
            <v>M3</v>
          </cell>
          <cell r="G10453">
            <v>15.48</v>
          </cell>
          <cell r="H10453" t="str">
            <v>S-PLEO</v>
          </cell>
          <cell r="I10453">
            <v>20.12</v>
          </cell>
        </row>
        <row r="10454">
          <cell r="D10454" t="str">
            <v>P531148</v>
          </cell>
          <cell r="E10454" t="str">
            <v>ESC.MANUAL EM VALA, SOLO T. "C" (MOLEDO),  3 A 4 m</v>
          </cell>
          <cell r="F10454" t="str">
            <v>M3</v>
          </cell>
          <cell r="G10454">
            <v>19.350000000000001</v>
          </cell>
          <cell r="H10454" t="str">
            <v>S-PLEO</v>
          </cell>
          <cell r="I10454">
            <v>25.15</v>
          </cell>
        </row>
        <row r="10455">
          <cell r="D10455" t="str">
            <v>P531151</v>
          </cell>
          <cell r="E10455" t="str">
            <v>ESCAVACAO MANUAL DE VALAS EM MAT.1a CAT.,DE 5 A 6m</v>
          </cell>
          <cell r="F10455" t="str">
            <v>M3</v>
          </cell>
          <cell r="G10455">
            <v>16.77</v>
          </cell>
          <cell r="H10455" t="str">
            <v>S-PLEO</v>
          </cell>
          <cell r="I10455">
            <v>21.8</v>
          </cell>
        </row>
        <row r="10456">
          <cell r="D10456" t="str">
            <v>P531152</v>
          </cell>
          <cell r="E10456" t="str">
            <v>ESCAVACAO MANUAL DE VALAS EM MAT.1a CAT.,DE 6 A 8m</v>
          </cell>
          <cell r="F10456" t="str">
            <v>M3</v>
          </cell>
          <cell r="G10456">
            <v>20.64</v>
          </cell>
          <cell r="H10456" t="str">
            <v>S-PLEO</v>
          </cell>
          <cell r="I10456">
            <v>26.83</v>
          </cell>
        </row>
        <row r="10457">
          <cell r="D10457" t="str">
            <v>P531153</v>
          </cell>
          <cell r="E10457" t="str">
            <v>ESCAVACAO MECANICA TERRA (50% 0,8x1,2+50% 0,6x0,8)</v>
          </cell>
          <cell r="F10457" t="str">
            <v>M</v>
          </cell>
          <cell r="G10457">
            <v>5.26</v>
          </cell>
          <cell r="H10457" t="str">
            <v>S-PLEO</v>
          </cell>
          <cell r="I10457">
            <v>6.83</v>
          </cell>
        </row>
        <row r="10458">
          <cell r="D10458" t="str">
            <v>P531154</v>
          </cell>
          <cell r="E10458" t="str">
            <v>ESCAVACAO MANUAL TERRA (50% 0,8x1,2+50% 0,6x0,8)</v>
          </cell>
          <cell r="F10458" t="str">
            <v>M</v>
          </cell>
          <cell r="G10458">
            <v>5.57</v>
          </cell>
          <cell r="H10458" t="str">
            <v>S-PLEO</v>
          </cell>
          <cell r="I10458">
            <v>7.24</v>
          </cell>
        </row>
        <row r="10459">
          <cell r="D10459" t="str">
            <v>P531155</v>
          </cell>
          <cell r="E10459" t="str">
            <v>ESCAVACAO MECANICA ROCHA (50% 0,8x1,2+50% 0,6x0,8)</v>
          </cell>
          <cell r="F10459" t="str">
            <v>M</v>
          </cell>
          <cell r="G10459">
            <v>29.28</v>
          </cell>
          <cell r="H10459" t="str">
            <v>S-PLEO</v>
          </cell>
          <cell r="I10459">
            <v>38.06</v>
          </cell>
        </row>
        <row r="10460">
          <cell r="D10460" t="str">
            <v>P531156</v>
          </cell>
          <cell r="E10460" t="str">
            <v>ESCAVACAO EM ROCHA DURA (50% 0,8x1,2+50% 0,6x0,8)</v>
          </cell>
          <cell r="F10460" t="str">
            <v>M</v>
          </cell>
          <cell r="G10460">
            <v>54.75</v>
          </cell>
          <cell r="H10460" t="str">
            <v>S-PLEO</v>
          </cell>
          <cell r="I10460">
            <v>71.17</v>
          </cell>
        </row>
        <row r="10461">
          <cell r="D10461" t="str">
            <v>P531176</v>
          </cell>
          <cell r="E10461" t="str">
            <v>ESC.MECANICA EM VALA,SOLO T."A"(TERRA FOFA),ATE 2m</v>
          </cell>
          <cell r="F10461" t="str">
            <v>M3</v>
          </cell>
          <cell r="G10461">
            <v>7.39</v>
          </cell>
          <cell r="H10461" t="str">
            <v>S-PLEO</v>
          </cell>
          <cell r="I10461">
            <v>9.6</v>
          </cell>
        </row>
        <row r="10462">
          <cell r="D10462" t="str">
            <v>P531177</v>
          </cell>
          <cell r="E10462" t="str">
            <v>ESC.MECANICA EM VALA,SOLO T."A"(TERRA FOFA),2 A 3m</v>
          </cell>
          <cell r="F10462" t="str">
            <v>M3</v>
          </cell>
          <cell r="G10462">
            <v>9.23</v>
          </cell>
          <cell r="H10462" t="str">
            <v>S-PLEO</v>
          </cell>
          <cell r="I10462">
            <v>11.99</v>
          </cell>
        </row>
        <row r="10463">
          <cell r="D10463" t="str">
            <v>P531178</v>
          </cell>
          <cell r="E10463" t="str">
            <v>ESC.MECANICA EM VALA,SOLO T."A"(TERRA FOFA),3 A 4m</v>
          </cell>
          <cell r="F10463" t="str">
            <v>M3</v>
          </cell>
          <cell r="G10463">
            <v>11.53</v>
          </cell>
          <cell r="H10463" t="str">
            <v>S-PLEO</v>
          </cell>
          <cell r="I10463">
            <v>14.98</v>
          </cell>
        </row>
        <row r="10464">
          <cell r="D10464" t="str">
            <v>P531179</v>
          </cell>
          <cell r="E10464" t="str">
            <v>ESC.MECANICA EM VALA,SOLO T."A"(TERRA FOFA),4 A 6m</v>
          </cell>
          <cell r="F10464" t="str">
            <v>M3</v>
          </cell>
          <cell r="G10464">
            <v>17.75</v>
          </cell>
          <cell r="H10464" t="str">
            <v>S-PLEO</v>
          </cell>
          <cell r="I10464">
            <v>23.07</v>
          </cell>
        </row>
        <row r="10465">
          <cell r="D10465" t="str">
            <v>P531180</v>
          </cell>
          <cell r="E10465" t="str">
            <v>ESC.MECANICA EM VALA,SOLO T."A"(TERRA FOFA),6 A 8m</v>
          </cell>
          <cell r="F10465" t="str">
            <v>M3</v>
          </cell>
          <cell r="G10465">
            <v>21.7</v>
          </cell>
          <cell r="H10465" t="str">
            <v>S-PLEO</v>
          </cell>
          <cell r="I10465">
            <v>28.21</v>
          </cell>
        </row>
        <row r="10466">
          <cell r="D10466" t="str">
            <v>P531181</v>
          </cell>
          <cell r="E10466" t="str">
            <v>ESC.MECANICA EM VALA,SOLO T."B"(SOLOS MOLES), 2m</v>
          </cell>
          <cell r="F10466" t="str">
            <v>M3</v>
          </cell>
          <cell r="G10466">
            <v>12.27</v>
          </cell>
          <cell r="H10466" t="str">
            <v>S-PLEO</v>
          </cell>
          <cell r="I10466">
            <v>15.95</v>
          </cell>
        </row>
        <row r="10467">
          <cell r="D10467" t="str">
            <v>P531182</v>
          </cell>
          <cell r="E10467" t="str">
            <v>ESC.MECANICA EM VALA,SOLO T."B"(SOL.MOLES), 2 A 3m</v>
          </cell>
          <cell r="F10467" t="str">
            <v>M3</v>
          </cell>
          <cell r="G10467">
            <v>13.2</v>
          </cell>
          <cell r="H10467" t="str">
            <v>S-PLEO</v>
          </cell>
          <cell r="I10467">
            <v>17.16</v>
          </cell>
        </row>
        <row r="10468">
          <cell r="D10468" t="str">
            <v>P531183</v>
          </cell>
          <cell r="E10468" t="str">
            <v>ESC.MECANICA EM VALA,SOLO T."B"(SOL.MOLES), 3 A 4m</v>
          </cell>
          <cell r="F10468" t="str">
            <v>M3</v>
          </cell>
          <cell r="G10468">
            <v>13.66</v>
          </cell>
          <cell r="H10468" t="str">
            <v>S-PLEO</v>
          </cell>
          <cell r="I10468">
            <v>17.75</v>
          </cell>
        </row>
        <row r="10469">
          <cell r="D10469" t="str">
            <v>P531184</v>
          </cell>
          <cell r="E10469" t="str">
            <v>ESC.MECANICA EM VALA,SOLO T."B"(SOL.MOLES), 4 A 6m</v>
          </cell>
          <cell r="F10469" t="str">
            <v>M3</v>
          </cell>
          <cell r="G10469">
            <v>19.73</v>
          </cell>
          <cell r="H10469" t="str">
            <v>S-PLEO</v>
          </cell>
          <cell r="I10469">
            <v>25.64</v>
          </cell>
        </row>
        <row r="10470">
          <cell r="D10470" t="str">
            <v>P531185</v>
          </cell>
          <cell r="E10470" t="str">
            <v>ESC.MECANICA EM VALA,SOLO T."C"(MOLEDO),  ATE 2m</v>
          </cell>
          <cell r="F10470" t="str">
            <v>M3</v>
          </cell>
          <cell r="G10470">
            <v>13.2</v>
          </cell>
          <cell r="H10470" t="str">
            <v>S-PLEO</v>
          </cell>
          <cell r="I10470">
            <v>17.16</v>
          </cell>
        </row>
        <row r="10471">
          <cell r="D10471" t="str">
            <v>P531186</v>
          </cell>
          <cell r="E10471" t="str">
            <v>ESC.MECANICA EM VALA,SOLO T."C"(MOLEDO), 2 A 3m</v>
          </cell>
          <cell r="F10471" t="str">
            <v>M3</v>
          </cell>
          <cell r="G10471">
            <v>13.66</v>
          </cell>
          <cell r="H10471" t="str">
            <v>S-PLEO</v>
          </cell>
          <cell r="I10471">
            <v>17.75</v>
          </cell>
        </row>
        <row r="10472">
          <cell r="D10472" t="str">
            <v>P531187</v>
          </cell>
          <cell r="E10472" t="str">
            <v>ESC.MECANICA EM VALA,SOLO T."C"(MOLEDO), 3 A 4m</v>
          </cell>
          <cell r="F10472" t="str">
            <v>M3</v>
          </cell>
          <cell r="G10472">
            <v>14.21</v>
          </cell>
          <cell r="H10472" t="str">
            <v>S-PLEO</v>
          </cell>
          <cell r="I10472">
            <v>18.47</v>
          </cell>
        </row>
        <row r="10473">
          <cell r="D10473" t="str">
            <v>P531188</v>
          </cell>
          <cell r="E10473" t="str">
            <v>ESC.MECANICA EM VALA,SOLO T."C"(MOLEDO), 4 A 6m</v>
          </cell>
          <cell r="F10473" t="str">
            <v>M3</v>
          </cell>
          <cell r="G10473">
            <v>17.75</v>
          </cell>
          <cell r="H10473" t="str">
            <v>S-PLEO</v>
          </cell>
          <cell r="I10473">
            <v>23.07</v>
          </cell>
        </row>
        <row r="10474">
          <cell r="D10474" t="str">
            <v>P531189</v>
          </cell>
          <cell r="E10474" t="str">
            <v>ESCAVACAO EM VALA,SOLO TIPO "D"(ROCHA BRANDA), 2m</v>
          </cell>
          <cell r="F10474" t="str">
            <v>M3</v>
          </cell>
          <cell r="G10474">
            <v>40.67</v>
          </cell>
          <cell r="H10474" t="str">
            <v>S-PLEO</v>
          </cell>
          <cell r="I10474">
            <v>52.87</v>
          </cell>
        </row>
        <row r="10475">
          <cell r="D10475" t="str">
            <v>P531190</v>
          </cell>
          <cell r="E10475" t="str">
            <v>ESCAVACAO EM VALA,SOLO TIPO "D"(ROC.BRANDA),3 A 4m</v>
          </cell>
          <cell r="F10475" t="str">
            <v>M3</v>
          </cell>
          <cell r="G10475">
            <v>46.25</v>
          </cell>
          <cell r="H10475" t="str">
            <v>S-PLEO</v>
          </cell>
          <cell r="I10475">
            <v>60.12</v>
          </cell>
        </row>
        <row r="10476">
          <cell r="D10476" t="str">
            <v>P531191</v>
          </cell>
          <cell r="E10476" t="str">
            <v>ESCAVACAO EM VALA,SOLO TIPO "D"(ROC.BRANDA),4 A 6m</v>
          </cell>
          <cell r="F10476" t="str">
            <v>M3</v>
          </cell>
          <cell r="G10476">
            <v>52.23</v>
          </cell>
          <cell r="H10476" t="str">
            <v>S-PLEO</v>
          </cell>
          <cell r="I10476">
            <v>67.89</v>
          </cell>
        </row>
        <row r="10477">
          <cell r="D10477" t="str">
            <v>P531192</v>
          </cell>
          <cell r="E10477" t="str">
            <v>ESCAVACAO EM VALA,SOLO TIPO "E"(ROCHA DURA),2 A 3m</v>
          </cell>
          <cell r="F10477" t="str">
            <v>M3</v>
          </cell>
          <cell r="G10477">
            <v>119.09</v>
          </cell>
          <cell r="H10477" t="str">
            <v>S-PLEO</v>
          </cell>
          <cell r="I10477">
            <v>154.81</v>
          </cell>
        </row>
        <row r="10478">
          <cell r="D10478" t="str">
            <v>P531193</v>
          </cell>
          <cell r="E10478" t="str">
            <v>ESCAVACAO EM VALA,SOLO TIPO "E"(ROCHA DURA),ATE 2m</v>
          </cell>
          <cell r="F10478" t="str">
            <v>M3</v>
          </cell>
          <cell r="G10478">
            <v>111.95</v>
          </cell>
          <cell r="H10478" t="str">
            <v>S-PLEO</v>
          </cell>
          <cell r="I10478">
            <v>145.53</v>
          </cell>
        </row>
        <row r="10479">
          <cell r="D10479" t="str">
            <v>P531194</v>
          </cell>
          <cell r="E10479" t="str">
            <v>ESCAVACAO EM VALA,SOLO TIPO "E"(ROCHA DURA),3 A 4m</v>
          </cell>
          <cell r="F10479" t="str">
            <v>M3</v>
          </cell>
          <cell r="G10479">
            <v>128.77000000000001</v>
          </cell>
          <cell r="H10479" t="str">
            <v>S-PLEO</v>
          </cell>
          <cell r="I10479">
            <v>167.4</v>
          </cell>
        </row>
        <row r="10480">
          <cell r="D10480" t="str">
            <v>P531195</v>
          </cell>
          <cell r="E10480" t="str">
            <v>ESCAVACAO EM VALA,SOLO TIPO "E"(ROCHA DURA),4 A 6m</v>
          </cell>
          <cell r="F10480" t="str">
            <v>M3</v>
          </cell>
          <cell r="G10480">
            <v>137.37</v>
          </cell>
          <cell r="H10480" t="str">
            <v>S-PLEO</v>
          </cell>
          <cell r="I10480">
            <v>178.58</v>
          </cell>
        </row>
        <row r="10481">
          <cell r="D10481" t="str">
            <v>P531196</v>
          </cell>
          <cell r="E10481" t="str">
            <v>ESCAVACAO EM VALA,SOLO TIPO "E"C/EXPLOSIVOS ATE 2m</v>
          </cell>
          <cell r="F10481" t="str">
            <v>M3</v>
          </cell>
          <cell r="G10481">
            <v>75.42</v>
          </cell>
          <cell r="H10481" t="str">
            <v>S-PLEO</v>
          </cell>
          <cell r="I10481">
            <v>98.04</v>
          </cell>
        </row>
        <row r="10482">
          <cell r="D10482" t="str">
            <v>P531197</v>
          </cell>
          <cell r="E10482" t="str">
            <v>ESCAVACAO EM VALA,SOLO TIPO "D"(ROC.BRANDA),2 A 3m</v>
          </cell>
          <cell r="F10482" t="str">
            <v>M3</v>
          </cell>
          <cell r="G10482">
            <v>43.55</v>
          </cell>
          <cell r="H10482" t="str">
            <v>S-PLEO</v>
          </cell>
          <cell r="I10482">
            <v>56.61</v>
          </cell>
        </row>
        <row r="10483">
          <cell r="D10483" t="str">
            <v>P531198</v>
          </cell>
          <cell r="E10483" t="str">
            <v>ESC.MECANICA EM TERRENO,MATERIAL DE 1a CAT.,C/ D-4</v>
          </cell>
          <cell r="F10483" t="str">
            <v>M3</v>
          </cell>
          <cell r="G10483">
            <v>5.0599999999999996</v>
          </cell>
          <cell r="H10483" t="str">
            <v>S-PLEO</v>
          </cell>
          <cell r="I10483">
            <v>6.57</v>
          </cell>
        </row>
        <row r="10484">
          <cell r="D10484" t="str">
            <v>P531200</v>
          </cell>
          <cell r="E10484" t="str">
            <v>ESC.,CARGA,TRANSP.E DESC.EM TER.1a CAT,D4 DMT 500m</v>
          </cell>
          <cell r="F10484" t="str">
            <v>M3</v>
          </cell>
          <cell r="G10484">
            <v>12.23</v>
          </cell>
          <cell r="H10484" t="str">
            <v>S-PLEO</v>
          </cell>
          <cell r="I10484">
            <v>15.89</v>
          </cell>
        </row>
        <row r="10485">
          <cell r="D10485" t="str">
            <v>P531201</v>
          </cell>
          <cell r="E10485" t="str">
            <v>ESC.,CARGA,TRANSP.E DESC.EM TER.1a CAT,D-4 DMT 2Km</v>
          </cell>
          <cell r="F10485" t="str">
            <v>M3</v>
          </cell>
          <cell r="G10485">
            <v>14.83</v>
          </cell>
          <cell r="H10485" t="str">
            <v>S-PLEO</v>
          </cell>
          <cell r="I10485">
            <v>19.27</v>
          </cell>
        </row>
        <row r="10486">
          <cell r="D10486" t="str">
            <v>P531202</v>
          </cell>
          <cell r="E10486" t="str">
            <v>REMOCAO DE SOLOS MOLES, DMT = 2 Km</v>
          </cell>
          <cell r="F10486" t="str">
            <v>M3</v>
          </cell>
          <cell r="G10486">
            <v>18.989999999999998</v>
          </cell>
          <cell r="H10486" t="str">
            <v>S-PLEO</v>
          </cell>
          <cell r="I10486">
            <v>24.68</v>
          </cell>
        </row>
        <row r="10487">
          <cell r="D10487" t="str">
            <v>P531203</v>
          </cell>
          <cell r="E10487" t="str">
            <v>ESC.,CARGA,TRANSP.E DESC.MEC.VALA 1aCat,2m-DMT 2Km</v>
          </cell>
          <cell r="F10487" t="str">
            <v>M3</v>
          </cell>
          <cell r="G10487">
            <v>22.62</v>
          </cell>
          <cell r="H10487" t="str">
            <v>S-PLEO</v>
          </cell>
          <cell r="I10487">
            <v>29.4</v>
          </cell>
        </row>
        <row r="10488">
          <cell r="D10488" t="str">
            <v>P531204</v>
          </cell>
          <cell r="E10488" t="str">
            <v>ESC.,CARGA,TRANSP.E DESC.EM TER.1a.CAT,D-4 DMT 5Km</v>
          </cell>
          <cell r="F10488" t="str">
            <v>M3</v>
          </cell>
          <cell r="G10488">
            <v>16.38</v>
          </cell>
          <cell r="H10488" t="str">
            <v>S-PLEO</v>
          </cell>
          <cell r="I10488">
            <v>21.29</v>
          </cell>
        </row>
        <row r="10489">
          <cell r="D10489" t="str">
            <v>P531205</v>
          </cell>
          <cell r="E10489" t="str">
            <v>ESC.,CARGA,TRANSPORTE 1a.CAT. -   500m (D-6)</v>
          </cell>
          <cell r="F10489" t="str">
            <v>M3</v>
          </cell>
          <cell r="G10489">
            <v>12.43</v>
          </cell>
          <cell r="H10489" t="str">
            <v>S-PLEO</v>
          </cell>
          <cell r="I10489">
            <v>16.149999999999999</v>
          </cell>
        </row>
        <row r="10490">
          <cell r="D10490" t="str">
            <v>P531206</v>
          </cell>
          <cell r="E10490" t="str">
            <v>ESC.,CARGA,TRANSPORTE 2a.CAT. -   500m (D-6)</v>
          </cell>
          <cell r="F10490" t="str">
            <v>M3</v>
          </cell>
          <cell r="G10490">
            <v>22.95</v>
          </cell>
          <cell r="H10490" t="str">
            <v>S-PLEO</v>
          </cell>
          <cell r="I10490">
            <v>29.83</v>
          </cell>
        </row>
        <row r="10491">
          <cell r="D10491" t="str">
            <v>P531207</v>
          </cell>
          <cell r="E10491" t="str">
            <v>ESC.,CARGA,TRANSPORTE 3a.CAT. -   500m (D-6)</v>
          </cell>
          <cell r="F10491" t="str">
            <v>M3</v>
          </cell>
          <cell r="G10491">
            <v>36.85</v>
          </cell>
          <cell r="H10491" t="str">
            <v>S-PLEO</v>
          </cell>
          <cell r="I10491">
            <v>47.9</v>
          </cell>
        </row>
        <row r="10492">
          <cell r="D10492" t="str">
            <v>P531208</v>
          </cell>
          <cell r="E10492" t="str">
            <v>DECAPAGEM EM MAT. 1a.CAT., CARGA, TRANSP. 500M</v>
          </cell>
          <cell r="F10492" t="str">
            <v>M3</v>
          </cell>
          <cell r="G10492">
            <v>12.85</v>
          </cell>
          <cell r="H10492" t="str">
            <v>S-PLEO</v>
          </cell>
          <cell r="I10492">
            <v>16.7</v>
          </cell>
        </row>
        <row r="10493">
          <cell r="D10493" t="str">
            <v>P531209</v>
          </cell>
          <cell r="E10493" t="str">
            <v>DECAPAGEM EM MET. 2a.CAT.,CARGA, TRANSP. - 1000M</v>
          </cell>
          <cell r="F10493" t="str">
            <v>M3</v>
          </cell>
          <cell r="G10493">
            <v>24.25</v>
          </cell>
          <cell r="H10493" t="str">
            <v>S-PLEO</v>
          </cell>
          <cell r="I10493">
            <v>31.52</v>
          </cell>
        </row>
        <row r="10494">
          <cell r="D10494" t="str">
            <v>P531210</v>
          </cell>
          <cell r="E10494" t="str">
            <v>ESC.,CARGA,TRANSPORTE 1a.CAT. -  1000m (D-6)</v>
          </cell>
          <cell r="F10494" t="str">
            <v>M3</v>
          </cell>
          <cell r="G10494">
            <v>15.35</v>
          </cell>
          <cell r="H10494" t="str">
            <v>S-PLEO</v>
          </cell>
          <cell r="I10494">
            <v>19.95</v>
          </cell>
        </row>
        <row r="10495">
          <cell r="D10495" t="str">
            <v>P531220</v>
          </cell>
          <cell r="E10495" t="str">
            <v>ESCAVACAO MECANICA EM TERRA (0,60 x 1,20m)</v>
          </cell>
          <cell r="F10495" t="str">
            <v>M</v>
          </cell>
          <cell r="G10495">
            <v>5.1100000000000003</v>
          </cell>
          <cell r="H10495" t="str">
            <v>S-PLEO</v>
          </cell>
          <cell r="I10495">
            <v>6.64</v>
          </cell>
        </row>
        <row r="10496">
          <cell r="D10496" t="str">
            <v>P531221</v>
          </cell>
          <cell r="E10496" t="str">
            <v>ESCAVACAO MANUAL EM TERRA (0,60 x 1,20m)</v>
          </cell>
          <cell r="F10496" t="str">
            <v>M</v>
          </cell>
          <cell r="G10496">
            <v>8.15</v>
          </cell>
          <cell r="H10496" t="str">
            <v>S-PLEO</v>
          </cell>
          <cell r="I10496">
            <v>10.59</v>
          </cell>
        </row>
        <row r="10497">
          <cell r="D10497" t="str">
            <v>P531222</v>
          </cell>
          <cell r="E10497" t="str">
            <v>ESCAVACAO EM ROCHA DECOMPOSTA (0,60 x 1,20m)</v>
          </cell>
          <cell r="F10497" t="str">
            <v>M</v>
          </cell>
          <cell r="G10497">
            <v>29.28</v>
          </cell>
          <cell r="H10497" t="str">
            <v>S-PLEO</v>
          </cell>
          <cell r="I10497">
            <v>38.06</v>
          </cell>
        </row>
        <row r="10498">
          <cell r="D10498" t="str">
            <v>P531223</v>
          </cell>
          <cell r="E10498" t="str">
            <v>ESCAVACAO EM ROCHA DURA (0,60 x 1,20m)</v>
          </cell>
          <cell r="F10498" t="str">
            <v>M</v>
          </cell>
          <cell r="G10498">
            <v>54.75</v>
          </cell>
          <cell r="H10498" t="str">
            <v>S-PLEO</v>
          </cell>
          <cell r="I10498">
            <v>71.17</v>
          </cell>
        </row>
        <row r="10499">
          <cell r="D10499" t="str">
            <v>P531315</v>
          </cell>
          <cell r="E10499" t="str">
            <v>COMPACTACAO DE BASE DE BG (e=25cm)</v>
          </cell>
          <cell r="F10499" t="str">
            <v>M2</v>
          </cell>
          <cell r="G10499">
            <v>3.33</v>
          </cell>
          <cell r="H10499" t="str">
            <v>S-PLEO</v>
          </cell>
          <cell r="I10499">
            <v>4.32</v>
          </cell>
        </row>
        <row r="10500">
          <cell r="D10500" t="str">
            <v>P531316</v>
          </cell>
          <cell r="E10500" t="str">
            <v>COMPACTACAO DE BASE DE BG</v>
          </cell>
          <cell r="F10500" t="str">
            <v>M3</v>
          </cell>
          <cell r="G10500">
            <v>14.15</v>
          </cell>
          <cell r="H10500" t="str">
            <v>S-PLEO</v>
          </cell>
          <cell r="I10500">
            <v>18.39</v>
          </cell>
        </row>
        <row r="10501">
          <cell r="D10501" t="str">
            <v>P531317</v>
          </cell>
          <cell r="E10501" t="str">
            <v>REGULARIZACAO DO FUNDO DE VALAS</v>
          </cell>
          <cell r="F10501" t="str">
            <v>M2</v>
          </cell>
          <cell r="G10501">
            <v>0.26</v>
          </cell>
          <cell r="H10501" t="str">
            <v>S-PLEO</v>
          </cell>
          <cell r="I10501">
            <v>0.33</v>
          </cell>
        </row>
        <row r="10502">
          <cell r="D10502" t="str">
            <v>P531318</v>
          </cell>
          <cell r="E10502" t="str">
            <v>REATERRO MANUAL DE VALAS C/MAT.IMPORT. C/ CONTROLE</v>
          </cell>
          <cell r="F10502" t="str">
            <v>M3</v>
          </cell>
          <cell r="G10502">
            <v>38.869999999999997</v>
          </cell>
          <cell r="H10502" t="str">
            <v>S-PLEO</v>
          </cell>
          <cell r="I10502">
            <v>50.53</v>
          </cell>
        </row>
        <row r="10503">
          <cell r="D10503" t="str">
            <v>P531319</v>
          </cell>
          <cell r="E10503" t="str">
            <v>REATERRO MECANICO DE VALAS C/MAT.IMPORT.C/CONTROLE</v>
          </cell>
          <cell r="F10503" t="str">
            <v>M3</v>
          </cell>
          <cell r="G10503">
            <v>39.76</v>
          </cell>
          <cell r="H10503" t="str">
            <v>S-PLEO</v>
          </cell>
          <cell r="I10503">
            <v>51.68</v>
          </cell>
        </row>
        <row r="10504">
          <cell r="D10504" t="str">
            <v>P531320</v>
          </cell>
          <cell r="E10504" t="str">
            <v>REATERRO MANUAL E APILOAM.MEC.DE VALAS C/MAT.LOCAL</v>
          </cell>
          <cell r="F10504" t="str">
            <v>M3</v>
          </cell>
          <cell r="G10504">
            <v>4.58</v>
          </cell>
          <cell r="H10504" t="str">
            <v>S-PLEO</v>
          </cell>
          <cell r="I10504">
            <v>5.95</v>
          </cell>
        </row>
        <row r="10505">
          <cell r="D10505" t="str">
            <v>P531324</v>
          </cell>
          <cell r="E10505" t="str">
            <v>APILOAMENTO DO FUNDO DE VALAS</v>
          </cell>
          <cell r="F10505" t="str">
            <v>M2</v>
          </cell>
          <cell r="G10505">
            <v>0.39</v>
          </cell>
          <cell r="H10505" t="str">
            <v>S-PLEO</v>
          </cell>
          <cell r="I10505">
            <v>0.5</v>
          </cell>
        </row>
        <row r="10506">
          <cell r="D10506" t="str">
            <v>P531326</v>
          </cell>
          <cell r="E10506" t="str">
            <v>REATERRO MANUAL DE VALAS COM MATERIAL LOCAL</v>
          </cell>
          <cell r="F10506" t="str">
            <v>M3</v>
          </cell>
          <cell r="G10506">
            <v>3.87</v>
          </cell>
          <cell r="H10506" t="str">
            <v>S-PLEO</v>
          </cell>
          <cell r="I10506">
            <v>5.03</v>
          </cell>
        </row>
        <row r="10507">
          <cell r="D10507" t="str">
            <v>P531327</v>
          </cell>
          <cell r="E10507" t="str">
            <v>REATERRO MANUAL DE VALAS COM AREIA</v>
          </cell>
          <cell r="F10507" t="str">
            <v>M3</v>
          </cell>
          <cell r="G10507">
            <v>51.65</v>
          </cell>
          <cell r="H10507" t="str">
            <v>S-PLEO</v>
          </cell>
          <cell r="I10507">
            <v>67.14</v>
          </cell>
        </row>
        <row r="10508">
          <cell r="D10508" t="str">
            <v>P531328</v>
          </cell>
          <cell r="E10508" t="str">
            <v>REATERRO MANUAL DE VALAS COM BRITA</v>
          </cell>
          <cell r="F10508" t="str">
            <v>M3</v>
          </cell>
          <cell r="G10508">
            <v>67.12</v>
          </cell>
          <cell r="H10508" t="str">
            <v>S-PLEO</v>
          </cell>
          <cell r="I10508">
            <v>87.25</v>
          </cell>
        </row>
        <row r="10509">
          <cell r="D10509" t="str">
            <v>P531329</v>
          </cell>
          <cell r="E10509" t="str">
            <v>REATERRO MANUAL DE VALAS COM SAIBRO</v>
          </cell>
          <cell r="F10509" t="str">
            <v>M3</v>
          </cell>
          <cell r="G10509">
            <v>40.06</v>
          </cell>
          <cell r="H10509" t="str">
            <v>S-PLEO</v>
          </cell>
          <cell r="I10509">
            <v>52.07</v>
          </cell>
        </row>
        <row r="10510">
          <cell r="D10510" t="str">
            <v>P531330</v>
          </cell>
          <cell r="E10510" t="str">
            <v>REATERRO MECANICO DE VALAS C/MAT.LOCAL S/ CONTROLE</v>
          </cell>
          <cell r="F10510" t="str">
            <v>M3</v>
          </cell>
          <cell r="G10510">
            <v>3.5</v>
          </cell>
          <cell r="H10510" t="str">
            <v>S-PLEO</v>
          </cell>
          <cell r="I10510">
            <v>4.55</v>
          </cell>
        </row>
        <row r="10511">
          <cell r="D10511" t="str">
            <v>P531331</v>
          </cell>
          <cell r="E10511" t="str">
            <v>REATERRO MECANICO DE VALAS C/MAT.LOCAL C/ CONTROLE</v>
          </cell>
          <cell r="F10511" t="str">
            <v>M3</v>
          </cell>
          <cell r="G10511">
            <v>4.76</v>
          </cell>
          <cell r="H10511" t="str">
            <v>S-PLEO</v>
          </cell>
          <cell r="I10511">
            <v>6.18</v>
          </cell>
        </row>
        <row r="10512">
          <cell r="D10512" t="str">
            <v>P531332</v>
          </cell>
          <cell r="E10512" t="str">
            <v>REATERRO MECANICO DE VALAS COM BRITA</v>
          </cell>
          <cell r="F10512" t="str">
            <v>M3</v>
          </cell>
          <cell r="G10512">
            <v>68.010000000000005</v>
          </cell>
          <cell r="H10512" t="str">
            <v>S-PLEO</v>
          </cell>
          <cell r="I10512">
            <v>88.41</v>
          </cell>
        </row>
        <row r="10513">
          <cell r="D10513" t="str">
            <v>P531333</v>
          </cell>
          <cell r="E10513" t="str">
            <v>REATERRO MECANICO DE VALAS COM SAIBRO</v>
          </cell>
          <cell r="F10513" t="str">
            <v>M3</v>
          </cell>
          <cell r="G10513">
            <v>41.21</v>
          </cell>
          <cell r="H10513" t="str">
            <v>S-PLEO</v>
          </cell>
          <cell r="I10513">
            <v>53.57</v>
          </cell>
        </row>
        <row r="10514">
          <cell r="D10514" t="str">
            <v>P531334</v>
          </cell>
          <cell r="E10514" t="str">
            <v>ATERRO MECANICO DO TERRENO A 95% P.N.</v>
          </cell>
          <cell r="F10514" t="str">
            <v>M3</v>
          </cell>
          <cell r="G10514">
            <v>4.6100000000000003</v>
          </cell>
          <cell r="H10514" t="str">
            <v>S-PLEO</v>
          </cell>
          <cell r="I10514">
            <v>5.99</v>
          </cell>
        </row>
        <row r="10515">
          <cell r="D10515" t="str">
            <v>P531335</v>
          </cell>
          <cell r="E10515" t="str">
            <v>ATERRO MECANICO DO TERRENO A 100% P.N. C/ ARGILA</v>
          </cell>
          <cell r="F10515" t="str">
            <v>M3</v>
          </cell>
          <cell r="G10515">
            <v>36.840000000000003</v>
          </cell>
          <cell r="H10515" t="str">
            <v>S-PLEO</v>
          </cell>
          <cell r="I10515">
            <v>47.89</v>
          </cell>
        </row>
        <row r="10516">
          <cell r="D10516" t="str">
            <v>P531336</v>
          </cell>
          <cell r="E10516" t="str">
            <v>ATERRO MECANICO COM MATERIAL DE EMPRESTIMO</v>
          </cell>
          <cell r="F10516" t="str">
            <v>M3</v>
          </cell>
          <cell r="G10516">
            <v>39.61</v>
          </cell>
          <cell r="H10516" t="str">
            <v>S-PLEO</v>
          </cell>
          <cell r="I10516">
            <v>51.49</v>
          </cell>
        </row>
        <row r="10517">
          <cell r="D10517" t="str">
            <v>P531337</v>
          </cell>
          <cell r="E10517" t="str">
            <v>REFORCO DO SUBLEITO COM AREIA</v>
          </cell>
          <cell r="F10517" t="str">
            <v>M3</v>
          </cell>
          <cell r="G10517">
            <v>51.51</v>
          </cell>
          <cell r="H10517" t="str">
            <v>S-PLEO</v>
          </cell>
          <cell r="I10517">
            <v>66.959999999999994</v>
          </cell>
        </row>
        <row r="10518">
          <cell r="D10518" t="str">
            <v>P531338</v>
          </cell>
          <cell r="E10518" t="str">
            <v>MATERIAL DE EMPRESTIMO - ARGILA</v>
          </cell>
          <cell r="F10518" t="str">
            <v>M3</v>
          </cell>
          <cell r="G10518">
            <v>16.38</v>
          </cell>
          <cell r="H10518" t="str">
            <v>S-PLEO</v>
          </cell>
          <cell r="I10518">
            <v>21.29</v>
          </cell>
        </row>
        <row r="10519">
          <cell r="D10519" t="str">
            <v>P531339</v>
          </cell>
          <cell r="E10519" t="str">
            <v>REATERRO COM MATERIAL LOCAL (MECANICO E MANUAL)</v>
          </cell>
          <cell r="F10519" t="str">
            <v>M</v>
          </cell>
          <cell r="G10519">
            <v>3.26</v>
          </cell>
          <cell r="H10519" t="str">
            <v>S-PLEO</v>
          </cell>
          <cell r="I10519">
            <v>4.2300000000000004</v>
          </cell>
        </row>
        <row r="10520">
          <cell r="D10520" t="str">
            <v>P531340</v>
          </cell>
          <cell r="E10520" t="str">
            <v>REATERRO COM AREIA (MECANICO E MANUAL)</v>
          </cell>
          <cell r="F10520" t="str">
            <v>M</v>
          </cell>
          <cell r="G10520">
            <v>40.619999999999997</v>
          </cell>
          <cell r="H10520" t="str">
            <v>S-PLEO</v>
          </cell>
          <cell r="I10520">
            <v>52.8</v>
          </cell>
        </row>
        <row r="10521">
          <cell r="D10521" t="str">
            <v>P531341</v>
          </cell>
          <cell r="E10521" t="str">
            <v>REATERRO COM SAIBRO (MECANICO E MANUAL)</v>
          </cell>
          <cell r="F10521" t="str">
            <v>M</v>
          </cell>
          <cell r="G10521">
            <v>39.67</v>
          </cell>
          <cell r="H10521" t="str">
            <v>S-PLEO</v>
          </cell>
          <cell r="I10521">
            <v>51.57</v>
          </cell>
        </row>
        <row r="10522">
          <cell r="D10522" t="str">
            <v>P531342</v>
          </cell>
          <cell r="E10522" t="str">
            <v>REATERRO MECANICO DE VALAS COM ARGILA</v>
          </cell>
          <cell r="F10522" t="str">
            <v>M3</v>
          </cell>
          <cell r="G10522">
            <v>39.76</v>
          </cell>
          <cell r="H10522" t="str">
            <v>S-PLEO</v>
          </cell>
          <cell r="I10522">
            <v>51.68</v>
          </cell>
        </row>
        <row r="10523">
          <cell r="D10523" t="str">
            <v>P531343</v>
          </cell>
          <cell r="E10523" t="str">
            <v>ATERRO MECANICO COM SAIBRO</v>
          </cell>
          <cell r="F10523" t="str">
            <v>M3</v>
          </cell>
          <cell r="G10523">
            <v>43.65</v>
          </cell>
          <cell r="H10523" t="str">
            <v>S-PLEO</v>
          </cell>
          <cell r="I10523">
            <v>56.74</v>
          </cell>
        </row>
        <row r="10524">
          <cell r="D10524" t="str">
            <v>P531404</v>
          </cell>
          <cell r="E10524" t="str">
            <v>CARGA MANUAL E TRANSPORTE ENTULHO-CAMINHAO  5km</v>
          </cell>
          <cell r="F10524" t="str">
            <v>M3</v>
          </cell>
          <cell r="G10524">
            <v>24.76</v>
          </cell>
          <cell r="H10524" t="str">
            <v>S-PLEO</v>
          </cell>
          <cell r="I10524">
            <v>32.18</v>
          </cell>
        </row>
        <row r="10525">
          <cell r="D10525" t="str">
            <v>P531410</v>
          </cell>
          <cell r="E10525" t="str">
            <v>CARGA E DESCARGA DE SOLO ESCAVADO (TERRA)</v>
          </cell>
          <cell r="F10525" t="str">
            <v>M3</v>
          </cell>
          <cell r="G10525">
            <v>11.59</v>
          </cell>
          <cell r="H10525" t="str">
            <v>S-PLEO</v>
          </cell>
          <cell r="I10525">
            <v>15.06</v>
          </cell>
        </row>
        <row r="10526">
          <cell r="D10526" t="str">
            <v>P531411</v>
          </cell>
          <cell r="E10526" t="str">
            <v>CARGA E DESGARGA DE SOLO ESCAVADO (ROCHA)</v>
          </cell>
          <cell r="F10526" t="str">
            <v>M3</v>
          </cell>
          <cell r="G10526">
            <v>14.25</v>
          </cell>
          <cell r="H10526" t="str">
            <v>S-PLEO</v>
          </cell>
          <cell r="I10526">
            <v>18.52</v>
          </cell>
        </row>
        <row r="10527">
          <cell r="D10527" t="str">
            <v>P531412</v>
          </cell>
          <cell r="E10527" t="str">
            <v>CARGA E DESGARGA DE SOLO ESCAVADO (ATERRO)</v>
          </cell>
          <cell r="F10527" t="str">
            <v>M3</v>
          </cell>
          <cell r="G10527">
            <v>18.309999999999999</v>
          </cell>
          <cell r="H10527" t="str">
            <v>S-PLEO</v>
          </cell>
          <cell r="I10527">
            <v>23.8</v>
          </cell>
        </row>
        <row r="10528">
          <cell r="D10528" t="str">
            <v>P531420</v>
          </cell>
          <cell r="E10528" t="str">
            <v>TRANSPORTE DE MATERIAL DE 3a CATEGORIA     (M3xKM)</v>
          </cell>
          <cell r="F10528" t="str">
            <v>MK</v>
          </cell>
          <cell r="G10528">
            <v>3.73</v>
          </cell>
          <cell r="H10528" t="str">
            <v>S-PLEO</v>
          </cell>
          <cell r="I10528">
            <v>4.84</v>
          </cell>
        </row>
        <row r="10529">
          <cell r="D10529" t="str">
            <v>P531424</v>
          </cell>
          <cell r="E10529" t="str">
            <v>TRANSPORTE DE MATERIAL DE 1a CATEGORIA     (M3xKM)</v>
          </cell>
          <cell r="F10529" t="str">
            <v>MK</v>
          </cell>
          <cell r="G10529">
            <v>2.92</v>
          </cell>
          <cell r="H10529" t="str">
            <v>S-PLEO</v>
          </cell>
          <cell r="I10529">
            <v>3.79</v>
          </cell>
        </row>
        <row r="10530">
          <cell r="D10530" t="str">
            <v>P531425</v>
          </cell>
          <cell r="E10530" t="str">
            <v>TRANSP.MAT.1a CAT.,CARGA,DESC.E ESPALHAM.,DMT 100m</v>
          </cell>
          <cell r="F10530" t="str">
            <v>M3</v>
          </cell>
          <cell r="G10530">
            <v>9.7899999999999991</v>
          </cell>
          <cell r="H10530" t="str">
            <v>S-PLEO</v>
          </cell>
          <cell r="I10530">
            <v>12.72</v>
          </cell>
        </row>
        <row r="10531">
          <cell r="D10531" t="str">
            <v>P531426</v>
          </cell>
          <cell r="E10531" t="str">
            <v>TRANSP.MAT.1a CAT.,CARGA,DESC.E ESPALHAM.,DMT 200m</v>
          </cell>
          <cell r="F10531" t="str">
            <v>M3</v>
          </cell>
          <cell r="G10531">
            <v>9.98</v>
          </cell>
          <cell r="H10531" t="str">
            <v>S-PLEO</v>
          </cell>
          <cell r="I10531">
            <v>12.97</v>
          </cell>
        </row>
        <row r="10532">
          <cell r="D10532" t="str">
            <v>P531427</v>
          </cell>
          <cell r="E10532" t="str">
            <v>TRANSP.MAT.1a CAT.,CARGA,DESC.E ESPALHAM.,DMT 300m</v>
          </cell>
          <cell r="F10532" t="str">
            <v>M3</v>
          </cell>
          <cell r="G10532">
            <v>10.14</v>
          </cell>
          <cell r="H10532" t="str">
            <v>S-PLEO</v>
          </cell>
          <cell r="I10532">
            <v>13.18</v>
          </cell>
        </row>
        <row r="10533">
          <cell r="D10533" t="str">
            <v>P531428</v>
          </cell>
          <cell r="E10533" t="str">
            <v>TRANSP.MAT.1a CAT.,CARGA,DESC.E ESPALHAM.,DMT 400m</v>
          </cell>
          <cell r="F10533" t="str">
            <v>M3</v>
          </cell>
          <cell r="G10533">
            <v>10.41</v>
          </cell>
          <cell r="H10533" t="str">
            <v>S-PLEO</v>
          </cell>
          <cell r="I10533">
            <v>13.53</v>
          </cell>
        </row>
        <row r="10534">
          <cell r="D10534" t="str">
            <v>P531429</v>
          </cell>
          <cell r="E10534" t="str">
            <v>TRANSP.MAT.1a CAT.,CARGA,DESC.E ESPALHAM.,DMT 500m</v>
          </cell>
          <cell r="F10534" t="str">
            <v>M3</v>
          </cell>
          <cell r="G10534">
            <v>10.59</v>
          </cell>
          <cell r="H10534" t="str">
            <v>S-PLEO</v>
          </cell>
          <cell r="I10534">
            <v>13.76</v>
          </cell>
        </row>
        <row r="10535">
          <cell r="D10535" t="str">
            <v>P531430</v>
          </cell>
          <cell r="E10535" t="str">
            <v>TRANSP.MAT.1a CAT,CARGA,DESC.E ESPALHAM.,DMT   1km</v>
          </cell>
          <cell r="F10535" t="str">
            <v>M3</v>
          </cell>
          <cell r="G10535">
            <v>11.21</v>
          </cell>
          <cell r="H10535" t="str">
            <v>S-PLEO</v>
          </cell>
          <cell r="I10535">
            <v>14.57</v>
          </cell>
        </row>
        <row r="10536">
          <cell r="D10536" t="str">
            <v>P531431</v>
          </cell>
          <cell r="E10536" t="str">
            <v>TRANSP.MAT.1a CAT,CARGA,DESC.E ESPALHAM.,DMT   3Km</v>
          </cell>
          <cell r="F10536" t="str">
            <v>M3</v>
          </cell>
          <cell r="G10536">
            <v>14.5</v>
          </cell>
          <cell r="H10536" t="str">
            <v>S-PLEO</v>
          </cell>
          <cell r="I10536">
            <v>18.850000000000001</v>
          </cell>
        </row>
        <row r="10537">
          <cell r="D10537" t="str">
            <v>P531432</v>
          </cell>
          <cell r="E10537" t="str">
            <v>TRANSP.MAT.1a CAT,CARGA,DESC.E ESPALHAM.,DMT   5Km</v>
          </cell>
          <cell r="F10537" t="str">
            <v>M3</v>
          </cell>
          <cell r="G10537">
            <v>18.22</v>
          </cell>
          <cell r="H10537" t="str">
            <v>S-PLEO</v>
          </cell>
          <cell r="I10537">
            <v>23.68</v>
          </cell>
        </row>
        <row r="10538">
          <cell r="D10538" t="str">
            <v>P531433</v>
          </cell>
          <cell r="E10538" t="str">
            <v>TRANSP.MAT.1a CAT,CARGA,DESC.E ESPALHAM.,DMT  10km</v>
          </cell>
          <cell r="F10538" t="str">
            <v>M3</v>
          </cell>
          <cell r="G10538">
            <v>26.03</v>
          </cell>
          <cell r="H10538" t="str">
            <v>S-PLEO</v>
          </cell>
          <cell r="I10538">
            <v>33.83</v>
          </cell>
        </row>
        <row r="10539">
          <cell r="D10539" t="str">
            <v>P531434</v>
          </cell>
          <cell r="E10539" t="str">
            <v>REMOCAO DE MAT.1a CAT. EXCEDENTE DE VALAS- DMT 2km</v>
          </cell>
          <cell r="F10539" t="str">
            <v>M3</v>
          </cell>
          <cell r="G10539">
            <v>10.36</v>
          </cell>
          <cell r="H10539" t="str">
            <v>S-PLEO</v>
          </cell>
          <cell r="I10539">
            <v>13.46</v>
          </cell>
        </row>
        <row r="10540">
          <cell r="D10540" t="str">
            <v>P531435</v>
          </cell>
          <cell r="E10540" t="str">
            <v>TRANSP.MAT.1a CAT,CARGA,DESC.E ESPALHAM.,DMT   2Km</v>
          </cell>
          <cell r="F10540" t="str">
            <v>M3</v>
          </cell>
          <cell r="G10540">
            <v>13.17</v>
          </cell>
          <cell r="H10540" t="str">
            <v>S-PLEO</v>
          </cell>
          <cell r="I10540">
            <v>17.12</v>
          </cell>
        </row>
        <row r="10541">
          <cell r="D10541" t="str">
            <v>P531436</v>
          </cell>
          <cell r="E10541" t="str">
            <v>ESPALHAMENTO DE BOTA FORA</v>
          </cell>
          <cell r="F10541" t="str">
            <v>M3</v>
          </cell>
          <cell r="G10541">
            <v>1.64</v>
          </cell>
          <cell r="H10541" t="str">
            <v>S-PLEO</v>
          </cell>
          <cell r="I10541">
            <v>2.13</v>
          </cell>
        </row>
        <row r="10542">
          <cell r="D10542" t="str">
            <v>P531437</v>
          </cell>
          <cell r="E10542" t="str">
            <v>TRANSP. P/ CONSERV. SIST. PLUV. C/ 2 BASC+2 CAIXA</v>
          </cell>
          <cell r="F10542" t="str">
            <v>MS</v>
          </cell>
          <cell r="G10542">
            <v>77980.800000000003</v>
          </cell>
          <cell r="H10542" t="str">
            <v>S-PLEO</v>
          </cell>
          <cell r="I10542">
            <v>101375.03999999999</v>
          </cell>
        </row>
        <row r="10543">
          <cell r="D10543" t="str">
            <v>P531438</v>
          </cell>
          <cell r="E10543" t="str">
            <v>TRANSP. P/ CONSERV. SIST. PLUV. C/ 1 BASC+1 CAIXA</v>
          </cell>
          <cell r="F10543" t="str">
            <v>MS</v>
          </cell>
          <cell r="G10543">
            <v>38990.400000000001</v>
          </cell>
          <cell r="H10543" t="str">
            <v>S-PLEO</v>
          </cell>
          <cell r="I10543">
            <v>50687.519999999997</v>
          </cell>
        </row>
        <row r="10544">
          <cell r="D10544" t="str">
            <v>P531439</v>
          </cell>
          <cell r="E10544" t="str">
            <v>TRANSP. P/ CONSERV. SIST. PLUV. C/ 1 CAM. CAIXA</v>
          </cell>
          <cell r="F10544" t="str">
            <v>MS</v>
          </cell>
          <cell r="G10544">
            <v>17695.2</v>
          </cell>
          <cell r="H10544" t="str">
            <v>S-PLEO</v>
          </cell>
          <cell r="I10544">
            <v>23003.759999999998</v>
          </cell>
        </row>
        <row r="10545">
          <cell r="D10545" t="str">
            <v>P531440</v>
          </cell>
          <cell r="E10545" t="str">
            <v>TRANSP. P/ CONSERV. SIST. PLUV. C/ 2 BASC+3 CAIXA</v>
          </cell>
          <cell r="F10545" t="str">
            <v>MS</v>
          </cell>
          <cell r="G10545">
            <v>95303</v>
          </cell>
          <cell r="H10545" t="str">
            <v>S-PLEO</v>
          </cell>
          <cell r="I10545">
            <v>123893.9</v>
          </cell>
        </row>
        <row r="10546">
          <cell r="D10546" t="str">
            <v>P531441</v>
          </cell>
          <cell r="E10546" t="str">
            <v>TRANSPORTE DE MATERIAL DE EMPRESTIMO, DMT= 3KM</v>
          </cell>
          <cell r="F10546" t="str">
            <v>M3</v>
          </cell>
          <cell r="G10546">
            <v>30.87</v>
          </cell>
          <cell r="H10546" t="str">
            <v>S-PLEO</v>
          </cell>
          <cell r="I10546">
            <v>40.130000000000003</v>
          </cell>
        </row>
        <row r="10547">
          <cell r="D10547" t="str">
            <v>P532102</v>
          </cell>
          <cell r="E10547" t="str">
            <v>ESCORAMENTO DESCONTINUO DE VALAS(TIPO A),REAPR.10x</v>
          </cell>
          <cell r="F10547" t="str">
            <v>M2</v>
          </cell>
          <cell r="G10547">
            <v>12.75</v>
          </cell>
          <cell r="H10547" t="str">
            <v>S-PLEO</v>
          </cell>
          <cell r="I10547">
            <v>16.57</v>
          </cell>
        </row>
        <row r="10548">
          <cell r="D10548" t="str">
            <v>P532103</v>
          </cell>
          <cell r="E10548" t="str">
            <v>ESCORAMENTO CONTINUO DE VALAS (TIPO B),REAPR. 10x</v>
          </cell>
          <cell r="F10548" t="str">
            <v>M2</v>
          </cell>
          <cell r="G10548">
            <v>22.77</v>
          </cell>
          <cell r="H10548" t="str">
            <v>S-PLEO</v>
          </cell>
          <cell r="I10548">
            <v>29.6</v>
          </cell>
        </row>
        <row r="10549">
          <cell r="D10549" t="str">
            <v>P532104</v>
          </cell>
          <cell r="E10549" t="str">
            <v>ESCORAMENTO METALICO DE VALAS(TIPO C), REAPR.20x</v>
          </cell>
          <cell r="F10549" t="str">
            <v>M2</v>
          </cell>
          <cell r="G10549">
            <v>56.09</v>
          </cell>
          <cell r="H10549" t="str">
            <v>S-PLEO</v>
          </cell>
          <cell r="I10549">
            <v>72.91</v>
          </cell>
        </row>
        <row r="10550">
          <cell r="D10550" t="str">
            <v>P533198</v>
          </cell>
          <cell r="E10550" t="str">
            <v>CRAVACAO DE PONTEIRAS FILTRANTES</v>
          </cell>
          <cell r="F10550" t="str">
            <v>M</v>
          </cell>
          <cell r="G10550">
            <v>32.770000000000003</v>
          </cell>
          <cell r="H10550" t="str">
            <v>S-PLEO</v>
          </cell>
          <cell r="I10550">
            <v>42.6</v>
          </cell>
        </row>
        <row r="10551">
          <cell r="D10551" t="str">
            <v>P533200</v>
          </cell>
          <cell r="E10551" t="str">
            <v>ESGOTAMENTO DE VALAS COM PONTEIRAS</v>
          </cell>
          <cell r="F10551" t="str">
            <v>M</v>
          </cell>
          <cell r="G10551">
            <v>38.869999999999997</v>
          </cell>
          <cell r="H10551" t="str">
            <v>S-PLEO</v>
          </cell>
          <cell r="I10551">
            <v>50.53</v>
          </cell>
        </row>
        <row r="10552">
          <cell r="D10552" t="str">
            <v>P533202</v>
          </cell>
          <cell r="E10552" t="str">
            <v>ESGOTAMENTO DE VALAS COM BOMBA DE 3,7HP A GASOLINA</v>
          </cell>
          <cell r="F10552" t="str">
            <v>H</v>
          </cell>
          <cell r="G10552">
            <v>19.79</v>
          </cell>
          <cell r="H10552" t="str">
            <v>S-PLEO</v>
          </cell>
          <cell r="I10552">
            <v>25.72</v>
          </cell>
        </row>
        <row r="10553">
          <cell r="D10553" t="str">
            <v>P533203</v>
          </cell>
          <cell r="E10553" t="str">
            <v>ESGOTAMENTO DE VALAS COM BOMBA DE 7,5HP A GASOLINA</v>
          </cell>
          <cell r="F10553" t="str">
            <v>H</v>
          </cell>
          <cell r="G10553">
            <v>35.79</v>
          </cell>
          <cell r="H10553" t="str">
            <v>S-PLEO</v>
          </cell>
          <cell r="I10553">
            <v>46.52</v>
          </cell>
        </row>
        <row r="10554">
          <cell r="D10554" t="str">
            <v>P533204</v>
          </cell>
          <cell r="E10554" t="str">
            <v>ENSECADEIRA COM SACOS (S/ FORNECIM. DE AREIA)</v>
          </cell>
          <cell r="F10554" t="str">
            <v>M3</v>
          </cell>
          <cell r="G10554">
            <v>130.04</v>
          </cell>
          <cell r="H10554" t="str">
            <v>S-PLEO</v>
          </cell>
          <cell r="I10554">
            <v>169.05</v>
          </cell>
        </row>
        <row r="10555">
          <cell r="D10555" t="str">
            <v>P533205</v>
          </cell>
          <cell r="E10555" t="str">
            <v>ENSECADEIRA COM SACOS DE AREIA (C/FORNECIM. AREIA)</v>
          </cell>
          <cell r="F10555" t="str">
            <v>M3</v>
          </cell>
          <cell r="G10555">
            <v>165.96</v>
          </cell>
          <cell r="H10555" t="str">
            <v>S-PLEO</v>
          </cell>
          <cell r="I10555">
            <v>215.74</v>
          </cell>
        </row>
        <row r="10556">
          <cell r="D10556" t="str">
            <v>P533206</v>
          </cell>
          <cell r="E10556" t="str">
            <v>ENSECADEIRA DUPLA</v>
          </cell>
          <cell r="F10556" t="str">
            <v>M2</v>
          </cell>
          <cell r="G10556">
            <v>233.79</v>
          </cell>
          <cell r="H10556" t="str">
            <v>S-PLEO</v>
          </cell>
          <cell r="I10556">
            <v>303.92</v>
          </cell>
        </row>
        <row r="10557">
          <cell r="D10557" t="str">
            <v>P533207</v>
          </cell>
          <cell r="E10557" t="str">
            <v>ENSECADEIRA SIMPLES</v>
          </cell>
          <cell r="F10557" t="str">
            <v>M2</v>
          </cell>
          <cell r="G10557">
            <v>93.7</v>
          </cell>
          <cell r="H10557" t="str">
            <v>S-PLEO</v>
          </cell>
          <cell r="I10557">
            <v>121.81</v>
          </cell>
        </row>
        <row r="10558">
          <cell r="D10558" t="str">
            <v>P533208</v>
          </cell>
          <cell r="E10558" t="str">
            <v>ENSECADEIRA SIMPLES COM SACOS DE AREIA</v>
          </cell>
          <cell r="F10558" t="str">
            <v>M2</v>
          </cell>
          <cell r="G10558">
            <v>66.14</v>
          </cell>
          <cell r="H10558" t="str">
            <v>S-PLEO</v>
          </cell>
          <cell r="I10558">
            <v>85.98</v>
          </cell>
        </row>
        <row r="10559">
          <cell r="D10559" t="str">
            <v>P533209</v>
          </cell>
          <cell r="E10559" t="str">
            <v>ESGOTAMENTO DE VALAS COM BOMBA DE 26HP</v>
          </cell>
          <cell r="F10559" t="str">
            <v>H</v>
          </cell>
          <cell r="G10559">
            <v>69.290000000000006</v>
          </cell>
          <cell r="H10559" t="str">
            <v>S-PLEO</v>
          </cell>
          <cell r="I10559">
            <v>90.07</v>
          </cell>
        </row>
        <row r="10560">
          <cell r="D10560" t="str">
            <v>P533210</v>
          </cell>
          <cell r="E10560" t="str">
            <v>ENSECADEIRA COM SOLO ARGILOSO (DMT=1km)</v>
          </cell>
          <cell r="F10560" t="str">
            <v>M3</v>
          </cell>
          <cell r="G10560">
            <v>29.44</v>
          </cell>
          <cell r="H10560" t="str">
            <v>S-PLEO</v>
          </cell>
          <cell r="I10560">
            <v>38.270000000000003</v>
          </cell>
        </row>
        <row r="10561">
          <cell r="D10561" t="str">
            <v>P533211</v>
          </cell>
          <cell r="E10561" t="str">
            <v>REMOCAO DAS ENSECADEIRAS (DMT=1km)</v>
          </cell>
          <cell r="F10561" t="str">
            <v>M3</v>
          </cell>
          <cell r="G10561">
            <v>18.03</v>
          </cell>
          <cell r="H10561" t="str">
            <v>S-PLEO</v>
          </cell>
          <cell r="I10561">
            <v>23.43</v>
          </cell>
        </row>
        <row r="10562">
          <cell r="D10562" t="str">
            <v>P534435</v>
          </cell>
          <cell r="E10562" t="str">
            <v>REMOCAO DE MAT.1a.CAT. EXCEDENTE DE VALAS- DMT 3km</v>
          </cell>
          <cell r="F10562" t="str">
            <v>M3</v>
          </cell>
          <cell r="G10562">
            <v>12.09</v>
          </cell>
          <cell r="H10562" t="str">
            <v>S-PLEO</v>
          </cell>
          <cell r="I10562">
            <v>15.71</v>
          </cell>
        </row>
        <row r="10563">
          <cell r="D10563" t="str">
            <v>P534436</v>
          </cell>
          <cell r="E10563" t="str">
            <v>REMOCAO DE MAT.1a.CAT. EXCEDENTE DE VALAS- DMT 5km</v>
          </cell>
          <cell r="F10563" t="str">
            <v>M3</v>
          </cell>
          <cell r="G10563">
            <v>17.95</v>
          </cell>
          <cell r="H10563" t="str">
            <v>S-PLEO</v>
          </cell>
          <cell r="I10563">
            <v>23.33</v>
          </cell>
        </row>
        <row r="10564">
          <cell r="D10564" t="str">
            <v>P534437</v>
          </cell>
          <cell r="E10564" t="str">
            <v>REMOCAO DE MAT.2a.CAT. EXCEDENTE DE VALAS- DMT 2km</v>
          </cell>
          <cell r="F10564" t="str">
            <v>M3</v>
          </cell>
          <cell r="G10564">
            <v>20.100000000000001</v>
          </cell>
          <cell r="H10564" t="str">
            <v>S-PLEO</v>
          </cell>
          <cell r="I10564">
            <v>26.13</v>
          </cell>
        </row>
        <row r="10565">
          <cell r="D10565" t="str">
            <v>P534438</v>
          </cell>
          <cell r="E10565" t="str">
            <v>REMOCAO DE MAT.3a.CAT. EXCEDENTE DE VALAS- DMT 2km</v>
          </cell>
          <cell r="F10565" t="str">
            <v>M3</v>
          </cell>
          <cell r="G10565">
            <v>30.23</v>
          </cell>
          <cell r="H10565" t="str">
            <v>S-PLEO</v>
          </cell>
          <cell r="I10565">
            <v>39.29</v>
          </cell>
        </row>
        <row r="10566">
          <cell r="D10566" t="str">
            <v>P534439</v>
          </cell>
          <cell r="E10566" t="str">
            <v>REMOCAO DE MAT.3a.CAT. EXCEDENTE DE VALAS- DMT 1km</v>
          </cell>
          <cell r="F10566" t="str">
            <v>M3</v>
          </cell>
          <cell r="G10566">
            <v>25.9</v>
          </cell>
          <cell r="H10566" t="str">
            <v>S-PLEO</v>
          </cell>
          <cell r="I10566">
            <v>33.67</v>
          </cell>
        </row>
        <row r="10567">
          <cell r="D10567" t="str">
            <v>P534440</v>
          </cell>
          <cell r="E10567" t="str">
            <v>REMOCAO DE MAT.1a.CAT. EXCEDENTE DE VALAS-DMT 10Km</v>
          </cell>
          <cell r="F10567" t="str">
            <v>M3</v>
          </cell>
          <cell r="G10567">
            <v>20.97</v>
          </cell>
          <cell r="H10567" t="str">
            <v>S-PLEO</v>
          </cell>
          <cell r="I10567">
            <v>27.26</v>
          </cell>
        </row>
        <row r="10568">
          <cell r="D10568" t="str">
            <v>P542012</v>
          </cell>
          <cell r="E10568" t="str">
            <v>LASTRO DE CONCRETO MAGRO-consumo 180Kg cim/m3</v>
          </cell>
          <cell r="F10568" t="str">
            <v>M3</v>
          </cell>
          <cell r="G10568">
            <v>203.24</v>
          </cell>
          <cell r="H10568" t="str">
            <v>S-PLEO</v>
          </cell>
          <cell r="I10568">
            <v>264.20999999999998</v>
          </cell>
        </row>
        <row r="10569">
          <cell r="D10569" t="str">
            <v>P543002</v>
          </cell>
          <cell r="E10569" t="str">
            <v>RADIER DE CONCRETO FCK 18MPA P/ FUNDACOES</v>
          </cell>
          <cell r="F10569" t="str">
            <v>M3</v>
          </cell>
          <cell r="G10569">
            <v>356.75</v>
          </cell>
          <cell r="H10569" t="str">
            <v>S-PLEO</v>
          </cell>
          <cell r="I10569">
            <v>463.77</v>
          </cell>
        </row>
        <row r="10570">
          <cell r="D10570" t="str">
            <v>P543003</v>
          </cell>
          <cell r="E10570" t="str">
            <v>BERCO DE CONCRETO FCK 15MPA</v>
          </cell>
          <cell r="F10570" t="str">
            <v>M3</v>
          </cell>
          <cell r="G10570">
            <v>369.65</v>
          </cell>
          <cell r="H10570" t="str">
            <v>S-PLEO</v>
          </cell>
          <cell r="I10570">
            <v>480.54</v>
          </cell>
        </row>
        <row r="10571">
          <cell r="D10571" t="str">
            <v>P551132</v>
          </cell>
          <cell r="E10571" t="str">
            <v>FORMA P/ESTR.C.ARM.-COMPENS.RESIN.18mm PAREDE(20x)</v>
          </cell>
          <cell r="F10571" t="str">
            <v>M2</v>
          </cell>
          <cell r="G10571">
            <v>9.77</v>
          </cell>
          <cell r="H10571" t="str">
            <v>S-PLEO</v>
          </cell>
          <cell r="I10571">
            <v>12.7</v>
          </cell>
        </row>
        <row r="10572">
          <cell r="D10572" t="str">
            <v>P551133</v>
          </cell>
          <cell r="E10572" t="str">
            <v>FORMA PLANA COMPENS.RESINADO CONCRETO ARM.-REAP.3x</v>
          </cell>
          <cell r="F10572" t="str">
            <v>M2</v>
          </cell>
          <cell r="G10572">
            <v>58.13</v>
          </cell>
          <cell r="H10572" t="str">
            <v>S-PLEO</v>
          </cell>
          <cell r="I10572">
            <v>75.56</v>
          </cell>
        </row>
        <row r="10573">
          <cell r="D10573" t="str">
            <v>P551134</v>
          </cell>
          <cell r="E10573" t="str">
            <v>FORMA CURVA C/TABUA PINHO E COMPEN.P.DAGUA-REAP.2x</v>
          </cell>
          <cell r="F10573" t="str">
            <v>M2</v>
          </cell>
          <cell r="G10573">
            <v>69.790000000000006</v>
          </cell>
          <cell r="H10573" t="str">
            <v>S-PLEO</v>
          </cell>
          <cell r="I10573">
            <v>90.72</v>
          </cell>
        </row>
        <row r="10574">
          <cell r="D10574" t="str">
            <v>P551135</v>
          </cell>
          <cell r="E10574" t="str">
            <v>FORMA PLANA TABUA PINHO P/CONCRETO ARMADO-REAP.2x</v>
          </cell>
          <cell r="F10574" t="str">
            <v>M2</v>
          </cell>
          <cell r="G10574">
            <v>74.81</v>
          </cell>
          <cell r="H10574" t="str">
            <v>S-PLEO</v>
          </cell>
          <cell r="I10574">
            <v>97.25</v>
          </cell>
        </row>
        <row r="10575">
          <cell r="D10575" t="str">
            <v>P551136</v>
          </cell>
          <cell r="E10575" t="str">
            <v>FORMA COMPENS.RESINADO-REAP.10x</v>
          </cell>
          <cell r="F10575" t="str">
            <v>M2</v>
          </cell>
          <cell r="G10575">
            <v>12.38</v>
          </cell>
          <cell r="H10575" t="str">
            <v>S-PLEO</v>
          </cell>
          <cell r="I10575">
            <v>16.09</v>
          </cell>
        </row>
        <row r="10576">
          <cell r="D10576" t="str">
            <v>P551216</v>
          </cell>
          <cell r="E10576" t="str">
            <v>CORTE,DOBRAGEM,MONTAGEM DAS FERRAGENS NAS FORMAS</v>
          </cell>
          <cell r="F10576" t="str">
            <v>KG</v>
          </cell>
          <cell r="G10576">
            <v>0.63</v>
          </cell>
          <cell r="H10576" t="str">
            <v>S-PLEO</v>
          </cell>
          <cell r="I10576">
            <v>0.81</v>
          </cell>
        </row>
        <row r="10577">
          <cell r="D10577" t="str">
            <v>P551217</v>
          </cell>
          <cell r="E10577" t="str">
            <v>FORNECIM. BARRA DE ACO PARA ARMADURA CA-50 MEDIA</v>
          </cell>
          <cell r="F10577" t="str">
            <v>KG</v>
          </cell>
          <cell r="G10577">
            <v>6.49</v>
          </cell>
          <cell r="H10577" t="str">
            <v>S-PLEO</v>
          </cell>
          <cell r="I10577">
            <v>8.43</v>
          </cell>
        </row>
        <row r="10578">
          <cell r="D10578" t="str">
            <v>P551219</v>
          </cell>
          <cell r="E10578" t="str">
            <v>FORNECIM. BARRA DE ACO PARA ARMADURA CA-50 GROSSA</v>
          </cell>
          <cell r="F10578" t="str">
            <v>KG</v>
          </cell>
          <cell r="G10578">
            <v>5.18</v>
          </cell>
          <cell r="H10578" t="str">
            <v>S-PLEO</v>
          </cell>
          <cell r="I10578">
            <v>6.73</v>
          </cell>
        </row>
        <row r="10579">
          <cell r="D10579" t="str">
            <v>P551299</v>
          </cell>
          <cell r="E10579" t="str">
            <v>CONCRETO CONSUMO 125 KG/M3-PREPARO,LANCAMENTO,CURA</v>
          </cell>
          <cell r="F10579" t="str">
            <v>M3</v>
          </cell>
          <cell r="G10579">
            <v>182.94</v>
          </cell>
          <cell r="H10579" t="str">
            <v>S-PLEO</v>
          </cell>
          <cell r="I10579">
            <v>237.82</v>
          </cell>
        </row>
        <row r="10580">
          <cell r="D10580" t="str">
            <v>P551300</v>
          </cell>
          <cell r="E10580" t="str">
            <v>CONCRETO CONSUMO 160 KG/M3-PREPARO,LANCAMENTO,CURA</v>
          </cell>
          <cell r="F10580" t="str">
            <v>M3</v>
          </cell>
          <cell r="G10580">
            <v>195.7</v>
          </cell>
          <cell r="H10580" t="str">
            <v>S-PLEO</v>
          </cell>
          <cell r="I10580">
            <v>254.41</v>
          </cell>
        </row>
        <row r="10581">
          <cell r="D10581" t="str">
            <v>P551335</v>
          </cell>
          <cell r="E10581" t="str">
            <v>CINTA DE CONCRETO (0,20 X 0,15M)</v>
          </cell>
          <cell r="F10581" t="str">
            <v>M</v>
          </cell>
          <cell r="G10581">
            <v>37.21</v>
          </cell>
          <cell r="H10581" t="str">
            <v>S-PLEO</v>
          </cell>
          <cell r="I10581">
            <v>48.37</v>
          </cell>
        </row>
        <row r="10582">
          <cell r="D10582" t="str">
            <v>P551343</v>
          </cell>
          <cell r="E10582" t="str">
            <v>CONCRETO MAGRO fck10MPa</v>
          </cell>
          <cell r="F10582" t="str">
            <v>M3</v>
          </cell>
          <cell r="G10582">
            <v>218.52</v>
          </cell>
          <cell r="H10582" t="str">
            <v>S-PLEO</v>
          </cell>
          <cell r="I10582">
            <v>284.07</v>
          </cell>
        </row>
        <row r="10583">
          <cell r="D10583" t="str">
            <v>P551344</v>
          </cell>
          <cell r="E10583" t="str">
            <v>CONCRETO ARMADO  fck20MPa C/FORMAS</v>
          </cell>
          <cell r="F10583" t="str">
            <v>M3</v>
          </cell>
          <cell r="G10583">
            <v>1237.6500000000001</v>
          </cell>
          <cell r="H10583" t="str">
            <v>S-PLEO</v>
          </cell>
          <cell r="I10583">
            <v>1608.94</v>
          </cell>
        </row>
        <row r="10584">
          <cell r="D10584" t="str">
            <v>P551346</v>
          </cell>
          <cell r="E10584" t="str">
            <v>CONCRETO MAGRO fck10MPa C/FORMAS</v>
          </cell>
          <cell r="F10584" t="str">
            <v>M3</v>
          </cell>
          <cell r="G10584">
            <v>368.37</v>
          </cell>
          <cell r="H10584" t="str">
            <v>S-PLEO</v>
          </cell>
          <cell r="I10584">
            <v>478.88</v>
          </cell>
        </row>
        <row r="10585">
          <cell r="D10585" t="str">
            <v>P551347</v>
          </cell>
          <cell r="E10585" t="str">
            <v>CONCRETO SIMPLES fck15MPa C/FORMAS</v>
          </cell>
          <cell r="F10585" t="str">
            <v>M3</v>
          </cell>
          <cell r="G10585">
            <v>571.87</v>
          </cell>
          <cell r="H10585" t="str">
            <v>S-PLEO</v>
          </cell>
          <cell r="I10585">
            <v>743.43</v>
          </cell>
        </row>
        <row r="10586">
          <cell r="D10586" t="str">
            <v>P551348</v>
          </cell>
          <cell r="E10586" t="str">
            <v>CONCRETO ARMADO  fck15MPa C/FORMAS</v>
          </cell>
          <cell r="F10586" t="str">
            <v>M3</v>
          </cell>
          <cell r="G10586">
            <v>1240.7</v>
          </cell>
          <cell r="H10586" t="str">
            <v>S-PLEO</v>
          </cell>
          <cell r="I10586">
            <v>1612.91</v>
          </cell>
        </row>
        <row r="10587">
          <cell r="D10587" t="str">
            <v>P551349</v>
          </cell>
          <cell r="E10587" t="str">
            <v>CONCRETO ARMADO  fck18MPa C/FORMAS</v>
          </cell>
          <cell r="F10587" t="str">
            <v>M3</v>
          </cell>
          <cell r="G10587">
            <v>1208.43</v>
          </cell>
          <cell r="H10587" t="str">
            <v>S-PLEO</v>
          </cell>
          <cell r="I10587">
            <v>1570.95</v>
          </cell>
        </row>
        <row r="10588">
          <cell r="D10588" t="str">
            <v>P551351</v>
          </cell>
          <cell r="E10588" t="str">
            <v>CONCRETO SIMPLES fck18MPa C/FORMAS</v>
          </cell>
          <cell r="F10588" t="str">
            <v>M3</v>
          </cell>
          <cell r="G10588">
            <v>445.91</v>
          </cell>
          <cell r="H10588" t="str">
            <v>S-PLEO</v>
          </cell>
          <cell r="I10588">
            <v>579.67999999999995</v>
          </cell>
        </row>
        <row r="10589">
          <cell r="D10589" t="str">
            <v>P551353</v>
          </cell>
          <cell r="E10589" t="str">
            <v>CONCRETO ARMADO PARA PV TIPO "E"</v>
          </cell>
          <cell r="F10589" t="str">
            <v>M3</v>
          </cell>
          <cell r="G10589">
            <v>1181.0899999999999</v>
          </cell>
          <cell r="H10589" t="str">
            <v>S-PLEO</v>
          </cell>
          <cell r="I10589">
            <v>1535.41</v>
          </cell>
        </row>
        <row r="10590">
          <cell r="D10590" t="str">
            <v>P561003</v>
          </cell>
          <cell r="E10590" t="str">
            <v>ALVENARIA DE PEDRA ARGAMASSADA</v>
          </cell>
          <cell r="F10590" t="str">
            <v>M3</v>
          </cell>
          <cell r="G10590">
            <v>167.47</v>
          </cell>
          <cell r="H10590" t="str">
            <v>S-PLEO</v>
          </cell>
          <cell r="I10590">
            <v>217.71</v>
          </cell>
        </row>
        <row r="10591">
          <cell r="D10591" t="str">
            <v>P561004</v>
          </cell>
          <cell r="E10591" t="str">
            <v>ALVENARIA DE PEDRA DE GRES (e=25cm)</v>
          </cell>
          <cell r="F10591" t="str">
            <v>M2</v>
          </cell>
          <cell r="G10591">
            <v>42.4</v>
          </cell>
          <cell r="H10591" t="str">
            <v>S-PLEO</v>
          </cell>
          <cell r="I10591">
            <v>55.12</v>
          </cell>
        </row>
        <row r="10592">
          <cell r="D10592" t="str">
            <v>P561005</v>
          </cell>
          <cell r="E10592" t="str">
            <v>ALVENARIA DE PEDRA DE GRES (e=25cm),SEM FORN.PEDRA</v>
          </cell>
          <cell r="F10592" t="str">
            <v>M2</v>
          </cell>
          <cell r="G10592">
            <v>12.5</v>
          </cell>
          <cell r="H10592" t="str">
            <v>S-PLEO</v>
          </cell>
          <cell r="I10592">
            <v>16.25</v>
          </cell>
        </row>
        <row r="10593">
          <cell r="D10593" t="str">
            <v>P561006</v>
          </cell>
          <cell r="E10593" t="str">
            <v>ALVENARIA PEDRA-GRANITO-ARESTA 22cm-S/FORNEC.PEDRA</v>
          </cell>
          <cell r="F10593" t="str">
            <v>M2</v>
          </cell>
          <cell r="G10593">
            <v>12.19</v>
          </cell>
          <cell r="H10593" t="str">
            <v>S-PLEO</v>
          </cell>
          <cell r="I10593">
            <v>15.84</v>
          </cell>
        </row>
        <row r="10594">
          <cell r="D10594" t="str">
            <v>P561007</v>
          </cell>
          <cell r="E10594" t="str">
            <v>ALVENARIA DE PEDRA DE GRES-J2cm-ci-ar 1:6</v>
          </cell>
          <cell r="F10594" t="str">
            <v>M3</v>
          </cell>
          <cell r="G10594">
            <v>167.84</v>
          </cell>
          <cell r="H10594" t="str">
            <v>S-PLEO</v>
          </cell>
          <cell r="I10594">
            <v>218.19</v>
          </cell>
        </row>
        <row r="10595">
          <cell r="D10595" t="str">
            <v>P562214</v>
          </cell>
          <cell r="E10595" t="str">
            <v>ALVENARIA TIJ.MAC.DE 15cm,C/ARG.DE CIM.E AREIA 1:4</v>
          </cell>
          <cell r="F10595" t="str">
            <v>M2</v>
          </cell>
          <cell r="G10595">
            <v>49.09</v>
          </cell>
          <cell r="H10595" t="str">
            <v>S-PLEO</v>
          </cell>
          <cell r="I10595">
            <v>63.81</v>
          </cell>
        </row>
        <row r="10596">
          <cell r="D10596" t="str">
            <v>P562215</v>
          </cell>
          <cell r="E10596" t="str">
            <v>ALVENARIA TIJ.MAC.DE 25cm,C/ARG.DE CIM.E AREIA 1:4</v>
          </cell>
          <cell r="F10596" t="str">
            <v>M2</v>
          </cell>
          <cell r="G10596">
            <v>93.82</v>
          </cell>
          <cell r="H10596" t="str">
            <v>S-PLEO</v>
          </cell>
          <cell r="I10596">
            <v>121.96</v>
          </cell>
        </row>
        <row r="10597">
          <cell r="D10597" t="str">
            <v>P562242</v>
          </cell>
          <cell r="E10597" t="str">
            <v>ALVENARIA TIJ.6FUROS-DE 20cm-J15mm ci-ca-ar 1:2:8</v>
          </cell>
          <cell r="F10597" t="str">
            <v>M2</v>
          </cell>
          <cell r="G10597">
            <v>42.73</v>
          </cell>
          <cell r="H10597" t="str">
            <v>S-PLEO</v>
          </cell>
          <cell r="I10597">
            <v>55.54</v>
          </cell>
        </row>
        <row r="10598">
          <cell r="D10598" t="str">
            <v>P572601</v>
          </cell>
          <cell r="E10598" t="str">
            <v>COBERTURA COM TELHA FIBROCIMENTO E MADEIRAMENTO</v>
          </cell>
          <cell r="F10598" t="str">
            <v>M2</v>
          </cell>
          <cell r="G10598">
            <v>47.09</v>
          </cell>
          <cell r="H10598" t="str">
            <v>S-PLEO</v>
          </cell>
          <cell r="I10598">
            <v>61.21</v>
          </cell>
        </row>
        <row r="10599">
          <cell r="D10599" t="str">
            <v>P581202</v>
          </cell>
          <cell r="E10599" t="str">
            <v>IMPERMEAB.DE SUPERFIC.COM NECANOL OU IGOL A-3 DEM.</v>
          </cell>
          <cell r="F10599" t="str">
            <v>M2</v>
          </cell>
          <cell r="G10599">
            <v>6.72</v>
          </cell>
          <cell r="H10599" t="str">
            <v>S-PLEO</v>
          </cell>
          <cell r="I10599">
            <v>8.73</v>
          </cell>
        </row>
        <row r="10600">
          <cell r="D10600" t="str">
            <v>P581205</v>
          </cell>
          <cell r="E10600" t="str">
            <v>ARGAMASSA POLIMERICA</v>
          </cell>
          <cell r="F10600" t="str">
            <v>M2</v>
          </cell>
          <cell r="G10600">
            <v>81.27</v>
          </cell>
          <cell r="H10600" t="str">
            <v>S-PLEO</v>
          </cell>
          <cell r="I10600">
            <v>105.65</v>
          </cell>
        </row>
        <row r="10601">
          <cell r="D10601" t="str">
            <v>P581702</v>
          </cell>
          <cell r="E10601" t="str">
            <v>IMPERMEABILIZACAO TIPO 3 (PLASTIMENT VZ EM PO)</v>
          </cell>
          <cell r="F10601" t="str">
            <v>KG</v>
          </cell>
          <cell r="G10601">
            <v>12.78</v>
          </cell>
          <cell r="H10601" t="str">
            <v>S-PLEO</v>
          </cell>
          <cell r="I10601">
            <v>16.61</v>
          </cell>
        </row>
        <row r="10602">
          <cell r="D10602" t="str">
            <v>P581703</v>
          </cell>
          <cell r="E10602" t="str">
            <v>IMPERMEABILIZACAO TIPO 2 (IGOLFLEX)</v>
          </cell>
          <cell r="F10602" t="str">
            <v>M2</v>
          </cell>
          <cell r="G10602">
            <v>24.3</v>
          </cell>
          <cell r="H10602" t="str">
            <v>S-PLEO</v>
          </cell>
          <cell r="I10602">
            <v>31.59</v>
          </cell>
        </row>
        <row r="10603">
          <cell r="D10603" t="str">
            <v>P584202</v>
          </cell>
          <cell r="E10603" t="str">
            <v>JUNTA DE DILATACAO FUNGEMBAND M-22</v>
          </cell>
          <cell r="F10603" t="str">
            <v>M</v>
          </cell>
          <cell r="G10603">
            <v>46.05</v>
          </cell>
          <cell r="H10603" t="str">
            <v>S-PLEO</v>
          </cell>
          <cell r="I10603">
            <v>59.86</v>
          </cell>
        </row>
        <row r="10604">
          <cell r="D10604" t="str">
            <v>P591006</v>
          </cell>
          <cell r="E10604" t="str">
            <v>LASTRO MANUAL COM AREIA</v>
          </cell>
          <cell r="F10604" t="str">
            <v>M3</v>
          </cell>
          <cell r="G10604">
            <v>54.75</v>
          </cell>
          <cell r="H10604" t="str">
            <v>S-PLEO</v>
          </cell>
          <cell r="I10604">
            <v>71.17</v>
          </cell>
        </row>
        <row r="10605">
          <cell r="D10605" t="str">
            <v>P591007</v>
          </cell>
          <cell r="E10605" t="str">
            <v>LASTRO MECANICO COM AREIA</v>
          </cell>
          <cell r="F10605" t="str">
            <v>M3</v>
          </cell>
          <cell r="G10605">
            <v>51.8</v>
          </cell>
          <cell r="H10605" t="str">
            <v>S-PLEO</v>
          </cell>
          <cell r="I10605">
            <v>67.34</v>
          </cell>
        </row>
        <row r="10606">
          <cell r="D10606" t="str">
            <v>P591008</v>
          </cell>
          <cell r="E10606" t="str">
            <v>LASTRO MANUAL COM BRITA</v>
          </cell>
          <cell r="F10606" t="str">
            <v>M3</v>
          </cell>
          <cell r="G10606">
            <v>68.41</v>
          </cell>
          <cell r="H10606" t="str">
            <v>S-PLEO</v>
          </cell>
          <cell r="I10606">
            <v>88.93</v>
          </cell>
        </row>
        <row r="10607">
          <cell r="D10607" t="str">
            <v>P591009</v>
          </cell>
          <cell r="E10607" t="str">
            <v>LASTRO MECANICO COM BRITA</v>
          </cell>
          <cell r="F10607" t="str">
            <v>M3</v>
          </cell>
          <cell r="G10607">
            <v>66.75</v>
          </cell>
          <cell r="H10607" t="str">
            <v>S-PLEO</v>
          </cell>
          <cell r="I10607">
            <v>86.77</v>
          </cell>
        </row>
        <row r="10608">
          <cell r="D10608" t="str">
            <v>P591010</v>
          </cell>
          <cell r="E10608" t="str">
            <v>APOIO DIRETO DA TUBULACAO</v>
          </cell>
          <cell r="F10608" t="str">
            <v>M</v>
          </cell>
          <cell r="G10608">
            <v>0.39</v>
          </cell>
          <cell r="H10608" t="str">
            <v>S-PLEO</v>
          </cell>
          <cell r="I10608">
            <v>0.5</v>
          </cell>
        </row>
        <row r="10609">
          <cell r="D10609" t="str">
            <v>P591011</v>
          </cell>
          <cell r="E10609" t="str">
            <v>LASTRO MANUAL COM PEDRA DE MAO</v>
          </cell>
          <cell r="F10609" t="str">
            <v>M3</v>
          </cell>
          <cell r="G10609">
            <v>60.16</v>
          </cell>
          <cell r="H10609" t="str">
            <v>S-PLEO</v>
          </cell>
          <cell r="I10609">
            <v>78.2</v>
          </cell>
        </row>
        <row r="10610">
          <cell r="D10610" t="str">
            <v>P591012</v>
          </cell>
          <cell r="E10610" t="str">
            <v>BERCO DE CONCRETO PARA ASSENTAMENTO DE TUBO DN 900</v>
          </cell>
          <cell r="F10610" t="str">
            <v>M</v>
          </cell>
          <cell r="G10610">
            <v>102.95</v>
          </cell>
          <cell r="H10610" t="str">
            <v>S-PLEO</v>
          </cell>
          <cell r="I10610">
            <v>133.83000000000001</v>
          </cell>
        </row>
        <row r="10611">
          <cell r="D10611" t="str">
            <v>P591013</v>
          </cell>
          <cell r="E10611" t="str">
            <v>LASTRO MECANICO COM BRITA E PEDRISCO (e=10cm)</v>
          </cell>
          <cell r="F10611" t="str">
            <v>M2</v>
          </cell>
          <cell r="G10611">
            <v>6.41</v>
          </cell>
          <cell r="H10611" t="str">
            <v>S-PLEO</v>
          </cell>
          <cell r="I10611">
            <v>8.33</v>
          </cell>
        </row>
        <row r="10612">
          <cell r="D10612" t="str">
            <v>P591014</v>
          </cell>
          <cell r="E10612" t="str">
            <v>CAMADA DE BASE COM PEDRA AMARROADA</v>
          </cell>
          <cell r="F10612" t="str">
            <v>M3</v>
          </cell>
          <cell r="G10612">
            <v>77.2</v>
          </cell>
          <cell r="H10612" t="str">
            <v>S-PLEO</v>
          </cell>
          <cell r="I10612">
            <v>100.36</v>
          </cell>
        </row>
        <row r="10613">
          <cell r="D10613" t="str">
            <v>P591015</v>
          </cell>
          <cell r="E10613" t="str">
            <v>LASTRO MECANICO COM BRITA</v>
          </cell>
          <cell r="F10613" t="str">
            <v>M2</v>
          </cell>
          <cell r="G10613">
            <v>3.27</v>
          </cell>
          <cell r="H10613" t="str">
            <v>S-PLEO</v>
          </cell>
          <cell r="I10613">
            <v>4.25</v>
          </cell>
        </row>
        <row r="10614">
          <cell r="D10614" t="str">
            <v>P591018</v>
          </cell>
          <cell r="E10614" t="str">
            <v>CONTRAPISO CONCRETO- 8cm-200Kg ci/m3 (magro)</v>
          </cell>
          <cell r="F10614" t="str">
            <v>M2</v>
          </cell>
          <cell r="G10614">
            <v>17.98</v>
          </cell>
          <cell r="H10614" t="str">
            <v>S-PLEO</v>
          </cell>
          <cell r="I10614">
            <v>23.37</v>
          </cell>
        </row>
        <row r="10615">
          <cell r="D10615" t="str">
            <v>P591019</v>
          </cell>
          <cell r="E10615" t="str">
            <v>CONTRAPISO CONCRETO- 5cm-200Kg ci/m3 (magro)</v>
          </cell>
          <cell r="F10615" t="str">
            <v>M2</v>
          </cell>
          <cell r="G10615">
            <v>10.9</v>
          </cell>
          <cell r="H10615" t="str">
            <v>S-PLEO</v>
          </cell>
          <cell r="I10615">
            <v>14.17</v>
          </cell>
        </row>
        <row r="10616">
          <cell r="D10616" t="str">
            <v>P591020</v>
          </cell>
          <cell r="E10616" t="str">
            <v>CONTRAPISO CONCRETO- 6cm-200kg ci/m3 (magro)</v>
          </cell>
          <cell r="F10616" t="str">
            <v>M2</v>
          </cell>
          <cell r="G10616">
            <v>13.12</v>
          </cell>
          <cell r="H10616" t="str">
            <v>S-PLEO</v>
          </cell>
          <cell r="I10616">
            <v>17.05</v>
          </cell>
        </row>
        <row r="10617">
          <cell r="D10617" t="str">
            <v>P591021</v>
          </cell>
          <cell r="E10617" t="str">
            <v>CONTRAPISO CONCRETO-10cm-200kg ci/m3 (magro)</v>
          </cell>
          <cell r="F10617" t="str">
            <v>M2</v>
          </cell>
          <cell r="G10617">
            <v>21.85</v>
          </cell>
          <cell r="H10617" t="str">
            <v>S-PLEO</v>
          </cell>
          <cell r="I10617">
            <v>28.4</v>
          </cell>
        </row>
        <row r="10618">
          <cell r="D10618" t="str">
            <v>P591041</v>
          </cell>
          <cell r="E10618" t="str">
            <v>CIMENTO DESEMPENADO-QUADROS 1,2x1,2 -3cm ci-ar 1:3</v>
          </cell>
          <cell r="F10618" t="str">
            <v>M2</v>
          </cell>
          <cell r="G10618">
            <v>21.29</v>
          </cell>
          <cell r="H10618" t="str">
            <v>S-PLEO</v>
          </cell>
          <cell r="I10618">
            <v>27.67</v>
          </cell>
        </row>
        <row r="10619">
          <cell r="D10619" t="str">
            <v>P591042</v>
          </cell>
          <cell r="E10619" t="str">
            <v>CIMENTO DESEMPENADO-QUADROS 1,2x1,2 -5cm ci-ar 1:3</v>
          </cell>
          <cell r="F10619" t="str">
            <v>M2</v>
          </cell>
          <cell r="G10619">
            <v>29.16</v>
          </cell>
          <cell r="H10619" t="str">
            <v>S-PLEO</v>
          </cell>
          <cell r="I10619">
            <v>37.9</v>
          </cell>
        </row>
        <row r="10620">
          <cell r="D10620" t="str">
            <v>P591043</v>
          </cell>
          <cell r="E10620" t="str">
            <v>CIMENTO DESEMPENADO-QUADROS 1,2x1,2 -5cm ci-ar 1:4</v>
          </cell>
          <cell r="F10620" t="str">
            <v>M2</v>
          </cell>
          <cell r="G10620">
            <v>27.11</v>
          </cell>
          <cell r="H10620" t="str">
            <v>S-PLEO</v>
          </cell>
          <cell r="I10620">
            <v>35.24</v>
          </cell>
        </row>
        <row r="10621">
          <cell r="D10621" t="str">
            <v>P591044</v>
          </cell>
          <cell r="E10621" t="str">
            <v>CIMENTO DESEMPENADO 1:3-2cm E LASTRO CONCR.1:4-5cm</v>
          </cell>
          <cell r="F10621" t="str">
            <v>M2</v>
          </cell>
          <cell r="G10621">
            <v>26.51</v>
          </cell>
          <cell r="H10621" t="str">
            <v>S-PLEO</v>
          </cell>
          <cell r="I10621">
            <v>34.46</v>
          </cell>
        </row>
        <row r="10622">
          <cell r="D10622" t="str">
            <v>P591069</v>
          </cell>
          <cell r="E10622" t="str">
            <v>PAVIMENTACAO COM SAIBRO APILOADO- 10cm</v>
          </cell>
          <cell r="F10622" t="str">
            <v>M2</v>
          </cell>
          <cell r="G10622">
            <v>4.5</v>
          </cell>
          <cell r="H10622" t="str">
            <v>S-PLEO</v>
          </cell>
          <cell r="I10622">
            <v>5.85</v>
          </cell>
        </row>
        <row r="10623">
          <cell r="D10623" t="str">
            <v>P591071</v>
          </cell>
          <cell r="E10623" t="str">
            <v>PAVIMENTACAO COM ASFALTO (e=6cm)</v>
          </cell>
          <cell r="F10623" t="str">
            <v>M2</v>
          </cell>
          <cell r="G10623">
            <v>43.08</v>
          </cell>
          <cell r="H10623" t="str">
            <v>S-PLEO</v>
          </cell>
          <cell r="I10623">
            <v>56</v>
          </cell>
        </row>
        <row r="10624">
          <cell r="D10624" t="str">
            <v>P591072</v>
          </cell>
          <cell r="E10624" t="str">
            <v>PAVIMENTACAO COM SAIBRO/PEDRISCO (e=5cm)</v>
          </cell>
          <cell r="F10624" t="str">
            <v>M2</v>
          </cell>
          <cell r="G10624">
            <v>2.83</v>
          </cell>
          <cell r="H10624" t="str">
            <v>S-PLEO</v>
          </cell>
          <cell r="I10624">
            <v>3.67</v>
          </cell>
        </row>
        <row r="10625">
          <cell r="D10625" t="str">
            <v>P591073</v>
          </cell>
          <cell r="E10625" t="str">
            <v>PAVIMENTACAO COM LADRILHO HIDRAULICO</v>
          </cell>
          <cell r="F10625" t="str">
            <v>M2</v>
          </cell>
          <cell r="G10625">
            <v>33.67</v>
          </cell>
          <cell r="H10625" t="str">
            <v>S-PLEO</v>
          </cell>
          <cell r="I10625">
            <v>43.77</v>
          </cell>
        </row>
        <row r="10626">
          <cell r="D10626" t="str">
            <v>P592009</v>
          </cell>
          <cell r="E10626" t="str">
            <v>PASSEIO EM CIMENTO ALISADO-3cm, s/lastro brita 5cm</v>
          </cell>
          <cell r="F10626" t="str">
            <v>M2</v>
          </cell>
          <cell r="G10626">
            <v>23.45</v>
          </cell>
          <cell r="H10626" t="str">
            <v>S-PLEO</v>
          </cell>
          <cell r="I10626">
            <v>30.48</v>
          </cell>
        </row>
        <row r="10627">
          <cell r="D10627" t="str">
            <v>P592015</v>
          </cell>
          <cell r="E10627" t="str">
            <v>BASE DE RACHAO</v>
          </cell>
          <cell r="F10627" t="str">
            <v>M3</v>
          </cell>
          <cell r="G10627">
            <v>84.15</v>
          </cell>
          <cell r="H10627" t="str">
            <v>S-PLEO</v>
          </cell>
          <cell r="I10627">
            <v>109.39</v>
          </cell>
        </row>
        <row r="10628">
          <cell r="D10628" t="str">
            <v>P592019</v>
          </cell>
          <cell r="E10628" t="str">
            <v>PASSEIO EM CONCRETO-8cm, sobre lastro de brita-5cm</v>
          </cell>
          <cell r="F10628" t="str">
            <v>M2</v>
          </cell>
          <cell r="G10628">
            <v>31.11</v>
          </cell>
          <cell r="H10628" t="str">
            <v>S-PLEO</v>
          </cell>
          <cell r="I10628">
            <v>40.44</v>
          </cell>
        </row>
        <row r="10629">
          <cell r="D10629" t="str">
            <v>P592023</v>
          </cell>
          <cell r="E10629" t="str">
            <v>CAPA SELANTE</v>
          </cell>
          <cell r="F10629" t="str">
            <v>M2</v>
          </cell>
          <cell r="G10629">
            <v>1.17</v>
          </cell>
          <cell r="H10629" t="str">
            <v>S-PLEO</v>
          </cell>
          <cell r="I10629">
            <v>1.52</v>
          </cell>
        </row>
        <row r="10630">
          <cell r="D10630" t="str">
            <v>P592024</v>
          </cell>
          <cell r="E10630" t="str">
            <v>TSS - TRATAMENTO SUPERFICIAL SIMPLES</v>
          </cell>
          <cell r="F10630" t="str">
            <v>M2</v>
          </cell>
          <cell r="G10630">
            <v>2.23</v>
          </cell>
          <cell r="H10630" t="str">
            <v>S-PLEO</v>
          </cell>
          <cell r="I10630">
            <v>2.89</v>
          </cell>
        </row>
        <row r="10631">
          <cell r="D10631" t="str">
            <v>P592025</v>
          </cell>
          <cell r="E10631" t="str">
            <v>TSD - TRATAMENTO SUPERFICIAL DUPLO</v>
          </cell>
          <cell r="F10631" t="str">
            <v>M2</v>
          </cell>
          <cell r="G10631">
            <v>5.23</v>
          </cell>
          <cell r="H10631" t="str">
            <v>S-PLEO</v>
          </cell>
          <cell r="I10631">
            <v>6.79</v>
          </cell>
        </row>
        <row r="10632">
          <cell r="D10632" t="str">
            <v>P592026</v>
          </cell>
          <cell r="E10632" t="str">
            <v>TST - TRATAMENTO SUPERFICIAL TRIPLO</v>
          </cell>
          <cell r="F10632" t="str">
            <v>M2</v>
          </cell>
          <cell r="G10632">
            <v>7.83</v>
          </cell>
          <cell r="H10632" t="str">
            <v>S-PLEO</v>
          </cell>
          <cell r="I10632">
            <v>10.17</v>
          </cell>
        </row>
        <row r="10633">
          <cell r="D10633" t="str">
            <v>P592027</v>
          </cell>
          <cell r="E10633" t="str">
            <v>CBUQ - CONCRETO BETUMINOSO USINADO A QUENTE(e=3cm)</v>
          </cell>
          <cell r="F10633" t="str">
            <v>M2</v>
          </cell>
          <cell r="G10633">
            <v>19.91</v>
          </cell>
          <cell r="H10633" t="str">
            <v>S-PLEO</v>
          </cell>
          <cell r="I10633">
            <v>25.88</v>
          </cell>
        </row>
        <row r="10634">
          <cell r="D10634" t="str">
            <v>P592028</v>
          </cell>
          <cell r="E10634" t="str">
            <v>CBUQ - CONCRETO BETUMINOSO USINADO A QUENTE(e=5cm)</v>
          </cell>
          <cell r="F10634" t="str">
            <v>M2</v>
          </cell>
          <cell r="G10634">
            <v>33.36</v>
          </cell>
          <cell r="H10634" t="str">
            <v>S-PLEO</v>
          </cell>
          <cell r="I10634">
            <v>43.36</v>
          </cell>
        </row>
        <row r="10635">
          <cell r="D10635" t="str">
            <v>P592029</v>
          </cell>
          <cell r="E10635" t="str">
            <v>PMF - PRE-MISTURADO A FRIO  (e=5cm)</v>
          </cell>
          <cell r="F10635" t="str">
            <v>M2</v>
          </cell>
          <cell r="G10635">
            <v>13.94</v>
          </cell>
          <cell r="H10635" t="str">
            <v>S-PLEO</v>
          </cell>
          <cell r="I10635">
            <v>18.12</v>
          </cell>
        </row>
        <row r="10636">
          <cell r="D10636" t="str">
            <v>P592030</v>
          </cell>
          <cell r="E10636" t="str">
            <v>CONCRETO BETUMINOSO USINADO A QUENTE - CBUQ</v>
          </cell>
          <cell r="F10636" t="str">
            <v>M3</v>
          </cell>
          <cell r="G10636">
            <v>287.81</v>
          </cell>
          <cell r="H10636" t="str">
            <v>S-PLEO</v>
          </cell>
          <cell r="I10636">
            <v>374.15</v>
          </cell>
        </row>
        <row r="10637">
          <cell r="D10637" t="str">
            <v>P592033</v>
          </cell>
          <cell r="E10637" t="str">
            <v>PMF - PRE-MISTURADO A FRIO</v>
          </cell>
          <cell r="F10637" t="str">
            <v>M3</v>
          </cell>
          <cell r="G10637">
            <v>231.4</v>
          </cell>
          <cell r="H10637" t="str">
            <v>S-PLEO</v>
          </cell>
          <cell r="I10637">
            <v>300.82</v>
          </cell>
        </row>
        <row r="10638">
          <cell r="D10638" t="str">
            <v>P592034</v>
          </cell>
          <cell r="E10638" t="str">
            <v>PMF - PRE-MISTURADO A FRIO  (e=3cm)</v>
          </cell>
          <cell r="F10638" t="str">
            <v>M2</v>
          </cell>
          <cell r="G10638">
            <v>8.7899999999999991</v>
          </cell>
          <cell r="H10638" t="str">
            <v>S-PLEO</v>
          </cell>
          <cell r="I10638">
            <v>11.42</v>
          </cell>
        </row>
        <row r="10639">
          <cell r="D10639" t="str">
            <v>P592035</v>
          </cell>
          <cell r="E10639" t="str">
            <v>CONCRETO BETUMINOSO USINADO A QUENTE-CBUQ (MASSA)</v>
          </cell>
          <cell r="F10639" t="str">
            <v>M3</v>
          </cell>
          <cell r="G10639">
            <v>717.95</v>
          </cell>
          <cell r="H10639" t="str">
            <v>S-PLEO</v>
          </cell>
          <cell r="I10639">
            <v>933.33</v>
          </cell>
        </row>
        <row r="10640">
          <cell r="D10640" t="str">
            <v>P592036</v>
          </cell>
          <cell r="E10640" t="str">
            <v>PINTURA DE LIGACAO</v>
          </cell>
          <cell r="F10640" t="str">
            <v>M2</v>
          </cell>
          <cell r="G10640">
            <v>1.38</v>
          </cell>
          <cell r="H10640" t="str">
            <v>S-PLEO</v>
          </cell>
          <cell r="I10640">
            <v>1.79</v>
          </cell>
        </row>
        <row r="10641">
          <cell r="D10641" t="str">
            <v>P592037</v>
          </cell>
          <cell r="E10641" t="str">
            <v>IMPRIMACAO ASFALTICA</v>
          </cell>
          <cell r="F10641" t="str">
            <v>M2</v>
          </cell>
          <cell r="G10641">
            <v>3.52</v>
          </cell>
          <cell r="H10641" t="str">
            <v>S-PLEO</v>
          </cell>
          <cell r="I10641">
            <v>4.57</v>
          </cell>
        </row>
        <row r="10642">
          <cell r="D10642" t="str">
            <v>P592038</v>
          </cell>
          <cell r="E10642" t="str">
            <v>REGULARIZACAO E COMPACTACAO DO SUB-LEITO  95% PN</v>
          </cell>
          <cell r="F10642" t="str">
            <v>M2</v>
          </cell>
          <cell r="G10642">
            <v>1.64</v>
          </cell>
          <cell r="H10642" t="str">
            <v>S-PLEO</v>
          </cell>
          <cell r="I10642">
            <v>2.13</v>
          </cell>
        </row>
        <row r="10643">
          <cell r="D10643" t="str">
            <v>P592039</v>
          </cell>
          <cell r="E10643" t="str">
            <v>REGULARIZACAO E COMPACTACAO DO SUB-LEITO 100% PN</v>
          </cell>
          <cell r="F10643" t="str">
            <v>M2</v>
          </cell>
          <cell r="G10643">
            <v>1.65</v>
          </cell>
          <cell r="H10643" t="str">
            <v>S-PLEO</v>
          </cell>
          <cell r="I10643">
            <v>2.14</v>
          </cell>
        </row>
        <row r="10644">
          <cell r="D10644" t="str">
            <v>P592040</v>
          </cell>
          <cell r="E10644" t="str">
            <v>BASE DE BRITA GRADUADA</v>
          </cell>
          <cell r="F10644" t="str">
            <v>M3</v>
          </cell>
          <cell r="G10644">
            <v>100.95</v>
          </cell>
          <cell r="H10644" t="str">
            <v>S-PLEO</v>
          </cell>
          <cell r="I10644">
            <v>131.22999999999999</v>
          </cell>
        </row>
        <row r="10645">
          <cell r="D10645" t="str">
            <v>P592041</v>
          </cell>
          <cell r="E10645" t="str">
            <v>REGULARIZACAO E COMPACTACAO DO SUB-LEITO  95% PN</v>
          </cell>
          <cell r="F10645" t="str">
            <v>M3</v>
          </cell>
          <cell r="G10645">
            <v>11.5</v>
          </cell>
          <cell r="H10645" t="str">
            <v>S-PLEO</v>
          </cell>
          <cell r="I10645">
            <v>14.95</v>
          </cell>
        </row>
        <row r="10646">
          <cell r="D10646" t="str">
            <v>P592042</v>
          </cell>
          <cell r="E10646" t="str">
            <v>TAPA-BURACO</v>
          </cell>
          <cell r="F10646" t="str">
            <v>M3</v>
          </cell>
          <cell r="G10646">
            <v>729.47</v>
          </cell>
          <cell r="H10646" t="str">
            <v>S-PLEO</v>
          </cell>
          <cell r="I10646">
            <v>948.31</v>
          </cell>
        </row>
        <row r="10647">
          <cell r="D10647" t="str">
            <v>P592043</v>
          </cell>
          <cell r="E10647" t="str">
            <v>RECOMPOSICAO PAV. ASFALTICA - (BG=20cm E CBUQ=5cm)</v>
          </cell>
          <cell r="F10647" t="str">
            <v>M2</v>
          </cell>
          <cell r="G10647">
            <v>86.34</v>
          </cell>
          <cell r="H10647" t="str">
            <v>S-PLEO</v>
          </cell>
          <cell r="I10647">
            <v>112.24</v>
          </cell>
        </row>
        <row r="10648">
          <cell r="D10648" t="str">
            <v>P592044</v>
          </cell>
          <cell r="E10648" t="str">
            <v>RECOMPOSICAO PAV. ASFALTICA - (BG=20cm E CBUQ=6cm)</v>
          </cell>
          <cell r="F10648" t="str">
            <v>M2</v>
          </cell>
          <cell r="G10648">
            <v>99.31</v>
          </cell>
          <cell r="H10648" t="str">
            <v>S-PLEO</v>
          </cell>
          <cell r="I10648">
            <v>129.1</v>
          </cell>
        </row>
        <row r="10649">
          <cell r="D10649" t="str">
            <v>P592045</v>
          </cell>
          <cell r="E10649" t="str">
            <v>RECOMPOSICAO PAV. ASFALTICA - (BG=25cm E CBUQ=6cm)</v>
          </cell>
          <cell r="F10649" t="str">
            <v>M2</v>
          </cell>
          <cell r="G10649">
            <v>105.25</v>
          </cell>
          <cell r="H10649" t="str">
            <v>S-PLEO</v>
          </cell>
          <cell r="I10649">
            <v>136.82</v>
          </cell>
        </row>
        <row r="10650">
          <cell r="D10650" t="str">
            <v>P592046</v>
          </cell>
          <cell r="E10650" t="str">
            <v>RECOMPOSICAO PAV. ASFALTICA - (BG=30cm E CBUQ=7cm)</v>
          </cell>
          <cell r="F10650" t="str">
            <v>M2</v>
          </cell>
          <cell r="G10650">
            <v>123.78</v>
          </cell>
          <cell r="H10650" t="str">
            <v>S-PLEO</v>
          </cell>
          <cell r="I10650">
            <v>160.91</v>
          </cell>
        </row>
        <row r="10651">
          <cell r="D10651" t="str">
            <v>P592047</v>
          </cell>
          <cell r="E10651" t="str">
            <v>BASE DE SAIBRO</v>
          </cell>
          <cell r="F10651" t="str">
            <v>M3</v>
          </cell>
          <cell r="G10651">
            <v>42.37</v>
          </cell>
          <cell r="H10651" t="str">
            <v>S-PLEO</v>
          </cell>
          <cell r="I10651">
            <v>55.08</v>
          </cell>
        </row>
        <row r="10652">
          <cell r="D10652" t="str">
            <v>P592048</v>
          </cell>
          <cell r="E10652" t="str">
            <v>BASE DE SAIBRO (e=20cm)</v>
          </cell>
          <cell r="F10652" t="str">
            <v>M2</v>
          </cell>
          <cell r="G10652">
            <v>8.26</v>
          </cell>
          <cell r="H10652" t="str">
            <v>S-PLEO</v>
          </cell>
          <cell r="I10652">
            <v>10.73</v>
          </cell>
        </row>
        <row r="10653">
          <cell r="D10653" t="str">
            <v>P592049</v>
          </cell>
          <cell r="E10653" t="str">
            <v>REGULARIZACAO MECANIZADA DE SUPERFICIES</v>
          </cell>
          <cell r="F10653" t="str">
            <v>M2</v>
          </cell>
          <cell r="G10653">
            <v>0.6</v>
          </cell>
          <cell r="H10653" t="str">
            <v>S-PLEO</v>
          </cell>
          <cell r="I10653">
            <v>0.78</v>
          </cell>
        </row>
        <row r="10654">
          <cell r="D10654" t="str">
            <v>P592050</v>
          </cell>
          <cell r="E10654" t="str">
            <v>REGULARIZACAO DO TERRENO</v>
          </cell>
          <cell r="F10654" t="str">
            <v>M3</v>
          </cell>
          <cell r="G10654">
            <v>2.58</v>
          </cell>
          <cell r="H10654" t="str">
            <v>S-PLEO</v>
          </cell>
          <cell r="I10654">
            <v>3.35</v>
          </cell>
        </row>
        <row r="10655">
          <cell r="D10655" t="str">
            <v>P592052</v>
          </cell>
          <cell r="E10655" t="str">
            <v>PREPARACAO DAS CAIXAS PARA EXECUCAO DE REMENTOS</v>
          </cell>
          <cell r="F10655" t="str">
            <v>M2</v>
          </cell>
          <cell r="G10655">
            <v>3.53</v>
          </cell>
          <cell r="H10655" t="str">
            <v>S-PLEO</v>
          </cell>
          <cell r="I10655">
            <v>4.58</v>
          </cell>
        </row>
        <row r="10656">
          <cell r="D10656" t="str">
            <v>P592053</v>
          </cell>
          <cell r="E10656" t="str">
            <v>PREPARO DE SUPERFICIES (VARREDURA)</v>
          </cell>
          <cell r="F10656" t="str">
            <v>M2</v>
          </cell>
          <cell r="G10656">
            <v>0.53</v>
          </cell>
          <cell r="H10656" t="str">
            <v>S-PLEO</v>
          </cell>
          <cell r="I10656">
            <v>0.68</v>
          </cell>
        </row>
        <row r="10657">
          <cell r="D10657" t="str">
            <v>P592054</v>
          </cell>
          <cell r="E10657" t="str">
            <v>PAVIMENTACAO COM CONCRETO (e=10cm) E MAGRO(e=15cm)</v>
          </cell>
          <cell r="F10657" t="str">
            <v>M2</v>
          </cell>
          <cell r="G10657">
            <v>56.46</v>
          </cell>
          <cell r="H10657" t="str">
            <v>S-PLEO</v>
          </cell>
          <cell r="I10657">
            <v>73.39</v>
          </cell>
        </row>
        <row r="10658">
          <cell r="D10658" t="str">
            <v>P592055</v>
          </cell>
          <cell r="E10658" t="str">
            <v>REGULARIZACAO E COMPACTACAO DO SUB-LEITO 100% PN</v>
          </cell>
          <cell r="F10658" t="str">
            <v>M3</v>
          </cell>
          <cell r="G10658">
            <v>11.47</v>
          </cell>
          <cell r="H10658" t="str">
            <v>S-PLEO</v>
          </cell>
          <cell r="I10658">
            <v>14.91</v>
          </cell>
        </row>
        <row r="10659">
          <cell r="D10659" t="str">
            <v>P592056</v>
          </cell>
          <cell r="E10659" t="str">
            <v>BASE DE MACADAME SECO - EXCLUSIVE TRANSPORTE</v>
          </cell>
          <cell r="F10659" t="str">
            <v>M3</v>
          </cell>
          <cell r="G10659">
            <v>84.15</v>
          </cell>
          <cell r="H10659" t="str">
            <v>S-PLEO</v>
          </cell>
          <cell r="I10659">
            <v>109.39</v>
          </cell>
        </row>
        <row r="10660">
          <cell r="D10660" t="str">
            <v>P592057</v>
          </cell>
          <cell r="E10660" t="str">
            <v>IMPRIMACAO ASFALTICA - EXCLUSIVE ASFALTO</v>
          </cell>
          <cell r="F10660" t="str">
            <v>M2</v>
          </cell>
          <cell r="G10660">
            <v>0.39</v>
          </cell>
          <cell r="H10660" t="str">
            <v>S-PLEO</v>
          </cell>
          <cell r="I10660">
            <v>0.5</v>
          </cell>
        </row>
        <row r="10661">
          <cell r="D10661" t="str">
            <v>P592058</v>
          </cell>
          <cell r="E10661" t="str">
            <v>PINTURA DE LIGACAO - EXCLUSIVE ASFALTO</v>
          </cell>
          <cell r="F10661" t="str">
            <v>M2</v>
          </cell>
          <cell r="G10661">
            <v>0.39</v>
          </cell>
          <cell r="H10661" t="str">
            <v>S-PLEO</v>
          </cell>
          <cell r="I10661">
            <v>0.5</v>
          </cell>
        </row>
        <row r="10662">
          <cell r="D10662" t="str">
            <v>P592059</v>
          </cell>
          <cell r="E10662" t="str">
            <v>PMF - PRE-MISTURADO A FRIO - EXCLUSIVE ASFALTO</v>
          </cell>
          <cell r="F10662" t="str">
            <v>T</v>
          </cell>
          <cell r="G10662">
            <v>49.92</v>
          </cell>
          <cell r="H10662" t="str">
            <v>S-PLEO</v>
          </cell>
          <cell r="I10662">
            <v>64.89</v>
          </cell>
        </row>
        <row r="10663">
          <cell r="D10663" t="str">
            <v>P592060</v>
          </cell>
          <cell r="E10663" t="str">
            <v>PMF - PRE-MISTURADO A FRIO</v>
          </cell>
          <cell r="F10663" t="str">
            <v>T</v>
          </cell>
          <cell r="G10663">
            <v>128.57</v>
          </cell>
          <cell r="H10663" t="str">
            <v>S-PLEO</v>
          </cell>
          <cell r="I10663">
            <v>167.14</v>
          </cell>
        </row>
        <row r="10664">
          <cell r="D10664" t="str">
            <v>P592061</v>
          </cell>
          <cell r="E10664" t="str">
            <v>CAPA SELANTE - EXCLUSIVE ASFALTO</v>
          </cell>
          <cell r="F10664" t="str">
            <v>M2</v>
          </cell>
          <cell r="G10664">
            <v>0.66</v>
          </cell>
          <cell r="H10664" t="str">
            <v>S-PLEO</v>
          </cell>
          <cell r="I10664">
            <v>0.85</v>
          </cell>
        </row>
        <row r="10665">
          <cell r="D10665" t="str">
            <v>P592211</v>
          </cell>
          <cell r="E10665" t="str">
            <v>REGULARIZACAO DE PASSEIOS</v>
          </cell>
          <cell r="F10665" t="str">
            <v>M2</v>
          </cell>
          <cell r="G10665">
            <v>3.14</v>
          </cell>
          <cell r="H10665" t="str">
            <v>S-PLEO</v>
          </cell>
          <cell r="I10665">
            <v>4.08</v>
          </cell>
        </row>
        <row r="10666">
          <cell r="D10666" t="str">
            <v>P592212</v>
          </cell>
          <cell r="E10666" t="str">
            <v>REGULARIZACAO DE PASSEIOS C/ARGILA,INCL.TRANSP.API</v>
          </cell>
          <cell r="F10666" t="str">
            <v>M2</v>
          </cell>
          <cell r="G10666">
            <v>9.89</v>
          </cell>
          <cell r="H10666" t="str">
            <v>S-PLEO</v>
          </cell>
          <cell r="I10666">
            <v>12.85</v>
          </cell>
        </row>
        <row r="10667">
          <cell r="D10667" t="str">
            <v>P592213</v>
          </cell>
          <cell r="E10667" t="str">
            <v>REGULARIZACAO DE PASSEIOS C/SAIBRO,INCL.TRANSP.API</v>
          </cell>
          <cell r="F10667" t="str">
            <v>M3</v>
          </cell>
          <cell r="G10667">
            <v>42.4</v>
          </cell>
          <cell r="H10667" t="str">
            <v>S-PLEO</v>
          </cell>
          <cell r="I10667">
            <v>55.12</v>
          </cell>
        </row>
        <row r="10668">
          <cell r="D10668" t="str">
            <v>P592231</v>
          </cell>
          <cell r="E10668" t="str">
            <v>PAVIMENTACAO COM PEDRA IRREGULAR- (10cm areia)</v>
          </cell>
          <cell r="F10668" t="str">
            <v>M2</v>
          </cell>
          <cell r="G10668">
            <v>31.81</v>
          </cell>
          <cell r="H10668" t="str">
            <v>S-PLEO</v>
          </cell>
          <cell r="I10668">
            <v>41.35</v>
          </cell>
        </row>
        <row r="10669">
          <cell r="D10669" t="str">
            <v>P592289</v>
          </cell>
          <cell r="E10669" t="str">
            <v>MEIO-FIO DE CONCRETO PRE-MOLDADO (FORN.E ASSENT.)</v>
          </cell>
          <cell r="F10669" t="str">
            <v>M</v>
          </cell>
          <cell r="G10669">
            <v>16.91</v>
          </cell>
          <cell r="H10669" t="str">
            <v>S-PLEO</v>
          </cell>
          <cell r="I10669">
            <v>21.98</v>
          </cell>
        </row>
        <row r="10670">
          <cell r="D10670" t="str">
            <v>P592290</v>
          </cell>
          <cell r="E10670" t="str">
            <v>MEIO-FIO RETO-CONCR. MOLD.IN LOCO C/ LASTRO CONCR.</v>
          </cell>
          <cell r="F10670" t="str">
            <v>M</v>
          </cell>
          <cell r="G10670">
            <v>58.7</v>
          </cell>
          <cell r="H10670" t="str">
            <v>S-PLEO</v>
          </cell>
          <cell r="I10670">
            <v>76.31</v>
          </cell>
        </row>
        <row r="10671">
          <cell r="D10671" t="str">
            <v>P592291</v>
          </cell>
          <cell r="E10671" t="str">
            <v>MEIO-FIO CURVO-CONCR.MOLD.IN LOCO C/ LASTRO CONCR.</v>
          </cell>
          <cell r="F10671" t="str">
            <v>M</v>
          </cell>
          <cell r="G10671">
            <v>65.400000000000006</v>
          </cell>
          <cell r="H10671" t="str">
            <v>S-PLEO</v>
          </cell>
          <cell r="I10671">
            <v>85.02</v>
          </cell>
        </row>
        <row r="10672">
          <cell r="D10672" t="str">
            <v>P592292</v>
          </cell>
          <cell r="E10672" t="str">
            <v>MEIO-FIO RETO-CONCR. PRE-MOLDADO C/ LASTRO CONCR.</v>
          </cell>
          <cell r="F10672" t="str">
            <v>M</v>
          </cell>
          <cell r="G10672">
            <v>19.739999999999998</v>
          </cell>
          <cell r="H10672" t="str">
            <v>S-PLEO</v>
          </cell>
          <cell r="I10672">
            <v>25.66</v>
          </cell>
        </row>
        <row r="10673">
          <cell r="D10673" t="str">
            <v>P592293</v>
          </cell>
          <cell r="E10673" t="str">
            <v>MEIO-FIO CURVO-CONCR. PRE-MOLDADO C/ LASTRO CONCR.</v>
          </cell>
          <cell r="F10673" t="str">
            <v>M</v>
          </cell>
          <cell r="G10673">
            <v>44.08</v>
          </cell>
          <cell r="H10673" t="str">
            <v>S-PLEO</v>
          </cell>
          <cell r="I10673">
            <v>57.3</v>
          </cell>
        </row>
        <row r="10674">
          <cell r="D10674" t="str">
            <v>P592294</v>
          </cell>
          <cell r="E10674" t="str">
            <v>MEIO-FIO RETO GRANITO-COM REJUNTE C/ LASTRO CONCR.</v>
          </cell>
          <cell r="F10674" t="str">
            <v>M</v>
          </cell>
          <cell r="G10674">
            <v>65.45</v>
          </cell>
          <cell r="H10674" t="str">
            <v>S-PLEO</v>
          </cell>
          <cell r="I10674">
            <v>85.08</v>
          </cell>
        </row>
        <row r="10675">
          <cell r="D10675" t="str">
            <v>P592343</v>
          </cell>
          <cell r="E10675" t="str">
            <v>PISO BASALTO IRREGULAR-arg.ca-ar(1:5)10%ci-5cm</v>
          </cell>
          <cell r="F10675" t="str">
            <v>M2</v>
          </cell>
          <cell r="G10675">
            <v>32.44</v>
          </cell>
          <cell r="H10675" t="str">
            <v>S-PLEO</v>
          </cell>
          <cell r="I10675">
            <v>42.17</v>
          </cell>
        </row>
        <row r="10676">
          <cell r="D10676" t="str">
            <v>P592408</v>
          </cell>
          <cell r="E10676" t="str">
            <v>PASSEIO EM PEDRA PORTUGUESA</v>
          </cell>
          <cell r="F10676" t="str">
            <v>M2</v>
          </cell>
          <cell r="G10676">
            <v>73.53</v>
          </cell>
          <cell r="H10676" t="str">
            <v>S-PLEO</v>
          </cell>
          <cell r="I10676">
            <v>95.58</v>
          </cell>
        </row>
        <row r="10677">
          <cell r="D10677" t="str">
            <v>P592595</v>
          </cell>
          <cell r="E10677" t="str">
            <v>REMOCAO E REPOSICAO DE ASFALTO (e=8cm)</v>
          </cell>
          <cell r="F10677" t="str">
            <v>M2</v>
          </cell>
          <cell r="G10677">
            <v>64.290000000000006</v>
          </cell>
          <cell r="H10677" t="str">
            <v>S-PLEO</v>
          </cell>
          <cell r="I10677">
            <v>83.57</v>
          </cell>
        </row>
        <row r="10678">
          <cell r="D10678" t="str">
            <v>P592596</v>
          </cell>
          <cell r="E10678" t="str">
            <v>REMOCAO DE LAJE DE CONCRETO e=10cm E ASFALTO e=5cm</v>
          </cell>
          <cell r="F10678" t="str">
            <v>M2</v>
          </cell>
          <cell r="G10678">
            <v>8.6199999999999992</v>
          </cell>
          <cell r="H10678" t="str">
            <v>S-PLEO</v>
          </cell>
          <cell r="I10678">
            <v>11.2</v>
          </cell>
        </row>
        <row r="10679">
          <cell r="D10679" t="str">
            <v>P592597</v>
          </cell>
          <cell r="E10679" t="str">
            <v>REMOCAO E REPOSICAO DE PAVIM. ASFALTO (e=7cm)</v>
          </cell>
          <cell r="F10679" t="str">
            <v>M2</v>
          </cell>
          <cell r="G10679">
            <v>56.25</v>
          </cell>
          <cell r="H10679" t="str">
            <v>S-PLEO</v>
          </cell>
          <cell r="I10679">
            <v>73.12</v>
          </cell>
        </row>
        <row r="10680">
          <cell r="D10680" t="str">
            <v>P592598</v>
          </cell>
          <cell r="E10680" t="str">
            <v>REMOCAO E REPOSICAO DE CONCRETO(e=8cm) e brita 5cm</v>
          </cell>
          <cell r="F10680" t="str">
            <v>M2</v>
          </cell>
          <cell r="G10680">
            <v>33.14</v>
          </cell>
          <cell r="H10680" t="str">
            <v>S-PLEO</v>
          </cell>
          <cell r="I10680">
            <v>43.08</v>
          </cell>
        </row>
        <row r="10681">
          <cell r="D10681" t="str">
            <v>P592599</v>
          </cell>
          <cell r="E10681" t="str">
            <v>REMOCAO E REPOSICAO DE ASFALTO (e=5cm) BG 15cm</v>
          </cell>
          <cell r="F10681" t="str">
            <v>M2</v>
          </cell>
          <cell r="G10681">
            <v>61.5</v>
          </cell>
          <cell r="H10681" t="str">
            <v>S-PLEO</v>
          </cell>
          <cell r="I10681">
            <v>79.95</v>
          </cell>
        </row>
        <row r="10682">
          <cell r="D10682" t="str">
            <v>P592600</v>
          </cell>
          <cell r="E10682" t="str">
            <v>REMOCAO E REPOSICAO DE BASALTO REGULAR-arg.1:4-3cm</v>
          </cell>
          <cell r="F10682" t="str">
            <v>M2</v>
          </cell>
          <cell r="G10682">
            <v>43.25</v>
          </cell>
          <cell r="H10682" t="str">
            <v>S-PLEO</v>
          </cell>
          <cell r="I10682">
            <v>56.22</v>
          </cell>
        </row>
        <row r="10683">
          <cell r="D10683" t="str">
            <v>P592601</v>
          </cell>
          <cell r="E10683" t="str">
            <v>REMOCAO E REPOSICAO DE LADRILHO HIDRAULICO</v>
          </cell>
          <cell r="F10683" t="str">
            <v>M2</v>
          </cell>
          <cell r="G10683">
            <v>34.81</v>
          </cell>
          <cell r="H10683" t="str">
            <v>S-PLEO</v>
          </cell>
          <cell r="I10683">
            <v>45.25</v>
          </cell>
        </row>
        <row r="10684">
          <cell r="D10684" t="str">
            <v>P592602</v>
          </cell>
          <cell r="E10684" t="str">
            <v>REMOCAO E REPOSICAO DE PEDRA PORTUGUESA</v>
          </cell>
          <cell r="F10684" t="str">
            <v>M2</v>
          </cell>
          <cell r="G10684">
            <v>34.17</v>
          </cell>
          <cell r="H10684" t="str">
            <v>S-PLEO</v>
          </cell>
          <cell r="I10684">
            <v>44.42</v>
          </cell>
        </row>
        <row r="10685">
          <cell r="D10685" t="str">
            <v>P592603</v>
          </cell>
          <cell r="E10685" t="str">
            <v>REMOCAO E REPOSICAO DE CALCADA DE LAJE DE GRES</v>
          </cell>
          <cell r="F10685" t="str">
            <v>M2</v>
          </cell>
          <cell r="G10685">
            <v>18.309999999999999</v>
          </cell>
          <cell r="H10685" t="str">
            <v>S-PLEO</v>
          </cell>
          <cell r="I10685">
            <v>23.8</v>
          </cell>
        </row>
        <row r="10686">
          <cell r="D10686" t="str">
            <v>P592604</v>
          </cell>
          <cell r="E10686" t="str">
            <v>REMOCAO E REPOSICAO DE CIMENTO DESEMPENADO</v>
          </cell>
          <cell r="F10686" t="str">
            <v>M2</v>
          </cell>
          <cell r="G10686">
            <v>21.71</v>
          </cell>
          <cell r="H10686" t="str">
            <v>S-PLEO</v>
          </cell>
          <cell r="I10686">
            <v>28.22</v>
          </cell>
        </row>
        <row r="10687">
          <cell r="D10687" t="str">
            <v>P592605</v>
          </cell>
          <cell r="E10687" t="str">
            <v>REMOCAO E REPOSICAO DE BASALTO IRREGULAR</v>
          </cell>
          <cell r="F10687" t="str">
            <v>M2</v>
          </cell>
          <cell r="G10687">
            <v>19.899999999999999</v>
          </cell>
          <cell r="H10687" t="str">
            <v>S-PLEO</v>
          </cell>
          <cell r="I10687">
            <v>25.87</v>
          </cell>
        </row>
        <row r="10688">
          <cell r="D10688" t="str">
            <v>P592606</v>
          </cell>
          <cell r="E10688" t="str">
            <v>REMOCAO E REPOSICAO DE CONCRETO SIMPLES (e=8cm)</v>
          </cell>
          <cell r="F10688" t="str">
            <v>M2</v>
          </cell>
          <cell r="G10688">
            <v>29.74</v>
          </cell>
          <cell r="H10688" t="str">
            <v>S-PLEO</v>
          </cell>
          <cell r="I10688">
            <v>38.659999999999997</v>
          </cell>
        </row>
        <row r="10689">
          <cell r="D10689" t="str">
            <v>P592607</v>
          </cell>
          <cell r="E10689" t="str">
            <v>REMOCAO E REPOSICAO DE BLOCO DE CONCRETO</v>
          </cell>
          <cell r="F10689" t="str">
            <v>M2</v>
          </cell>
          <cell r="G10689">
            <v>14.03</v>
          </cell>
          <cell r="H10689" t="str">
            <v>S-PLEO</v>
          </cell>
          <cell r="I10689">
            <v>18.23</v>
          </cell>
        </row>
        <row r="10690">
          <cell r="D10690" t="str">
            <v>P592608</v>
          </cell>
          <cell r="E10690" t="str">
            <v>REPOSICAO DE PAVIMENTO DE PARALELEPIPEDO</v>
          </cell>
          <cell r="F10690" t="str">
            <v>M2</v>
          </cell>
          <cell r="G10690">
            <v>17.03</v>
          </cell>
          <cell r="H10690" t="str">
            <v>S-PLEO</v>
          </cell>
          <cell r="I10690">
            <v>22.13</v>
          </cell>
        </row>
        <row r="10691">
          <cell r="D10691" t="str">
            <v>P592609</v>
          </cell>
          <cell r="E10691" t="str">
            <v>REMOCAO E REPOSICAO DE PARALELEPIPEDO</v>
          </cell>
          <cell r="F10691" t="str">
            <v>M2</v>
          </cell>
          <cell r="G10691">
            <v>21.38</v>
          </cell>
          <cell r="H10691" t="str">
            <v>S-PLEO</v>
          </cell>
          <cell r="I10691">
            <v>27.79</v>
          </cell>
        </row>
        <row r="10692">
          <cell r="D10692" t="str">
            <v>P592610</v>
          </cell>
          <cell r="E10692" t="str">
            <v>REMOCAO E REPOSICAO DE MEIO-FIO DE CONCRETO</v>
          </cell>
          <cell r="F10692" t="str">
            <v>M</v>
          </cell>
          <cell r="G10692">
            <v>2.31</v>
          </cell>
          <cell r="H10692" t="str">
            <v>S-PLEO</v>
          </cell>
          <cell r="I10692">
            <v>3</v>
          </cell>
        </row>
        <row r="10693">
          <cell r="D10693" t="str">
            <v>P592611</v>
          </cell>
          <cell r="E10693" t="str">
            <v>REMOCAO E REPOSICAO DE BASE DE SAIBRO (VALA)</v>
          </cell>
          <cell r="F10693" t="str">
            <v>M3</v>
          </cell>
          <cell r="G10693">
            <v>54.95</v>
          </cell>
          <cell r="H10693" t="str">
            <v>S-PLEO</v>
          </cell>
          <cell r="I10693">
            <v>71.430000000000007</v>
          </cell>
        </row>
        <row r="10694">
          <cell r="D10694" t="str">
            <v>P592612</v>
          </cell>
          <cell r="E10694" t="str">
            <v>REMOCAO E REPOSICAO DE BASE DE SAIBRO (e=20cm)</v>
          </cell>
          <cell r="F10694" t="str">
            <v>M2</v>
          </cell>
          <cell r="G10694">
            <v>10.75</v>
          </cell>
          <cell r="H10694" t="str">
            <v>S-PLEO</v>
          </cell>
          <cell r="I10694">
            <v>13.97</v>
          </cell>
        </row>
        <row r="10695">
          <cell r="D10695" t="str">
            <v>P592613</v>
          </cell>
          <cell r="E10695" t="str">
            <v>REMOCAO E REPOSICAO DE PAV. ASFALTICO (e= 5 cm)</v>
          </cell>
          <cell r="F10695" t="str">
            <v>M2</v>
          </cell>
          <cell r="G10695">
            <v>97.06</v>
          </cell>
          <cell r="H10695" t="str">
            <v>S-PLEO</v>
          </cell>
          <cell r="I10695">
            <v>126.17</v>
          </cell>
        </row>
        <row r="10696">
          <cell r="D10696" t="str">
            <v>P592614</v>
          </cell>
          <cell r="E10696" t="str">
            <v>REMOCAO E REPOSICAO DE PEDRA IRREGULAR</v>
          </cell>
          <cell r="F10696" t="str">
            <v>M2</v>
          </cell>
          <cell r="G10696">
            <v>17.84</v>
          </cell>
          <cell r="H10696" t="str">
            <v>S-PLEO</v>
          </cell>
          <cell r="I10696">
            <v>23.19</v>
          </cell>
        </row>
        <row r="10697">
          <cell r="D10697" t="str">
            <v>P592615</v>
          </cell>
          <cell r="E10697" t="str">
            <v>ESCARIFICACAO C/RETIRADA DE CBUQ EXISTENTE DMT=2Km</v>
          </cell>
          <cell r="F10697" t="str">
            <v>M3</v>
          </cell>
          <cell r="G10697">
            <v>21.64</v>
          </cell>
          <cell r="H10697" t="str">
            <v>S-PLEO</v>
          </cell>
          <cell r="I10697">
            <v>28.13</v>
          </cell>
        </row>
        <row r="10698">
          <cell r="D10698" t="str">
            <v>P592616</v>
          </cell>
          <cell r="E10698" t="str">
            <v>REPOSICAO DE PAVIMENTO EM PEDRA IRREGULAR</v>
          </cell>
          <cell r="F10698" t="str">
            <v>M2</v>
          </cell>
          <cell r="G10698">
            <v>16.510000000000002</v>
          </cell>
          <cell r="H10698" t="str">
            <v>S-PLEO</v>
          </cell>
          <cell r="I10698">
            <v>21.46</v>
          </cell>
        </row>
        <row r="10699">
          <cell r="D10699" t="str">
            <v>P592617</v>
          </cell>
          <cell r="E10699" t="str">
            <v>REPOSICAO DE PASSEIO EM LAJE DE GRES</v>
          </cell>
          <cell r="F10699" t="str">
            <v>M2</v>
          </cell>
          <cell r="G10699">
            <v>17.16</v>
          </cell>
          <cell r="H10699" t="str">
            <v>S-PLEO</v>
          </cell>
          <cell r="I10699">
            <v>22.3</v>
          </cell>
        </row>
        <row r="10700">
          <cell r="D10700" t="str">
            <v>P592618</v>
          </cell>
          <cell r="E10700" t="str">
            <v>REMOCAO E REPOSICAO DE PAVIMENTACAO ASFALTICA</v>
          </cell>
          <cell r="F10700" t="str">
            <v>M3</v>
          </cell>
          <cell r="G10700">
            <v>1548.01</v>
          </cell>
          <cell r="H10700" t="str">
            <v>S-PLEO</v>
          </cell>
          <cell r="I10700">
            <v>2012.41</v>
          </cell>
        </row>
        <row r="10701">
          <cell r="D10701" t="str">
            <v>P592619</v>
          </cell>
          <cell r="E10701" t="str">
            <v>REPOS.PAV.ASFALTICA 7cm E LASTRO CONCR.MAGRO 10cm</v>
          </cell>
          <cell r="F10701" t="str">
            <v>M2</v>
          </cell>
          <cell r="G10701">
            <v>309.27</v>
          </cell>
          <cell r="H10701" t="str">
            <v>S-PLEO</v>
          </cell>
          <cell r="I10701">
            <v>402.05</v>
          </cell>
        </row>
        <row r="10702">
          <cell r="D10702" t="str">
            <v>P592620</v>
          </cell>
          <cell r="E10702" t="str">
            <v>REMOCAO DE PASSEIOS</v>
          </cell>
          <cell r="F10702" t="str">
            <v>M2</v>
          </cell>
          <cell r="G10702">
            <v>1.1399999999999999</v>
          </cell>
          <cell r="H10702" t="str">
            <v>S-PLEO</v>
          </cell>
          <cell r="I10702">
            <v>1.48</v>
          </cell>
        </row>
        <row r="10703">
          <cell r="D10703" t="str">
            <v>P592621</v>
          </cell>
          <cell r="E10703" t="str">
            <v>REMOCAO E REPOSICAO DE CONCRETO  fck 400kg/cm2</v>
          </cell>
          <cell r="F10703" t="str">
            <v>M3</v>
          </cell>
          <cell r="G10703">
            <v>326.81</v>
          </cell>
          <cell r="H10703" t="str">
            <v>S-PLEO</v>
          </cell>
          <cell r="I10703">
            <v>424.85</v>
          </cell>
        </row>
        <row r="10704">
          <cell r="D10704" t="str">
            <v>P592622</v>
          </cell>
          <cell r="E10704" t="str">
            <v>REMOCAO E REPOSICAO DE CONCRETO  fck 150kg/cm2</v>
          </cell>
          <cell r="F10704" t="str">
            <v>M3</v>
          </cell>
          <cell r="G10704">
            <v>308.64999999999998</v>
          </cell>
          <cell r="H10704" t="str">
            <v>S-PLEO</v>
          </cell>
          <cell r="I10704">
            <v>401.24</v>
          </cell>
        </row>
        <row r="10705">
          <cell r="D10705" t="str">
            <v>P592623</v>
          </cell>
          <cell r="E10705" t="str">
            <v>REMOCAO E REPOSICAO DE BASALTO IRREGULAR-arg.ca-ar</v>
          </cell>
          <cell r="F10705" t="str">
            <v>M2</v>
          </cell>
          <cell r="G10705">
            <v>19.989999999999998</v>
          </cell>
          <cell r="H10705" t="str">
            <v>S-PLEO</v>
          </cell>
          <cell r="I10705">
            <v>25.98</v>
          </cell>
        </row>
        <row r="10706">
          <cell r="D10706" t="str">
            <v>P592624</v>
          </cell>
          <cell r="E10706" t="str">
            <v>REM.E REP.PAV. ASFALTICA(6cm) E LASTRO MAGRO(10cm)</v>
          </cell>
          <cell r="F10706" t="str">
            <v>M2</v>
          </cell>
          <cell r="G10706">
            <v>326.5</v>
          </cell>
          <cell r="H10706" t="str">
            <v>S-PLEO</v>
          </cell>
          <cell r="I10706">
            <v>424.45</v>
          </cell>
        </row>
        <row r="10707">
          <cell r="D10707" t="str">
            <v>P592625</v>
          </cell>
          <cell r="E10707" t="str">
            <v>REM.E REP.PAV.ASFALTICA(10cm) E LASTRO MAGRO(20cm)</v>
          </cell>
          <cell r="F10707" t="str">
            <v>M2</v>
          </cell>
          <cell r="G10707">
            <v>139.13999999999999</v>
          </cell>
          <cell r="H10707" t="str">
            <v>S-PLEO</v>
          </cell>
          <cell r="I10707">
            <v>180.88</v>
          </cell>
        </row>
        <row r="10708">
          <cell r="D10708" t="str">
            <v>P592626</v>
          </cell>
          <cell r="E10708" t="str">
            <v>REMOCAO E REPOSICAO DE LAJOTA COLONIAL</v>
          </cell>
          <cell r="F10708" t="str">
            <v>M2</v>
          </cell>
          <cell r="G10708">
            <v>20.57</v>
          </cell>
          <cell r="H10708" t="str">
            <v>S-PLEO</v>
          </cell>
          <cell r="I10708">
            <v>26.74</v>
          </cell>
        </row>
        <row r="10709">
          <cell r="D10709" t="str">
            <v>P592627</v>
          </cell>
          <cell r="E10709" t="str">
            <v>REPOSICAO PAVIMENTO COM BASALTO IRREGULAR</v>
          </cell>
          <cell r="F10709" t="str">
            <v>M2</v>
          </cell>
          <cell r="G10709">
            <v>18.75</v>
          </cell>
          <cell r="H10709" t="str">
            <v>S-PLEO</v>
          </cell>
          <cell r="I10709">
            <v>24.37</v>
          </cell>
        </row>
        <row r="10710">
          <cell r="D10710" t="str">
            <v>P592628</v>
          </cell>
          <cell r="E10710" t="str">
            <v>ESCARIFICACAO C/RETIRADA DE CBUQ EXISTENTE</v>
          </cell>
          <cell r="F10710" t="str">
            <v>M2</v>
          </cell>
          <cell r="G10710">
            <v>1.39</v>
          </cell>
          <cell r="H10710" t="str">
            <v>S-PLEO</v>
          </cell>
          <cell r="I10710">
            <v>1.8</v>
          </cell>
        </row>
        <row r="10711">
          <cell r="D10711" t="str">
            <v>P592629</v>
          </cell>
          <cell r="E10711" t="str">
            <v>REMOCAO E REPOSICAO DE CONCRETO  fck 150kg/cm2</v>
          </cell>
          <cell r="F10711" t="str">
            <v>M2</v>
          </cell>
          <cell r="G10711">
            <v>22.74</v>
          </cell>
          <cell r="H10711" t="str">
            <v>S-PLEO</v>
          </cell>
          <cell r="I10711">
            <v>29.56</v>
          </cell>
        </row>
        <row r="10712">
          <cell r="D10712" t="str">
            <v>P592630</v>
          </cell>
          <cell r="E10712" t="str">
            <v>REMOCAO E REPOSICAO DE TAMPAO F.FUNDIDO</v>
          </cell>
          <cell r="F10712" t="str">
            <v>UN</v>
          </cell>
          <cell r="G10712">
            <v>20.47</v>
          </cell>
          <cell r="H10712" t="str">
            <v>S-PLEO</v>
          </cell>
          <cell r="I10712">
            <v>26.61</v>
          </cell>
        </row>
        <row r="10713">
          <cell r="D10713" t="str">
            <v>P592631</v>
          </cell>
          <cell r="E10713" t="str">
            <v>REPOSICAO PASSEIO COM BASALTO REGULAR</v>
          </cell>
          <cell r="F10713" t="str">
            <v>M2</v>
          </cell>
          <cell r="G10713">
            <v>42.11</v>
          </cell>
          <cell r="H10713" t="str">
            <v>S-PLEO</v>
          </cell>
          <cell r="I10713">
            <v>54.74</v>
          </cell>
        </row>
        <row r="10714">
          <cell r="D10714" t="str">
            <v>P592632</v>
          </cell>
          <cell r="E10714" t="str">
            <v>REPOSICAO PAVIMENTO COM BLOCO DE CONCRETO</v>
          </cell>
          <cell r="F10714" t="str">
            <v>M2</v>
          </cell>
          <cell r="G10714">
            <v>9.99</v>
          </cell>
          <cell r="H10714" t="str">
            <v>S-PLEO</v>
          </cell>
          <cell r="I10714">
            <v>12.98</v>
          </cell>
        </row>
        <row r="10715">
          <cell r="D10715" t="str">
            <v>P592635</v>
          </cell>
          <cell r="E10715" t="str">
            <v>REMOCAO E REPOSICAO DE ASFALTO (e=5cm) BG 30cm</v>
          </cell>
          <cell r="F10715" t="str">
            <v>M2</v>
          </cell>
          <cell r="G10715">
            <v>72.45</v>
          </cell>
          <cell r="H10715" t="str">
            <v>S-PLEO</v>
          </cell>
          <cell r="I10715">
            <v>94.18</v>
          </cell>
        </row>
        <row r="10716">
          <cell r="D10716" t="str">
            <v>P592636</v>
          </cell>
          <cell r="E10716" t="str">
            <v>REMOCAO E REPOSICAO DE BASE DE SAIBRO (e=15cm)</v>
          </cell>
          <cell r="F10716" t="str">
            <v>M2</v>
          </cell>
          <cell r="G10716">
            <v>7.71</v>
          </cell>
          <cell r="H10716" t="str">
            <v>S-PLEO</v>
          </cell>
          <cell r="I10716">
            <v>10.02</v>
          </cell>
        </row>
        <row r="10717">
          <cell r="D10717" t="str">
            <v>P592637</v>
          </cell>
          <cell r="E10717" t="str">
            <v>REPOSICAO DE CALCAMENTO, S/REMOCAO COM FORN.AREIA</v>
          </cell>
          <cell r="F10717" t="str">
            <v>M2</v>
          </cell>
          <cell r="G10717">
            <v>8.76</v>
          </cell>
          <cell r="H10717" t="str">
            <v>S-PLEO</v>
          </cell>
          <cell r="I10717">
            <v>11.38</v>
          </cell>
        </row>
        <row r="10718">
          <cell r="D10718" t="str">
            <v>P592638</v>
          </cell>
          <cell r="E10718" t="str">
            <v>REPOSICAO DE CALCAMENTO</v>
          </cell>
          <cell r="F10718" t="str">
            <v>M2</v>
          </cell>
          <cell r="G10718">
            <v>2.56</v>
          </cell>
          <cell r="H10718" t="str">
            <v>S-PLEO</v>
          </cell>
          <cell r="I10718">
            <v>3.32</v>
          </cell>
        </row>
        <row r="10719">
          <cell r="D10719" t="str">
            <v>P592731</v>
          </cell>
          <cell r="E10719" t="str">
            <v>REPAVIMENTACAO COM PEDRA IRREGULAR</v>
          </cell>
          <cell r="F10719" t="str">
            <v>M</v>
          </cell>
          <cell r="G10719">
            <v>16.510000000000002</v>
          </cell>
          <cell r="H10719" t="str">
            <v>S-PLEO</v>
          </cell>
          <cell r="I10719">
            <v>21.46</v>
          </cell>
        </row>
        <row r="10720">
          <cell r="D10720" t="str">
            <v>P592732</v>
          </cell>
          <cell r="E10720" t="str">
            <v>REPAVIMENTACAO COM ASFALTO (e=5cm)</v>
          </cell>
          <cell r="F10720" t="str">
            <v>M</v>
          </cell>
          <cell r="G10720">
            <v>74.260000000000005</v>
          </cell>
          <cell r="H10720" t="str">
            <v>S-PLEO</v>
          </cell>
          <cell r="I10720">
            <v>96.53</v>
          </cell>
        </row>
        <row r="10721">
          <cell r="D10721" t="str">
            <v>P592733</v>
          </cell>
          <cell r="E10721" t="str">
            <v>REPAVIMENTACAO COM LAJE DE GRES</v>
          </cell>
          <cell r="F10721" t="str">
            <v>M</v>
          </cell>
          <cell r="G10721">
            <v>17.16</v>
          </cell>
          <cell r="H10721" t="str">
            <v>S-PLEO</v>
          </cell>
          <cell r="I10721">
            <v>22.3</v>
          </cell>
        </row>
        <row r="10722">
          <cell r="D10722" t="str">
            <v>P592734</v>
          </cell>
          <cell r="E10722" t="str">
            <v>REPAVIMENTACAO COM BASALTO IRREGULAR</v>
          </cell>
          <cell r="F10722" t="str">
            <v>M</v>
          </cell>
          <cell r="G10722">
            <v>18.75</v>
          </cell>
          <cell r="H10722" t="str">
            <v>S-PLEO</v>
          </cell>
          <cell r="I10722">
            <v>24.37</v>
          </cell>
        </row>
        <row r="10723">
          <cell r="D10723" t="str">
            <v>P592735</v>
          </cell>
          <cell r="E10723" t="str">
            <v>REPAVIMENTACAO COM CONCRETO MAGRO</v>
          </cell>
          <cell r="F10723" t="str">
            <v>M</v>
          </cell>
          <cell r="G10723">
            <v>21.85</v>
          </cell>
          <cell r="H10723" t="str">
            <v>S-PLEO</v>
          </cell>
          <cell r="I10723">
            <v>28.4</v>
          </cell>
        </row>
        <row r="10724">
          <cell r="D10724" t="str">
            <v>P592736</v>
          </cell>
          <cell r="E10724" t="str">
            <v>REPAVIMENTACAO COM ASFALTO (e=5cm) BASE PARALELEP.</v>
          </cell>
          <cell r="F10724" t="str">
            <v>M</v>
          </cell>
          <cell r="G10724">
            <v>85.47</v>
          </cell>
          <cell r="H10724" t="str">
            <v>S-PLEO</v>
          </cell>
          <cell r="I10724">
            <v>111.11</v>
          </cell>
        </row>
        <row r="10725">
          <cell r="D10725" t="str">
            <v>P592737</v>
          </cell>
          <cell r="E10725" t="str">
            <v>REPAVIMENTACAO COM ASFALTO (e=5cm) BASE CONCRETO M</v>
          </cell>
          <cell r="F10725" t="str">
            <v>M</v>
          </cell>
          <cell r="G10725">
            <v>87.42</v>
          </cell>
          <cell r="H10725" t="str">
            <v>S-PLEO</v>
          </cell>
          <cell r="I10725">
            <v>113.64</v>
          </cell>
        </row>
        <row r="10726">
          <cell r="D10726" t="str">
            <v>P601090</v>
          </cell>
          <cell r="E10726" t="str">
            <v>REVESTIMENTO UNICO PARA PVS C/ CIMENTO E AREIA 1:4</v>
          </cell>
          <cell r="F10726" t="str">
            <v>M2</v>
          </cell>
          <cell r="G10726">
            <v>6.75</v>
          </cell>
          <cell r="H10726" t="str">
            <v>S-PLEO</v>
          </cell>
          <cell r="I10726">
            <v>8.77</v>
          </cell>
        </row>
        <row r="10727">
          <cell r="D10727" t="str">
            <v>P605025</v>
          </cell>
          <cell r="E10727" t="str">
            <v>ARGAMASSA ci-ar.media 1:3  e=3cm</v>
          </cell>
          <cell r="F10727" t="str">
            <v>M2</v>
          </cell>
          <cell r="G10727">
            <v>7.11</v>
          </cell>
          <cell r="H10727" t="str">
            <v>S-PLEO</v>
          </cell>
          <cell r="I10727">
            <v>9.24</v>
          </cell>
        </row>
        <row r="10728">
          <cell r="D10728" t="str">
            <v>P660014</v>
          </cell>
          <cell r="E10728" t="str">
            <v>ASSENTAMENTO DE CALHA DE CONCRETO DN 300</v>
          </cell>
          <cell r="F10728" t="str">
            <v>M</v>
          </cell>
          <cell r="G10728">
            <v>4.82</v>
          </cell>
          <cell r="H10728" t="str">
            <v>S-PLEO</v>
          </cell>
          <cell r="I10728">
            <v>6.26</v>
          </cell>
        </row>
        <row r="10729">
          <cell r="D10729" t="str">
            <v>P661250</v>
          </cell>
          <cell r="E10729" t="str">
            <v>FORN. ASSENT.TUBO PVC P/COLETOR ESGOTO JE DN  50mm</v>
          </cell>
          <cell r="F10729" t="str">
            <v>M</v>
          </cell>
          <cell r="G10729">
            <v>6.36</v>
          </cell>
          <cell r="H10729" t="str">
            <v>S-PLEO</v>
          </cell>
          <cell r="I10729">
            <v>8.26</v>
          </cell>
        </row>
        <row r="10730">
          <cell r="D10730" t="str">
            <v>P661255</v>
          </cell>
          <cell r="E10730" t="str">
            <v>FORN. ASSENT.TUBO PVC P/COLETOR ESGOTO JE DN  75mm</v>
          </cell>
          <cell r="F10730" t="str">
            <v>M</v>
          </cell>
          <cell r="G10730">
            <v>8.2100000000000009</v>
          </cell>
          <cell r="H10730" t="str">
            <v>S-PLEO</v>
          </cell>
          <cell r="I10730">
            <v>10.67</v>
          </cell>
        </row>
        <row r="10731">
          <cell r="D10731" t="str">
            <v>P661260</v>
          </cell>
          <cell r="E10731" t="str">
            <v>FORN. ASSENT.TUBO PVC P/COLETOR ESGOTO JE DN 100mm</v>
          </cell>
          <cell r="F10731" t="str">
            <v>M</v>
          </cell>
          <cell r="G10731">
            <v>9.98</v>
          </cell>
          <cell r="H10731" t="str">
            <v>S-PLEO</v>
          </cell>
          <cell r="I10731">
            <v>12.97</v>
          </cell>
        </row>
        <row r="10732">
          <cell r="D10732" t="str">
            <v>P661300</v>
          </cell>
          <cell r="E10732" t="str">
            <v>ASSENTAMENTO DE TUBO PVC PBA JE CL.15 DN  50mm</v>
          </cell>
          <cell r="F10732" t="str">
            <v>M</v>
          </cell>
          <cell r="G10732">
            <v>0.8</v>
          </cell>
          <cell r="H10732" t="str">
            <v>S-PLEO</v>
          </cell>
          <cell r="I10732">
            <v>1.04</v>
          </cell>
        </row>
        <row r="10733">
          <cell r="D10733" t="str">
            <v>P661301</v>
          </cell>
          <cell r="E10733" t="str">
            <v>ASSENTAMENTO DE TUBO PVC PBA JE CL.15 DN  75mm</v>
          </cell>
          <cell r="F10733" t="str">
            <v>M</v>
          </cell>
          <cell r="G10733">
            <v>1.1200000000000001</v>
          </cell>
          <cell r="H10733" t="str">
            <v>S-PLEO</v>
          </cell>
          <cell r="I10733">
            <v>1.45</v>
          </cell>
        </row>
        <row r="10734">
          <cell r="D10734" t="str">
            <v>P661302</v>
          </cell>
          <cell r="E10734" t="str">
            <v>ASSENTAMENTO DE TUBO PVC PBA JE CL.15 DN 100mm</v>
          </cell>
          <cell r="F10734" t="str">
            <v>M</v>
          </cell>
          <cell r="G10734">
            <v>1.42</v>
          </cell>
          <cell r="H10734" t="str">
            <v>S-PLEO</v>
          </cell>
          <cell r="I10734">
            <v>1.84</v>
          </cell>
        </row>
        <row r="10735">
          <cell r="D10735" t="str">
            <v>P661303</v>
          </cell>
          <cell r="E10735" t="str">
            <v>ASSENTAMENTO DE TUBO PVC PBA JE CL.15 DN 150mm</v>
          </cell>
          <cell r="F10735" t="str">
            <v>M</v>
          </cell>
          <cell r="G10735">
            <v>1.64</v>
          </cell>
          <cell r="H10735" t="str">
            <v>S-PLEO</v>
          </cell>
          <cell r="I10735">
            <v>2.13</v>
          </cell>
        </row>
        <row r="10736">
          <cell r="D10736" t="str">
            <v>P661304</v>
          </cell>
          <cell r="E10736" t="str">
            <v>ASSENTAMENTO DE TUBO PVC PBA JE CL.15 DN 200mm</v>
          </cell>
          <cell r="F10736" t="str">
            <v>M</v>
          </cell>
          <cell r="G10736">
            <v>1.86</v>
          </cell>
          <cell r="H10736" t="str">
            <v>S-PLEO</v>
          </cell>
          <cell r="I10736">
            <v>2.41</v>
          </cell>
        </row>
        <row r="10737">
          <cell r="D10737" t="str">
            <v>P661305</v>
          </cell>
          <cell r="E10737" t="str">
            <v>ASSENTAMENTO DE TUBO PVC PBA JE CL.15 DN 250mm</v>
          </cell>
          <cell r="F10737" t="str">
            <v>M</v>
          </cell>
          <cell r="G10737">
            <v>2.09</v>
          </cell>
          <cell r="H10737" t="str">
            <v>S-PLEO</v>
          </cell>
          <cell r="I10737">
            <v>2.71</v>
          </cell>
        </row>
        <row r="10738">
          <cell r="D10738" t="str">
            <v>P661306</v>
          </cell>
          <cell r="E10738" t="str">
            <v>ASSENTAMENTO DE TUBO PVC PBA JE CL.15 DN 300mm</v>
          </cell>
          <cell r="F10738" t="str">
            <v>M</v>
          </cell>
          <cell r="G10738">
            <v>2.62</v>
          </cell>
          <cell r="H10738" t="str">
            <v>S-PLEO</v>
          </cell>
          <cell r="I10738">
            <v>3.4</v>
          </cell>
        </row>
        <row r="10739">
          <cell r="D10739" t="str">
            <v>P661307</v>
          </cell>
          <cell r="E10739" t="str">
            <v>FORNECIM. E ASSENTAM. TUBO PVC PBA JE CL.15 DN  50</v>
          </cell>
          <cell r="F10739" t="str">
            <v>M</v>
          </cell>
          <cell r="G10739">
            <v>10.92</v>
          </cell>
          <cell r="H10739" t="str">
            <v>S-PLEO</v>
          </cell>
          <cell r="I10739">
            <v>14.19</v>
          </cell>
        </row>
        <row r="10740">
          <cell r="D10740" t="str">
            <v>P661308</v>
          </cell>
          <cell r="E10740" t="str">
            <v>FORNECIM. E ASSENTAM. TUBO PVC PBA JE CL.15 DN  75</v>
          </cell>
          <cell r="F10740" t="str">
            <v>M</v>
          </cell>
          <cell r="G10740">
            <v>20.85</v>
          </cell>
          <cell r="H10740" t="str">
            <v>S-PLEO</v>
          </cell>
          <cell r="I10740">
            <v>27.1</v>
          </cell>
        </row>
        <row r="10741">
          <cell r="D10741" t="str">
            <v>P661309</v>
          </cell>
          <cell r="E10741" t="str">
            <v>FORNECIM. E ASSENTAM. TUBO PVC PBA JE CL.15 DN 100</v>
          </cell>
          <cell r="F10741" t="str">
            <v>M</v>
          </cell>
          <cell r="G10741">
            <v>34.159999999999997</v>
          </cell>
          <cell r="H10741" t="str">
            <v>S-PLEO</v>
          </cell>
          <cell r="I10741">
            <v>44.4</v>
          </cell>
        </row>
        <row r="10742">
          <cell r="D10742" t="str">
            <v>P661310</v>
          </cell>
          <cell r="E10742" t="str">
            <v>FORNECIM. E ASSENTAM. TUBO PVC PBA JE CL.15 DN 150</v>
          </cell>
          <cell r="F10742" t="str">
            <v>M</v>
          </cell>
          <cell r="G10742">
            <v>62.68</v>
          </cell>
          <cell r="H10742" t="str">
            <v>S-PLEO</v>
          </cell>
          <cell r="I10742">
            <v>81.48</v>
          </cell>
        </row>
        <row r="10743">
          <cell r="D10743" t="str">
            <v>P661311</v>
          </cell>
          <cell r="E10743" t="str">
            <v>FORNECIM. E ASSENTAM. TUBO PVC PBA JE CL.15 DN 200</v>
          </cell>
          <cell r="F10743" t="str">
            <v>M</v>
          </cell>
          <cell r="G10743">
            <v>105.8</v>
          </cell>
          <cell r="H10743" t="str">
            <v>S-PLEO</v>
          </cell>
          <cell r="I10743">
            <v>137.54</v>
          </cell>
        </row>
        <row r="10744">
          <cell r="D10744" t="str">
            <v>P661312</v>
          </cell>
          <cell r="E10744" t="str">
            <v>FORNECIM. E ASSENTAM. TUBO PVC PBA JE CL.15 DN 250</v>
          </cell>
          <cell r="F10744" t="str">
            <v>M</v>
          </cell>
          <cell r="G10744">
            <v>117.86</v>
          </cell>
          <cell r="H10744" t="str">
            <v>S-PLEO</v>
          </cell>
          <cell r="I10744">
            <v>153.21</v>
          </cell>
        </row>
        <row r="10745">
          <cell r="D10745" t="str">
            <v>P661313</v>
          </cell>
          <cell r="E10745" t="str">
            <v>FORNECIM. E ASSENTAM. TUBO PVC PBA JE CL.15 DN 300</v>
          </cell>
          <cell r="F10745" t="str">
            <v>M</v>
          </cell>
          <cell r="G10745">
            <v>149.75</v>
          </cell>
          <cell r="H10745" t="str">
            <v>S-PLEO</v>
          </cell>
          <cell r="I10745">
            <v>194.67</v>
          </cell>
        </row>
        <row r="10746">
          <cell r="D10746" t="str">
            <v>P661314</v>
          </cell>
          <cell r="E10746" t="str">
            <v>ASSENTAMENTO DE TUBO PVC PBA JE CL.15 DN 400mm</v>
          </cell>
          <cell r="F10746" t="str">
            <v>M</v>
          </cell>
          <cell r="G10746">
            <v>3.22</v>
          </cell>
          <cell r="H10746" t="str">
            <v>S-PLEO</v>
          </cell>
          <cell r="I10746">
            <v>4.18</v>
          </cell>
        </row>
        <row r="10747">
          <cell r="D10747" t="str">
            <v>P661315</v>
          </cell>
          <cell r="E10747" t="str">
            <v>FORNECIM. E ASSENTAM. TUBO PVC DEFoFo JE DN 100</v>
          </cell>
          <cell r="F10747" t="str">
            <v>M</v>
          </cell>
          <cell r="G10747">
            <v>23.17</v>
          </cell>
          <cell r="H10747" t="str">
            <v>S-PLEO</v>
          </cell>
          <cell r="I10747">
            <v>30.12</v>
          </cell>
        </row>
        <row r="10748">
          <cell r="D10748" t="str">
            <v>P661316</v>
          </cell>
          <cell r="E10748" t="str">
            <v>FORNECIM. E ASSENTAM. TUBO PVC DEFoFo JE DN 150</v>
          </cell>
          <cell r="F10748" t="str">
            <v>M</v>
          </cell>
          <cell r="G10748">
            <v>43.75</v>
          </cell>
          <cell r="H10748" t="str">
            <v>S-PLEO</v>
          </cell>
          <cell r="I10748">
            <v>56.87</v>
          </cell>
        </row>
        <row r="10749">
          <cell r="D10749" t="str">
            <v>P661317</v>
          </cell>
          <cell r="E10749" t="str">
            <v>FORNECIM. E ASSENTAM. TUBO PVC DEFoFo JE DN 200</v>
          </cell>
          <cell r="F10749" t="str">
            <v>M</v>
          </cell>
          <cell r="G10749">
            <v>74.069999999999993</v>
          </cell>
          <cell r="H10749" t="str">
            <v>S-PLEO</v>
          </cell>
          <cell r="I10749">
            <v>96.29</v>
          </cell>
        </row>
        <row r="10750">
          <cell r="D10750" t="str">
            <v>P661318</v>
          </cell>
          <cell r="E10750" t="str">
            <v>FORNECIM. E ASSENTAM. TUBO PVC DEFoFo JE DN 250</v>
          </cell>
          <cell r="F10750" t="str">
            <v>M</v>
          </cell>
          <cell r="G10750">
            <v>108.35</v>
          </cell>
          <cell r="H10750" t="str">
            <v>S-PLEO</v>
          </cell>
          <cell r="I10750">
            <v>140.85</v>
          </cell>
        </row>
        <row r="10751">
          <cell r="D10751" t="str">
            <v>P661319</v>
          </cell>
          <cell r="E10751" t="str">
            <v>FORNECIM. E ASSENTAM. TUBO PVC DEFoFo JE DN 300</v>
          </cell>
          <cell r="F10751" t="str">
            <v>M</v>
          </cell>
          <cell r="G10751">
            <v>156.65</v>
          </cell>
          <cell r="H10751" t="str">
            <v>S-PLEO</v>
          </cell>
          <cell r="I10751">
            <v>203.64</v>
          </cell>
        </row>
        <row r="10752">
          <cell r="D10752" t="str">
            <v>P661329</v>
          </cell>
          <cell r="E10752" t="str">
            <v>FORNECIM. E ASSENTAM. TUBO DE F. FUNDIDO   50mm</v>
          </cell>
          <cell r="F10752" t="str">
            <v>M</v>
          </cell>
          <cell r="G10752">
            <v>181.62</v>
          </cell>
          <cell r="H10752" t="str">
            <v>S-PLEO</v>
          </cell>
          <cell r="I10752">
            <v>236.1</v>
          </cell>
        </row>
        <row r="10753">
          <cell r="D10753" t="str">
            <v>P661330</v>
          </cell>
          <cell r="E10753" t="str">
            <v>FORNECIM. E ASSENTAM. TUBO DE F. FUNDIDO   75mm</v>
          </cell>
          <cell r="F10753" t="str">
            <v>M</v>
          </cell>
          <cell r="G10753">
            <v>182.68</v>
          </cell>
          <cell r="H10753" t="str">
            <v>S-PLEO</v>
          </cell>
          <cell r="I10753">
            <v>237.48</v>
          </cell>
        </row>
        <row r="10754">
          <cell r="D10754" t="str">
            <v>P661331</v>
          </cell>
          <cell r="E10754" t="str">
            <v>FORNECIM. E ASSENTAM. TUBO DE F. FUNDIDO  100mm</v>
          </cell>
          <cell r="F10754" t="str">
            <v>M</v>
          </cell>
          <cell r="G10754">
            <v>192.22</v>
          </cell>
          <cell r="H10754" t="str">
            <v>S-PLEO</v>
          </cell>
          <cell r="I10754">
            <v>249.88</v>
          </cell>
        </row>
        <row r="10755">
          <cell r="D10755" t="str">
            <v>P661332</v>
          </cell>
          <cell r="E10755" t="str">
            <v>FORNECIM. E ASSENTAM. TUBO DE F. FUNDIDO  150mm</v>
          </cell>
          <cell r="F10755" t="str">
            <v>M</v>
          </cell>
          <cell r="G10755">
            <v>225.77</v>
          </cell>
          <cell r="H10755" t="str">
            <v>S-PLEO</v>
          </cell>
          <cell r="I10755">
            <v>293.5</v>
          </cell>
        </row>
        <row r="10756">
          <cell r="D10756" t="str">
            <v>P661333</v>
          </cell>
          <cell r="E10756" t="str">
            <v>FORNECIM. E ASSENTAM. TUBO DE F. FUNDIDO  200mm</v>
          </cell>
          <cell r="F10756" t="str">
            <v>M</v>
          </cell>
          <cell r="G10756">
            <v>284.67</v>
          </cell>
          <cell r="H10756" t="str">
            <v>S-PLEO</v>
          </cell>
          <cell r="I10756">
            <v>370.07</v>
          </cell>
        </row>
        <row r="10757">
          <cell r="D10757" t="str">
            <v>P661334</v>
          </cell>
          <cell r="E10757" t="str">
            <v>FORNECIM. E ASSENTAM. TUBO DE F. FUNDIDO  250mm</v>
          </cell>
          <cell r="F10757" t="str">
            <v>M</v>
          </cell>
          <cell r="G10757">
            <v>359.84</v>
          </cell>
          <cell r="H10757" t="str">
            <v>S-PLEO</v>
          </cell>
          <cell r="I10757">
            <v>467.79</v>
          </cell>
        </row>
        <row r="10758">
          <cell r="D10758" t="str">
            <v>P661335</v>
          </cell>
          <cell r="E10758" t="str">
            <v>FORNECIM. E ASSENTAM. TUBO DE F. FUNDIDO  300mm</v>
          </cell>
          <cell r="F10758" t="str">
            <v>M</v>
          </cell>
          <cell r="G10758">
            <v>437.72</v>
          </cell>
          <cell r="H10758" t="str">
            <v>S-PLEO</v>
          </cell>
          <cell r="I10758">
            <v>569.03</v>
          </cell>
        </row>
        <row r="10759">
          <cell r="D10759" t="str">
            <v>P661336</v>
          </cell>
          <cell r="E10759" t="str">
            <v>FORNECIM. E ASSENTAM. TUBO DE F. FUNDIDO  350mm</v>
          </cell>
          <cell r="F10759" t="str">
            <v>M</v>
          </cell>
          <cell r="G10759">
            <v>515.58000000000004</v>
          </cell>
          <cell r="H10759" t="str">
            <v>S-PLEO</v>
          </cell>
          <cell r="I10759">
            <v>670.25</v>
          </cell>
        </row>
        <row r="10760">
          <cell r="D10760" t="str">
            <v>P661337</v>
          </cell>
          <cell r="E10760" t="str">
            <v>FORNECIM. E ASSENTAM. TUBO DE F. FUNDIDO  400mm</v>
          </cell>
          <cell r="F10760" t="str">
            <v>M</v>
          </cell>
          <cell r="G10760">
            <v>583.32000000000005</v>
          </cell>
          <cell r="H10760" t="str">
            <v>S-PLEO</v>
          </cell>
          <cell r="I10760">
            <v>758.31</v>
          </cell>
        </row>
        <row r="10761">
          <cell r="D10761" t="str">
            <v>P661338</v>
          </cell>
          <cell r="E10761" t="str">
            <v>FORNECIM. E ASSENTAM. TUBO DE F. FUNDIDO  500mm</v>
          </cell>
          <cell r="F10761" t="str">
            <v>M</v>
          </cell>
          <cell r="G10761">
            <v>767.88</v>
          </cell>
          <cell r="H10761" t="str">
            <v>S-PLEO</v>
          </cell>
          <cell r="I10761">
            <v>998.24</v>
          </cell>
        </row>
        <row r="10762">
          <cell r="D10762" t="str">
            <v>P661339</v>
          </cell>
          <cell r="E10762" t="str">
            <v>FORNECIM. E ASSENTAM. TUBO DE F. FUNDIDO  600mm</v>
          </cell>
          <cell r="F10762" t="str">
            <v>M</v>
          </cell>
          <cell r="G10762">
            <v>1000.26</v>
          </cell>
          <cell r="H10762" t="str">
            <v>S-PLEO</v>
          </cell>
          <cell r="I10762">
            <v>1300.33</v>
          </cell>
        </row>
        <row r="10763">
          <cell r="D10763" t="str">
            <v>P661340</v>
          </cell>
          <cell r="E10763" t="str">
            <v>FORNECIM. E ASSENTAM. TUBO DE F. FUNDIDO  700mm</v>
          </cell>
          <cell r="F10763" t="str">
            <v>M</v>
          </cell>
          <cell r="G10763">
            <v>1607.16</v>
          </cell>
          <cell r="H10763" t="str">
            <v>S-PLEO</v>
          </cell>
          <cell r="I10763">
            <v>2089.3000000000002</v>
          </cell>
        </row>
        <row r="10764">
          <cell r="D10764" t="str">
            <v>P661341</v>
          </cell>
          <cell r="E10764" t="str">
            <v>FORNECIM. E ASSENTAM. TUBO DE F. FUNDIDO  800mm</v>
          </cell>
          <cell r="F10764" t="str">
            <v>M</v>
          </cell>
          <cell r="G10764">
            <v>1954.94</v>
          </cell>
          <cell r="H10764" t="str">
            <v>S-PLEO</v>
          </cell>
          <cell r="I10764">
            <v>2541.42</v>
          </cell>
        </row>
        <row r="10765">
          <cell r="D10765" t="str">
            <v>P661342</v>
          </cell>
          <cell r="E10765" t="str">
            <v>FORNECIM. E ASSENTAM. TUBO DE F. FUNDIDO  900mm</v>
          </cell>
          <cell r="F10765" t="str">
            <v>M</v>
          </cell>
          <cell r="G10765">
            <v>2229.36</v>
          </cell>
          <cell r="H10765" t="str">
            <v>S-PLEO</v>
          </cell>
          <cell r="I10765">
            <v>2898.16</v>
          </cell>
        </row>
        <row r="10766">
          <cell r="D10766" t="str">
            <v>P661343</v>
          </cell>
          <cell r="E10766" t="str">
            <v>FORNECIM. E ASSENTAM. TUBO DE F. FUNDIDO 1000mm</v>
          </cell>
          <cell r="F10766" t="str">
            <v>M</v>
          </cell>
          <cell r="G10766">
            <v>2585.2199999999998</v>
          </cell>
          <cell r="H10766" t="str">
            <v>S-PLEO</v>
          </cell>
          <cell r="I10766">
            <v>3360.78</v>
          </cell>
        </row>
        <row r="10767">
          <cell r="D10767" t="str">
            <v>P661344</v>
          </cell>
          <cell r="E10767" t="str">
            <v>FORNECIM. E ASSENTAM. TUBO PVC PBA JE CL.15 DN 400</v>
          </cell>
          <cell r="F10767" t="str">
            <v>M</v>
          </cell>
          <cell r="G10767">
            <v>183.24</v>
          </cell>
          <cell r="H10767" t="str">
            <v>S-PLEO</v>
          </cell>
          <cell r="I10767">
            <v>238.21</v>
          </cell>
        </row>
        <row r="10768">
          <cell r="D10768" t="str">
            <v>P661345</v>
          </cell>
          <cell r="E10768" t="str">
            <v>FORNECIM. E ASSENTAM. TUBO PEAD DN   20</v>
          </cell>
          <cell r="F10768" t="str">
            <v>M</v>
          </cell>
          <cell r="G10768">
            <v>5.23</v>
          </cell>
          <cell r="H10768" t="str">
            <v>S-PLEO</v>
          </cell>
          <cell r="I10768">
            <v>6.79</v>
          </cell>
        </row>
        <row r="10769">
          <cell r="D10769" t="str">
            <v>P661346</v>
          </cell>
          <cell r="E10769" t="str">
            <v>FORNECIM. E ASSENTAM. TUBO PEAD DN   32</v>
          </cell>
          <cell r="F10769" t="str">
            <v>M</v>
          </cell>
          <cell r="G10769">
            <v>8.27</v>
          </cell>
          <cell r="H10769" t="str">
            <v>S-PLEO</v>
          </cell>
          <cell r="I10769">
            <v>10.75</v>
          </cell>
        </row>
        <row r="10770">
          <cell r="D10770" t="str">
            <v>P661347</v>
          </cell>
          <cell r="E10770" t="str">
            <v>FORNECIM. E ASSENTAM. TUBO PEAD DN   63</v>
          </cell>
          <cell r="F10770" t="str">
            <v>M</v>
          </cell>
          <cell r="G10770">
            <v>33</v>
          </cell>
          <cell r="H10770" t="str">
            <v>S-PLEO</v>
          </cell>
          <cell r="I10770">
            <v>42.9</v>
          </cell>
        </row>
        <row r="10771">
          <cell r="D10771" t="str">
            <v>P661348</v>
          </cell>
          <cell r="E10771" t="str">
            <v>FORNECIM. E ASSENTAM. TUBO PEAD DN  110</v>
          </cell>
          <cell r="F10771" t="str">
            <v>M</v>
          </cell>
          <cell r="G10771">
            <v>75.22</v>
          </cell>
          <cell r="H10771" t="str">
            <v>S-PLEO</v>
          </cell>
          <cell r="I10771">
            <v>97.78</v>
          </cell>
        </row>
        <row r="10772">
          <cell r="D10772" t="str">
            <v>P661349</v>
          </cell>
          <cell r="E10772" t="str">
            <v>FORNECIM. E ASSENTAM. TUBO PEAD DN  200</v>
          </cell>
          <cell r="F10772" t="str">
            <v>M</v>
          </cell>
          <cell r="G10772">
            <v>233.67</v>
          </cell>
          <cell r="H10772" t="str">
            <v>S-PLEO</v>
          </cell>
          <cell r="I10772">
            <v>303.77</v>
          </cell>
        </row>
        <row r="10773">
          <cell r="D10773" t="str">
            <v>P661350</v>
          </cell>
          <cell r="E10773" t="str">
            <v>FORNECIM. E ASSENTAM. TUBO PEAD DN  280</v>
          </cell>
          <cell r="F10773" t="str">
            <v>M</v>
          </cell>
          <cell r="G10773">
            <v>613.04</v>
          </cell>
          <cell r="H10773" t="str">
            <v>S-PLEO</v>
          </cell>
          <cell r="I10773">
            <v>796.95</v>
          </cell>
        </row>
        <row r="10774">
          <cell r="D10774" t="str">
            <v>P661351</v>
          </cell>
          <cell r="E10774" t="str">
            <v>ASSENTAMENTO TUBO PEAD DN  20</v>
          </cell>
          <cell r="F10774" t="str">
            <v>M</v>
          </cell>
          <cell r="G10774">
            <v>0.53</v>
          </cell>
          <cell r="H10774" t="str">
            <v>S-PLEO</v>
          </cell>
          <cell r="I10774">
            <v>0.68</v>
          </cell>
        </row>
        <row r="10775">
          <cell r="D10775" t="str">
            <v>P661352</v>
          </cell>
          <cell r="E10775" t="str">
            <v>ASSENTAMENTO TUBO PEAD DN  63</v>
          </cell>
          <cell r="F10775" t="str">
            <v>M</v>
          </cell>
          <cell r="G10775">
            <v>0.67</v>
          </cell>
          <cell r="H10775" t="str">
            <v>S-PLEO</v>
          </cell>
          <cell r="I10775">
            <v>0.87</v>
          </cell>
        </row>
        <row r="10776">
          <cell r="D10776" t="str">
            <v>P661353</v>
          </cell>
          <cell r="E10776" t="str">
            <v>ASSENTAMENTO TUBO PEAD DN 110</v>
          </cell>
          <cell r="F10776" t="str">
            <v>M</v>
          </cell>
          <cell r="G10776">
            <v>0.75</v>
          </cell>
          <cell r="H10776" t="str">
            <v>S-PLEO</v>
          </cell>
          <cell r="I10776">
            <v>0.97</v>
          </cell>
        </row>
        <row r="10777">
          <cell r="D10777" t="str">
            <v>P661354</v>
          </cell>
          <cell r="E10777" t="str">
            <v>ASSENTAMENTO TUBO PEAD DN 200</v>
          </cell>
          <cell r="F10777" t="str">
            <v>M</v>
          </cell>
          <cell r="G10777">
            <v>0.88</v>
          </cell>
          <cell r="H10777" t="str">
            <v>S-PLEO</v>
          </cell>
          <cell r="I10777">
            <v>1.1399999999999999</v>
          </cell>
        </row>
        <row r="10778">
          <cell r="D10778" t="str">
            <v>P661355</v>
          </cell>
          <cell r="E10778" t="str">
            <v>ASSENTAMENTO TUBO PEAD DN 280</v>
          </cell>
          <cell r="F10778" t="str">
            <v>M</v>
          </cell>
          <cell r="G10778">
            <v>1.3</v>
          </cell>
          <cell r="H10778" t="str">
            <v>S-PLEO</v>
          </cell>
          <cell r="I10778">
            <v>1.69</v>
          </cell>
        </row>
        <row r="10779">
          <cell r="D10779" t="str">
            <v>P661356</v>
          </cell>
          <cell r="E10779" t="str">
            <v>ASSENT. TUBO PEAD DN  63  S/ LASTRO AREIA e=10cm</v>
          </cell>
          <cell r="F10779" t="str">
            <v>M</v>
          </cell>
          <cell r="G10779">
            <v>5.03</v>
          </cell>
          <cell r="H10779" t="str">
            <v>S-PLEO</v>
          </cell>
          <cell r="I10779">
            <v>6.53</v>
          </cell>
        </row>
        <row r="10780">
          <cell r="D10780" t="str">
            <v>P661357</v>
          </cell>
          <cell r="E10780" t="str">
            <v>ASSENT. TUBO PEAD DN 110  S/ LASTRO AREIA e=10cm</v>
          </cell>
          <cell r="F10780" t="str">
            <v>M</v>
          </cell>
          <cell r="G10780">
            <v>5.03</v>
          </cell>
          <cell r="H10780" t="str">
            <v>S-PLEO</v>
          </cell>
          <cell r="I10780">
            <v>6.53</v>
          </cell>
        </row>
        <row r="10781">
          <cell r="D10781" t="str">
            <v>P661358</v>
          </cell>
          <cell r="E10781" t="str">
            <v>ASSENT. TUBO PEAD DN 200  S/ LASTRO AREIA e=10cm</v>
          </cell>
          <cell r="F10781" t="str">
            <v>M</v>
          </cell>
          <cell r="G10781">
            <v>5.26</v>
          </cell>
          <cell r="H10781" t="str">
            <v>S-PLEO</v>
          </cell>
          <cell r="I10781">
            <v>6.83</v>
          </cell>
        </row>
        <row r="10782">
          <cell r="D10782" t="str">
            <v>P661359</v>
          </cell>
          <cell r="E10782" t="str">
            <v>ASSENT. TUBO PEAD DN 280  S/ LASTRO AREIA e=10cm</v>
          </cell>
          <cell r="F10782" t="str">
            <v>M</v>
          </cell>
          <cell r="G10782">
            <v>5.68</v>
          </cell>
          <cell r="H10782" t="str">
            <v>S-PLEO</v>
          </cell>
          <cell r="I10782">
            <v>7.38</v>
          </cell>
        </row>
        <row r="10783">
          <cell r="D10783" t="str">
            <v>P661360</v>
          </cell>
          <cell r="E10783" t="str">
            <v>ASSENT. DE GRAMA EM LEIVA C/ FORNEC.</v>
          </cell>
          <cell r="F10783" t="str">
            <v>M2</v>
          </cell>
          <cell r="G10783">
            <v>13.14</v>
          </cell>
          <cell r="H10783" t="str">
            <v>S-PLEO</v>
          </cell>
          <cell r="I10783">
            <v>17.079999999999998</v>
          </cell>
        </row>
        <row r="10784">
          <cell r="D10784" t="str">
            <v>P661388</v>
          </cell>
          <cell r="E10784" t="str">
            <v>FORN. ASSENT.TUBO PVC P/COLETOR ESGOTO JE DN 150mm</v>
          </cell>
          <cell r="F10784" t="str">
            <v>M</v>
          </cell>
          <cell r="G10784">
            <v>19.84</v>
          </cell>
          <cell r="H10784" t="str">
            <v>S-PLEO</v>
          </cell>
          <cell r="I10784">
            <v>25.79</v>
          </cell>
        </row>
        <row r="10785">
          <cell r="D10785" t="str">
            <v>P661389</v>
          </cell>
          <cell r="E10785" t="str">
            <v>FORN. ASSENT.TUBO PVC P/COLETOR ESGOTO JE DN 200mm</v>
          </cell>
          <cell r="F10785" t="str">
            <v>M</v>
          </cell>
          <cell r="G10785">
            <v>34.130000000000003</v>
          </cell>
          <cell r="H10785" t="str">
            <v>S-PLEO</v>
          </cell>
          <cell r="I10785">
            <v>44.36</v>
          </cell>
        </row>
        <row r="10786">
          <cell r="D10786" t="str">
            <v>P661390</v>
          </cell>
          <cell r="E10786" t="str">
            <v>FORN. ASSENT.TUBO PVC P/COLETOR ESGOTO JE DN 250mm</v>
          </cell>
          <cell r="F10786" t="str">
            <v>M</v>
          </cell>
          <cell r="G10786">
            <v>43.18</v>
          </cell>
          <cell r="H10786" t="str">
            <v>S-PLEO</v>
          </cell>
          <cell r="I10786">
            <v>56.13</v>
          </cell>
        </row>
        <row r="10787">
          <cell r="D10787" t="str">
            <v>P661400</v>
          </cell>
          <cell r="E10787" t="str">
            <v>FORN. ASSENT.TUBO PVC P/COLETOR ESGOTO JE DN 300mm</v>
          </cell>
          <cell r="F10787" t="str">
            <v>M</v>
          </cell>
          <cell r="G10787">
            <v>54.87</v>
          </cell>
          <cell r="H10787" t="str">
            <v>S-PLEO</v>
          </cell>
          <cell r="I10787">
            <v>71.33</v>
          </cell>
        </row>
        <row r="10788">
          <cell r="D10788" t="str">
            <v>P661500</v>
          </cell>
          <cell r="E10788" t="str">
            <v>SUBSTIT. REDE PVC DN 50 (1a.CAT.) RUA S/ PAVIMENTO</v>
          </cell>
          <cell r="F10788" t="str">
            <v>M</v>
          </cell>
          <cell r="G10788">
            <v>25.97</v>
          </cell>
          <cell r="H10788" t="str">
            <v>S-PLEO</v>
          </cell>
          <cell r="I10788">
            <v>33.76</v>
          </cell>
        </row>
        <row r="10789">
          <cell r="D10789" t="str">
            <v>P661501</v>
          </cell>
          <cell r="E10789" t="str">
            <v>SUBSTIT. REDE PVC DN 50 (1a.CAT.) RUA C/ PARALEL.</v>
          </cell>
          <cell r="F10789" t="str">
            <v>M</v>
          </cell>
          <cell r="G10789">
            <v>40.840000000000003</v>
          </cell>
          <cell r="H10789" t="str">
            <v>S-PLEO</v>
          </cell>
          <cell r="I10789">
            <v>53.09</v>
          </cell>
        </row>
        <row r="10790">
          <cell r="D10790" t="str">
            <v>P661502</v>
          </cell>
          <cell r="E10790" t="str">
            <v>SUBSTIT. REDE PVC DN 50 (1a.CAT.) RUA C/ ASFALTO</v>
          </cell>
          <cell r="F10790" t="str">
            <v>M</v>
          </cell>
          <cell r="G10790">
            <v>30.09</v>
          </cell>
          <cell r="H10790" t="str">
            <v>S-PLEO</v>
          </cell>
          <cell r="I10790">
            <v>39.11</v>
          </cell>
        </row>
        <row r="10791">
          <cell r="D10791" t="str">
            <v>P661503</v>
          </cell>
          <cell r="E10791" t="str">
            <v>SUBSTIT. REDE PVC DN 75 (1a.CAT.) RUA C/ PARALEL.</v>
          </cell>
          <cell r="F10791" t="str">
            <v>M</v>
          </cell>
          <cell r="G10791">
            <v>41.11</v>
          </cell>
          <cell r="H10791" t="str">
            <v>S-PLEO</v>
          </cell>
          <cell r="I10791">
            <v>53.44</v>
          </cell>
        </row>
        <row r="10792">
          <cell r="D10792" t="str">
            <v>P661504</v>
          </cell>
          <cell r="E10792" t="str">
            <v>SUBSTIT. REDE PVC DN 75 (1a.CAT.) RUA S/ PAVIMENTO</v>
          </cell>
          <cell r="F10792" t="str">
            <v>M</v>
          </cell>
          <cell r="G10792">
            <v>25.95</v>
          </cell>
          <cell r="H10792" t="str">
            <v>S-PLEO</v>
          </cell>
          <cell r="I10792">
            <v>33.729999999999997</v>
          </cell>
        </row>
        <row r="10793">
          <cell r="D10793" t="str">
            <v>P661505</v>
          </cell>
          <cell r="E10793" t="str">
            <v>SUBSTIT. REDE PVC DN 75 (1a.CAT.) RUA C/ ASFALTO</v>
          </cell>
          <cell r="F10793" t="str">
            <v>M</v>
          </cell>
          <cell r="G10793">
            <v>30.4</v>
          </cell>
          <cell r="H10793" t="str">
            <v>S-PLEO</v>
          </cell>
          <cell r="I10793">
            <v>39.520000000000003</v>
          </cell>
        </row>
        <row r="10794">
          <cell r="D10794" t="str">
            <v>P661506</v>
          </cell>
          <cell r="E10794" t="str">
            <v>SUBSTIT. REDE PVC DN 100 (1a.CAT.) RUA C/ ASFALTO</v>
          </cell>
          <cell r="F10794" t="str">
            <v>M</v>
          </cell>
          <cell r="G10794">
            <v>30.61</v>
          </cell>
          <cell r="H10794" t="str">
            <v>S-PLEO</v>
          </cell>
          <cell r="I10794">
            <v>39.79</v>
          </cell>
        </row>
        <row r="10795">
          <cell r="D10795" t="str">
            <v>P661507</v>
          </cell>
          <cell r="E10795" t="str">
            <v>SUBSTIT. REDE PVC DN 100 (1a.CAT.) RUA S/PAVIMENTO</v>
          </cell>
          <cell r="F10795" t="str">
            <v>M</v>
          </cell>
          <cell r="G10795">
            <v>26.34</v>
          </cell>
          <cell r="H10795" t="str">
            <v>S-PLEO</v>
          </cell>
          <cell r="I10795">
            <v>34.24</v>
          </cell>
        </row>
        <row r="10796">
          <cell r="D10796" t="str">
            <v>P661508</v>
          </cell>
          <cell r="E10796" t="str">
            <v>SUBSTIT. REDE PVC DN 100 (1a.CAT.) RUA C/ PARALEL.</v>
          </cell>
          <cell r="F10796" t="str">
            <v>M</v>
          </cell>
          <cell r="G10796">
            <v>41.55</v>
          </cell>
          <cell r="H10796" t="str">
            <v>S-PLEO</v>
          </cell>
          <cell r="I10796">
            <v>54.01</v>
          </cell>
        </row>
        <row r="10797">
          <cell r="D10797" t="str">
            <v>P661509</v>
          </cell>
          <cell r="E10797" t="str">
            <v>SUBSTIT. REDE PVC DN 50 (2a.CAT.) RUA S/ PAVIMENTO</v>
          </cell>
          <cell r="F10797" t="str">
            <v>M</v>
          </cell>
          <cell r="G10797">
            <v>43.85</v>
          </cell>
          <cell r="H10797" t="str">
            <v>S-PLEO</v>
          </cell>
          <cell r="I10797">
            <v>57</v>
          </cell>
        </row>
        <row r="10798">
          <cell r="D10798" t="str">
            <v>P661510</v>
          </cell>
          <cell r="E10798" t="str">
            <v>SUBSTIT. REDE PVC DN 50 (2a.CAT.) RUA C/ PARALEL.</v>
          </cell>
          <cell r="F10798" t="str">
            <v>M</v>
          </cell>
          <cell r="G10798">
            <v>62.32</v>
          </cell>
          <cell r="H10798" t="str">
            <v>S-PLEO</v>
          </cell>
          <cell r="I10798">
            <v>81.010000000000005</v>
          </cell>
        </row>
        <row r="10799">
          <cell r="D10799" t="str">
            <v>P661511</v>
          </cell>
          <cell r="E10799" t="str">
            <v>SUBSTIT. REDE PVC DN 50 (2a.CAT.) RUA C/ ASFALTO</v>
          </cell>
          <cell r="F10799" t="str">
            <v>M</v>
          </cell>
          <cell r="G10799">
            <v>49.81</v>
          </cell>
          <cell r="H10799" t="str">
            <v>S-PLEO</v>
          </cell>
          <cell r="I10799">
            <v>64.75</v>
          </cell>
        </row>
        <row r="10800">
          <cell r="D10800" t="str">
            <v>P661512</v>
          </cell>
          <cell r="E10800" t="str">
            <v>SUBSTIT. REDE PVC DN 75 (2a.CAT.) RUA S/ PAVIMENTO</v>
          </cell>
          <cell r="F10800" t="str">
            <v>M</v>
          </cell>
          <cell r="G10800">
            <v>47.31</v>
          </cell>
          <cell r="H10800" t="str">
            <v>S-PLEO</v>
          </cell>
          <cell r="I10800">
            <v>61.5</v>
          </cell>
        </row>
        <row r="10801">
          <cell r="D10801" t="str">
            <v>P661513</v>
          </cell>
          <cell r="E10801" t="str">
            <v>SUBSTIT. REDE PVC DN 75 (2a.CAT.) RUA C/ PARALEL.</v>
          </cell>
          <cell r="F10801" t="str">
            <v>M</v>
          </cell>
          <cell r="G10801">
            <v>62.64</v>
          </cell>
          <cell r="H10801" t="str">
            <v>S-PLEO</v>
          </cell>
          <cell r="I10801">
            <v>81.430000000000007</v>
          </cell>
        </row>
        <row r="10802">
          <cell r="D10802" t="str">
            <v>P661514</v>
          </cell>
          <cell r="E10802" t="str">
            <v>SUBSTIT. REDE PVC DN 75 (2a.CAT.) RUA C/ ASFALTO</v>
          </cell>
          <cell r="F10802" t="str">
            <v>M</v>
          </cell>
          <cell r="G10802">
            <v>50.15</v>
          </cell>
          <cell r="H10802" t="str">
            <v>S-PLEO</v>
          </cell>
          <cell r="I10802">
            <v>65.19</v>
          </cell>
        </row>
        <row r="10803">
          <cell r="D10803" t="str">
            <v>P661515</v>
          </cell>
          <cell r="E10803" t="str">
            <v>SUBSTIT. REDE PVC DN 100 (2a.CAT.) RUA S/PAVIMENTO</v>
          </cell>
          <cell r="F10803" t="str">
            <v>M</v>
          </cell>
          <cell r="G10803">
            <v>44.47</v>
          </cell>
          <cell r="H10803" t="str">
            <v>S-PLEO</v>
          </cell>
          <cell r="I10803">
            <v>57.81</v>
          </cell>
        </row>
        <row r="10804">
          <cell r="D10804" t="str">
            <v>P661516</v>
          </cell>
          <cell r="E10804" t="str">
            <v>SUBSTIT. REDE PVC DN 100 (2a.CAT.) RUA C/ PARALEL.</v>
          </cell>
          <cell r="F10804" t="str">
            <v>M</v>
          </cell>
          <cell r="G10804">
            <v>74.63</v>
          </cell>
          <cell r="H10804" t="str">
            <v>S-PLEO</v>
          </cell>
          <cell r="I10804">
            <v>97.01</v>
          </cell>
        </row>
        <row r="10805">
          <cell r="D10805" t="str">
            <v>P661517</v>
          </cell>
          <cell r="E10805" t="str">
            <v>SUBSTIT. REDE PVC DN 100 (2a.CAT.) RUA C/ ASFALTO</v>
          </cell>
          <cell r="F10805" t="str">
            <v>M</v>
          </cell>
          <cell r="G10805">
            <v>50.46</v>
          </cell>
          <cell r="H10805" t="str">
            <v>S-PLEO</v>
          </cell>
          <cell r="I10805">
            <v>65.59</v>
          </cell>
        </row>
        <row r="10806">
          <cell r="D10806" t="str">
            <v>P661518</v>
          </cell>
          <cell r="E10806" t="str">
            <v>SUBSTIT. REDE PVC DN 50 (3a.CAT.) RUA S/ PAVIMENTO</v>
          </cell>
          <cell r="F10806" t="str">
            <v>M</v>
          </cell>
          <cell r="G10806">
            <v>123.8</v>
          </cell>
          <cell r="H10806" t="str">
            <v>S-PLEO</v>
          </cell>
          <cell r="I10806">
            <v>160.94</v>
          </cell>
        </row>
        <row r="10807">
          <cell r="D10807" t="str">
            <v>P661519</v>
          </cell>
          <cell r="E10807" t="str">
            <v>SUBSTIT. REDE PVC DN 50 (3a.CAT.) RUA C/ ASFALTO</v>
          </cell>
          <cell r="F10807" t="str">
            <v>M</v>
          </cell>
          <cell r="G10807">
            <v>129.35</v>
          </cell>
          <cell r="H10807" t="str">
            <v>S-PLEO</v>
          </cell>
          <cell r="I10807">
            <v>168.15</v>
          </cell>
        </row>
        <row r="10808">
          <cell r="D10808" t="str">
            <v>P661520</v>
          </cell>
          <cell r="E10808" t="str">
            <v>SUBSTIT. REDE PVC DN 50 (3a.CAT.) RUA C/ PARALEL.</v>
          </cell>
          <cell r="F10808" t="str">
            <v>M</v>
          </cell>
          <cell r="G10808">
            <v>142.59</v>
          </cell>
          <cell r="H10808" t="str">
            <v>S-PLEO</v>
          </cell>
          <cell r="I10808">
            <v>185.36</v>
          </cell>
        </row>
        <row r="10809">
          <cell r="D10809" t="str">
            <v>P661521</v>
          </cell>
          <cell r="E10809" t="str">
            <v>SUBSTIT. REDE PVC DN 75 (3a.CAT.) RUA S/ PAVIMENTO</v>
          </cell>
          <cell r="F10809" t="str">
            <v>M</v>
          </cell>
          <cell r="G10809">
            <v>123.69</v>
          </cell>
          <cell r="H10809" t="str">
            <v>S-PLEO</v>
          </cell>
          <cell r="I10809">
            <v>160.79</v>
          </cell>
        </row>
        <row r="10810">
          <cell r="D10810" t="str">
            <v>P661522</v>
          </cell>
          <cell r="E10810" t="str">
            <v>SUBSTIT. REDE PVC DN 75 (3a.CAT.) RUA C/ PARALEL.</v>
          </cell>
          <cell r="F10810" t="str">
            <v>M</v>
          </cell>
          <cell r="G10810">
            <v>143.32</v>
          </cell>
          <cell r="H10810" t="str">
            <v>S-PLEO</v>
          </cell>
          <cell r="I10810">
            <v>186.31</v>
          </cell>
        </row>
        <row r="10811">
          <cell r="D10811" t="str">
            <v>P661523</v>
          </cell>
          <cell r="E10811" t="str">
            <v>SUBSTIT. REDE PVC DN 75 (3a.CAT.) RUA C/ ASFALTO</v>
          </cell>
          <cell r="F10811" t="str">
            <v>M</v>
          </cell>
          <cell r="G10811">
            <v>129.66999999999999</v>
          </cell>
          <cell r="H10811" t="str">
            <v>S-PLEO</v>
          </cell>
          <cell r="I10811">
            <v>168.57</v>
          </cell>
        </row>
        <row r="10812">
          <cell r="D10812" t="str">
            <v>P661524</v>
          </cell>
          <cell r="E10812" t="str">
            <v>SUBSTIT. REDE PVC DN 100 (3a.CAT.) RUA S/PAVIMENTO</v>
          </cell>
          <cell r="F10812" t="str">
            <v>M</v>
          </cell>
          <cell r="G10812">
            <v>124.73</v>
          </cell>
          <cell r="H10812" t="str">
            <v>S-PLEO</v>
          </cell>
          <cell r="I10812">
            <v>162.13999999999999</v>
          </cell>
        </row>
        <row r="10813">
          <cell r="D10813" t="str">
            <v>P661525</v>
          </cell>
          <cell r="E10813" t="str">
            <v>SUBSTIT. REDE PVC DN 100 (3a.CAT.) RUA C/ PARALEL.</v>
          </cell>
          <cell r="F10813" t="str">
            <v>M</v>
          </cell>
          <cell r="G10813">
            <v>143.21</v>
          </cell>
          <cell r="H10813" t="str">
            <v>S-PLEO</v>
          </cell>
          <cell r="I10813">
            <v>186.17</v>
          </cell>
        </row>
        <row r="10814">
          <cell r="D10814" t="str">
            <v>P661526</v>
          </cell>
          <cell r="E10814" t="str">
            <v>SUBSTIT. REDE PVC DN 100 (3a.CAT.) RUA C/ ASFALTO</v>
          </cell>
          <cell r="F10814" t="str">
            <v>M</v>
          </cell>
          <cell r="G10814">
            <v>132.04</v>
          </cell>
          <cell r="H10814" t="str">
            <v>S-PLEO</v>
          </cell>
          <cell r="I10814">
            <v>171.65</v>
          </cell>
        </row>
        <row r="10815">
          <cell r="D10815" t="str">
            <v>P661527</v>
          </cell>
          <cell r="E10815" t="str">
            <v>SUBSTIT. REDE PVC DN 50 (1a.CAT.)PASSEIO S/ PAVIM.</v>
          </cell>
          <cell r="F10815" t="str">
            <v>M</v>
          </cell>
          <cell r="G10815">
            <v>17.18</v>
          </cell>
          <cell r="H10815" t="str">
            <v>S-PLEO</v>
          </cell>
          <cell r="I10815">
            <v>22.33</v>
          </cell>
        </row>
        <row r="10816">
          <cell r="D10816" t="str">
            <v>P661528</v>
          </cell>
          <cell r="E10816" t="str">
            <v>SUBSTIT. REDE PVC DN 50 (1a.CAT.)PASSEIO LADR.HIDR</v>
          </cell>
          <cell r="F10816" t="str">
            <v>M</v>
          </cell>
          <cell r="G10816">
            <v>40.98</v>
          </cell>
          <cell r="H10816" t="str">
            <v>S-PLEO</v>
          </cell>
          <cell r="I10816">
            <v>53.27</v>
          </cell>
        </row>
        <row r="10817">
          <cell r="D10817" t="str">
            <v>P661529</v>
          </cell>
          <cell r="E10817" t="str">
            <v>SUBSTIT. REDE PVC DN 50 (1a.CAT.)PASSEIO LAJE GRES</v>
          </cell>
          <cell r="F10817" t="str">
            <v>M</v>
          </cell>
          <cell r="G10817">
            <v>37.79</v>
          </cell>
          <cell r="H10817" t="str">
            <v>S-PLEO</v>
          </cell>
          <cell r="I10817">
            <v>49.12</v>
          </cell>
        </row>
        <row r="10818">
          <cell r="D10818" t="str">
            <v>P661530</v>
          </cell>
          <cell r="E10818" t="str">
            <v>SUBSTIT. REDE PVC DN 50 (1a.CAT.)PASSEIO BAS.IRREG</v>
          </cell>
          <cell r="F10818" t="str">
            <v>M</v>
          </cell>
          <cell r="G10818">
            <v>27.39</v>
          </cell>
          <cell r="H10818" t="str">
            <v>S-PLEO</v>
          </cell>
          <cell r="I10818">
            <v>35.6</v>
          </cell>
        </row>
        <row r="10819">
          <cell r="D10819" t="str">
            <v>P661531</v>
          </cell>
          <cell r="E10819" t="str">
            <v>SUBSTIT. REDE PVC DN 50 (1a.CAT.)PASSEIO BAS.REGUL</v>
          </cell>
          <cell r="F10819" t="str">
            <v>M</v>
          </cell>
          <cell r="G10819">
            <v>46.61</v>
          </cell>
          <cell r="H10819" t="str">
            <v>S-PLEO</v>
          </cell>
          <cell r="I10819">
            <v>60.59</v>
          </cell>
        </row>
        <row r="10820">
          <cell r="D10820" t="str">
            <v>P661532</v>
          </cell>
          <cell r="E10820" t="str">
            <v>SUBSTIT. REDE PVC DN 50 (2a.CAT.)PASSEIO S/ PAVIM.</v>
          </cell>
          <cell r="F10820" t="str">
            <v>M</v>
          </cell>
          <cell r="G10820">
            <v>19.79</v>
          </cell>
          <cell r="H10820" t="str">
            <v>S-PLEO</v>
          </cell>
          <cell r="I10820">
            <v>25.72</v>
          </cell>
        </row>
        <row r="10821">
          <cell r="D10821" t="str">
            <v>P661533</v>
          </cell>
          <cell r="E10821" t="str">
            <v>SUBSTIT. REDE PVC DN 50 (2a.CAT.)PASSEIO LADR.HIDR</v>
          </cell>
          <cell r="F10821" t="str">
            <v>M</v>
          </cell>
          <cell r="G10821">
            <v>43.42</v>
          </cell>
          <cell r="H10821" t="str">
            <v>S-PLEO</v>
          </cell>
          <cell r="I10821">
            <v>56.44</v>
          </cell>
        </row>
        <row r="10822">
          <cell r="D10822" t="str">
            <v>P661534</v>
          </cell>
          <cell r="E10822" t="str">
            <v>SUBSTIT. REDE PVC DN 50 (2a.CAT.)PASSEIO LAJE GRES</v>
          </cell>
          <cell r="F10822" t="str">
            <v>M</v>
          </cell>
          <cell r="G10822">
            <v>31.92</v>
          </cell>
          <cell r="H10822" t="str">
            <v>S-PLEO</v>
          </cell>
          <cell r="I10822">
            <v>41.49</v>
          </cell>
        </row>
        <row r="10823">
          <cell r="D10823" t="str">
            <v>P661535</v>
          </cell>
          <cell r="E10823" t="str">
            <v>SUBSTIT. REDE PVC DN 50 (2a.CAT.)PASSEIO BAS.IRREG</v>
          </cell>
          <cell r="F10823" t="str">
            <v>M</v>
          </cell>
          <cell r="G10823">
            <v>33.07</v>
          </cell>
          <cell r="H10823" t="str">
            <v>S-PLEO</v>
          </cell>
          <cell r="I10823">
            <v>42.99</v>
          </cell>
        </row>
        <row r="10824">
          <cell r="D10824" t="str">
            <v>P661536</v>
          </cell>
          <cell r="E10824" t="str">
            <v>SUBSTIT. REDE PVC DN 50 (2a.CAT.)PASSEIO BAS.REGUL</v>
          </cell>
          <cell r="F10824" t="str">
            <v>M</v>
          </cell>
          <cell r="G10824">
            <v>49.37</v>
          </cell>
          <cell r="H10824" t="str">
            <v>S-PLEO</v>
          </cell>
          <cell r="I10824">
            <v>64.180000000000007</v>
          </cell>
        </row>
        <row r="10825">
          <cell r="D10825" t="str">
            <v>P661537</v>
          </cell>
          <cell r="E10825" t="str">
            <v>SUBSTIT. REDE PVC DN 50 (1a.CAT.) RUA S/PAVIMENTO*</v>
          </cell>
          <cell r="F10825" t="str">
            <v>M</v>
          </cell>
          <cell r="G10825">
            <v>12.37</v>
          </cell>
          <cell r="H10825" t="str">
            <v>S-PLEO</v>
          </cell>
          <cell r="I10825">
            <v>16.079999999999998</v>
          </cell>
        </row>
        <row r="10826">
          <cell r="D10826" t="str">
            <v>P661538</v>
          </cell>
          <cell r="E10826" t="str">
            <v>SUBSTIT. REDE PVC DN 50 (1a.CAT.) RUA C/ PARALEL.*</v>
          </cell>
          <cell r="F10826" t="str">
            <v>M</v>
          </cell>
          <cell r="G10826">
            <v>27.06</v>
          </cell>
          <cell r="H10826" t="str">
            <v>S-PLEO</v>
          </cell>
          <cell r="I10826">
            <v>35.17</v>
          </cell>
        </row>
        <row r="10827">
          <cell r="D10827" t="str">
            <v>P661539</v>
          </cell>
          <cell r="E10827" t="str">
            <v>SUBSTIT. REDE PVC DN 50 (1a.CAT.) RUA C/ ASFALTO *</v>
          </cell>
          <cell r="F10827" t="str">
            <v>M</v>
          </cell>
          <cell r="G10827">
            <v>16.25</v>
          </cell>
          <cell r="H10827" t="str">
            <v>S-PLEO</v>
          </cell>
          <cell r="I10827">
            <v>21.12</v>
          </cell>
        </row>
        <row r="10828">
          <cell r="D10828" t="str">
            <v>P661540</v>
          </cell>
          <cell r="E10828" t="str">
            <v>SUBSTIT. REDE PVC DN 75 (1a.CAT.) RUA C/ PARALEL.*</v>
          </cell>
          <cell r="F10828" t="str">
            <v>M</v>
          </cell>
          <cell r="G10828">
            <v>27.37</v>
          </cell>
          <cell r="H10828" t="str">
            <v>S-PLEO</v>
          </cell>
          <cell r="I10828">
            <v>35.58</v>
          </cell>
        </row>
        <row r="10829">
          <cell r="D10829" t="str">
            <v>P661541</v>
          </cell>
          <cell r="E10829" t="str">
            <v>SUBSTIT. REDE PVC DN 75 (1a.CAT.) RUA C/ ASFALTO *</v>
          </cell>
          <cell r="F10829" t="str">
            <v>M</v>
          </cell>
          <cell r="G10829">
            <v>16.670000000000002</v>
          </cell>
          <cell r="H10829" t="str">
            <v>S-PLEO</v>
          </cell>
          <cell r="I10829">
            <v>21.67</v>
          </cell>
        </row>
        <row r="10830">
          <cell r="D10830" t="str">
            <v>P661542</v>
          </cell>
          <cell r="E10830" t="str">
            <v>SUBSTIT. REDE PVC DN 100 (1a.CAT.) RUA C/PARALEL.*</v>
          </cell>
          <cell r="F10830" t="str">
            <v>M</v>
          </cell>
          <cell r="G10830">
            <v>27.67</v>
          </cell>
          <cell r="H10830" t="str">
            <v>S-PLEO</v>
          </cell>
          <cell r="I10830">
            <v>35.97</v>
          </cell>
        </row>
        <row r="10831">
          <cell r="D10831" t="str">
            <v>P661543</v>
          </cell>
          <cell r="E10831" t="str">
            <v>SUBSTIT. REDE PVC DN 100 (1a.CAT.) RUA C/ASFALTO *</v>
          </cell>
          <cell r="F10831" t="str">
            <v>M</v>
          </cell>
          <cell r="G10831">
            <v>17.27</v>
          </cell>
          <cell r="H10831" t="str">
            <v>S-PLEO</v>
          </cell>
          <cell r="I10831">
            <v>22.45</v>
          </cell>
        </row>
        <row r="10832">
          <cell r="D10832" t="str">
            <v>P664047</v>
          </cell>
          <cell r="E10832" t="str">
            <v>CAIXA P/PROT.REGISTRO TIJ.C/TAMPA(1,00x1,00x1,30m)</v>
          </cell>
          <cell r="F10832" t="str">
            <v>UN</v>
          </cell>
          <cell r="G10832">
            <v>512.1</v>
          </cell>
          <cell r="H10832" t="str">
            <v>S-PLEO</v>
          </cell>
          <cell r="I10832">
            <v>665.73</v>
          </cell>
        </row>
        <row r="10833">
          <cell r="D10833" t="str">
            <v>P664048</v>
          </cell>
          <cell r="E10833" t="str">
            <v>CAIXA P/PROT.REGISTRO TIJ.S/TAMPA(1,10x1,10x1,10m)</v>
          </cell>
          <cell r="F10833" t="str">
            <v>UN</v>
          </cell>
          <cell r="G10833">
            <v>369.23</v>
          </cell>
          <cell r="H10833" t="str">
            <v>S-PLEO</v>
          </cell>
          <cell r="I10833">
            <v>479.99</v>
          </cell>
        </row>
        <row r="10834">
          <cell r="D10834" t="str">
            <v>P664049</v>
          </cell>
          <cell r="E10834" t="str">
            <v>CAIXA P/PROT.REGISTRO TIJ.S/TAMPA(1,50x1,50x1,10m)</v>
          </cell>
          <cell r="F10834" t="str">
            <v>UN</v>
          </cell>
          <cell r="G10834">
            <v>499.84</v>
          </cell>
          <cell r="H10834" t="str">
            <v>S-PLEO</v>
          </cell>
          <cell r="I10834">
            <v>649.79</v>
          </cell>
        </row>
        <row r="10835">
          <cell r="D10835" t="str">
            <v>P664050</v>
          </cell>
          <cell r="E10835" t="str">
            <v>CAIXA P/PROT.REG. P.GRES S/TAMPA (1,10x1,10x1,10m)</v>
          </cell>
          <cell r="F10835" t="str">
            <v>UN</v>
          </cell>
          <cell r="G10835">
            <v>361.74</v>
          </cell>
          <cell r="H10835" t="str">
            <v>S-PLEO</v>
          </cell>
          <cell r="I10835">
            <v>470.26</v>
          </cell>
        </row>
        <row r="10836">
          <cell r="D10836" t="str">
            <v>P664051</v>
          </cell>
          <cell r="E10836" t="str">
            <v>CAIXA P/PROT.REGISTRO TIJ.C/TAMPA(0,60x0,60x1,00m)</v>
          </cell>
          <cell r="F10836" t="str">
            <v>UN</v>
          </cell>
          <cell r="G10836">
            <v>373.24</v>
          </cell>
          <cell r="H10836" t="str">
            <v>S-PLEO</v>
          </cell>
          <cell r="I10836">
            <v>485.21</v>
          </cell>
        </row>
        <row r="10837">
          <cell r="D10837" t="str">
            <v>P664052</v>
          </cell>
          <cell r="E10837" t="str">
            <v>CAIXA DE ALVENARIA TIJ.C/TAMPA (0,40x0,40x0,70m)</v>
          </cell>
          <cell r="F10837" t="str">
            <v>UN</v>
          </cell>
          <cell r="G10837">
            <v>183.07</v>
          </cell>
          <cell r="H10837" t="str">
            <v>S-PLEO</v>
          </cell>
          <cell r="I10837">
            <v>237.99</v>
          </cell>
        </row>
        <row r="10838">
          <cell r="D10838" t="str">
            <v>P664055</v>
          </cell>
          <cell r="E10838" t="str">
            <v>CAIXA DE ALVENARIA 30x30x30cm</v>
          </cell>
          <cell r="F10838" t="str">
            <v>UN</v>
          </cell>
          <cell r="G10838">
            <v>123.38</v>
          </cell>
          <cell r="H10838" t="str">
            <v>S-PLEO</v>
          </cell>
          <cell r="I10838">
            <v>160.38999999999999</v>
          </cell>
        </row>
        <row r="10839">
          <cell r="D10839" t="str">
            <v>P664056</v>
          </cell>
          <cell r="E10839" t="str">
            <v>CAMARA DE MANOBRAS E EXPURGO (2,00x1,35m) h=2,00m</v>
          </cell>
          <cell r="F10839" t="str">
            <v>UN</v>
          </cell>
          <cell r="G10839">
            <v>1683.49</v>
          </cell>
          <cell r="H10839" t="str">
            <v>S-PLEO</v>
          </cell>
          <cell r="I10839">
            <v>2188.5300000000002</v>
          </cell>
        </row>
        <row r="10840">
          <cell r="D10840" t="str">
            <v>P664060</v>
          </cell>
          <cell r="E10840" t="str">
            <v>SUMIDOURO (1,50x1,00x2,60m)</v>
          </cell>
          <cell r="F10840" t="str">
            <v>UN</v>
          </cell>
          <cell r="G10840">
            <v>1029.7</v>
          </cell>
          <cell r="H10840" t="str">
            <v>S-PLEO</v>
          </cell>
          <cell r="I10840">
            <v>1338.61</v>
          </cell>
        </row>
        <row r="10841">
          <cell r="D10841" t="str">
            <v>P665032</v>
          </cell>
          <cell r="E10841" t="str">
            <v>TAMPAO FERRO FUNDIDO PESADO 600mm (ASSENTAMENTO)</v>
          </cell>
          <cell r="F10841" t="str">
            <v>UN</v>
          </cell>
          <cell r="G10841">
            <v>14.17</v>
          </cell>
          <cell r="H10841" t="str">
            <v>S-PLEO</v>
          </cell>
          <cell r="I10841">
            <v>18.420000000000002</v>
          </cell>
        </row>
        <row r="10842">
          <cell r="D10842" t="str">
            <v>P665039</v>
          </cell>
          <cell r="E10842" t="str">
            <v>COLOCACAO DE TAMPAO FERRO FUNDIDO PESADO 600mm</v>
          </cell>
          <cell r="F10842" t="str">
            <v>UN</v>
          </cell>
          <cell r="G10842">
            <v>14.17</v>
          </cell>
          <cell r="H10842" t="str">
            <v>S-PLEO</v>
          </cell>
          <cell r="I10842">
            <v>18.420000000000002</v>
          </cell>
        </row>
        <row r="10843">
          <cell r="D10843" t="str">
            <v>P665041</v>
          </cell>
          <cell r="E10843" t="str">
            <v>TAMPAO FERRO FUNDIDO PESADO 900mm (FORN.E ASSENT.)</v>
          </cell>
          <cell r="F10843" t="str">
            <v>UN</v>
          </cell>
          <cell r="G10843">
            <v>3283.67</v>
          </cell>
          <cell r="H10843" t="str">
            <v>S-PLEO</v>
          </cell>
          <cell r="I10843">
            <v>4268.7700000000004</v>
          </cell>
        </row>
        <row r="10844">
          <cell r="D10844" t="str">
            <v>P665042</v>
          </cell>
          <cell r="E10844" t="str">
            <v>MONTAGEM DE PV TIPO 'N' ATE 1,5M</v>
          </cell>
          <cell r="F10844" t="str">
            <v>UN</v>
          </cell>
          <cell r="G10844">
            <v>94.59</v>
          </cell>
          <cell r="H10844" t="str">
            <v>S-PLEO</v>
          </cell>
          <cell r="I10844">
            <v>122.96</v>
          </cell>
        </row>
        <row r="10845">
          <cell r="D10845" t="str">
            <v>P665043</v>
          </cell>
          <cell r="E10845" t="str">
            <v>MONTAGEM DE PV TIPO 'S' ATE 1,5M</v>
          </cell>
          <cell r="F10845" t="str">
            <v>UN</v>
          </cell>
          <cell r="G10845">
            <v>96.16</v>
          </cell>
          <cell r="H10845" t="str">
            <v>S-PLEO</v>
          </cell>
          <cell r="I10845">
            <v>125</v>
          </cell>
        </row>
        <row r="10846">
          <cell r="D10846" t="str">
            <v>P665044</v>
          </cell>
          <cell r="E10846" t="str">
            <v>MONTAGEM DE PV TIPO 'S' DE 1,5M ATE 2,00M</v>
          </cell>
          <cell r="F10846" t="str">
            <v>UN</v>
          </cell>
          <cell r="G10846">
            <v>121.63</v>
          </cell>
          <cell r="H10846" t="str">
            <v>S-PLEO</v>
          </cell>
          <cell r="I10846">
            <v>158.11000000000001</v>
          </cell>
        </row>
        <row r="10847">
          <cell r="D10847" t="str">
            <v>P665045</v>
          </cell>
          <cell r="E10847" t="str">
            <v>MONTAGEM DE PV TIPO 'S' DE 2,00 ATE 2,50M</v>
          </cell>
          <cell r="F10847" t="str">
            <v>UN</v>
          </cell>
          <cell r="G10847">
            <v>146.57</v>
          </cell>
          <cell r="H10847" t="str">
            <v>S-PLEO</v>
          </cell>
          <cell r="I10847">
            <v>190.54</v>
          </cell>
        </row>
        <row r="10848">
          <cell r="D10848" t="str">
            <v>P665046</v>
          </cell>
          <cell r="E10848" t="str">
            <v>MONTAGEM DE PV TIPO 'S' DE 2,50 ATE 3,00M</v>
          </cell>
          <cell r="F10848" t="str">
            <v>UN</v>
          </cell>
          <cell r="G10848">
            <v>171.27</v>
          </cell>
          <cell r="H10848" t="str">
            <v>S-PLEO</v>
          </cell>
          <cell r="I10848">
            <v>222.65</v>
          </cell>
        </row>
        <row r="10849">
          <cell r="D10849" t="str">
            <v>P665047</v>
          </cell>
          <cell r="E10849" t="str">
            <v>MONTAGEM DE PV TIPO 'S' DE 3,00 ATE 3,50M</v>
          </cell>
          <cell r="F10849" t="str">
            <v>UN</v>
          </cell>
          <cell r="G10849">
            <v>195.97</v>
          </cell>
          <cell r="H10849" t="str">
            <v>S-PLEO</v>
          </cell>
          <cell r="I10849">
            <v>254.76</v>
          </cell>
        </row>
        <row r="10850">
          <cell r="D10850" t="str">
            <v>P665048</v>
          </cell>
          <cell r="E10850" t="str">
            <v>MONTAGEM DE PV TIPO 'S' DE 3,50 ATE 4,00M</v>
          </cell>
          <cell r="F10850" t="str">
            <v>UN</v>
          </cell>
          <cell r="G10850">
            <v>220.66</v>
          </cell>
          <cell r="H10850" t="str">
            <v>S-PLEO</v>
          </cell>
          <cell r="I10850">
            <v>286.85000000000002</v>
          </cell>
        </row>
        <row r="10851">
          <cell r="D10851" t="str">
            <v>P665049</v>
          </cell>
          <cell r="E10851" t="str">
            <v>MONTAGEM DE PV TIPO 'S' DE 4,50 ATE 5,00M</v>
          </cell>
          <cell r="F10851" t="str">
            <v>UN</v>
          </cell>
          <cell r="G10851">
            <v>270.04000000000002</v>
          </cell>
          <cell r="H10851" t="str">
            <v>S-PLEO</v>
          </cell>
          <cell r="I10851">
            <v>351.05</v>
          </cell>
        </row>
        <row r="10852">
          <cell r="D10852" t="str">
            <v>P665050</v>
          </cell>
          <cell r="E10852" t="str">
            <v>FORN.E ASSENT.TUBO CONCRETO SIMPLES C-2 PB  300mm</v>
          </cell>
          <cell r="F10852" t="str">
            <v>M</v>
          </cell>
          <cell r="G10852">
            <v>25.26</v>
          </cell>
          <cell r="H10852" t="str">
            <v>S-PLEO</v>
          </cell>
          <cell r="I10852">
            <v>32.83</v>
          </cell>
        </row>
        <row r="10853">
          <cell r="D10853" t="str">
            <v>P665051</v>
          </cell>
          <cell r="E10853" t="str">
            <v>FORN.E ASSENT.TUBO CONCRETO SIMPLES C-2 PB  400mm</v>
          </cell>
          <cell r="F10853" t="str">
            <v>M</v>
          </cell>
          <cell r="G10853">
            <v>43.27</v>
          </cell>
          <cell r="H10853" t="str">
            <v>S-PLEO</v>
          </cell>
          <cell r="I10853">
            <v>56.25</v>
          </cell>
        </row>
        <row r="10854">
          <cell r="D10854" t="str">
            <v>P665052</v>
          </cell>
          <cell r="E10854" t="str">
            <v>FORN.E ASSENT.TUBO CONCRETO SIMPLES C-2 PB  500mm</v>
          </cell>
          <cell r="F10854" t="str">
            <v>M</v>
          </cell>
          <cell r="G10854">
            <v>61.33</v>
          </cell>
          <cell r="H10854" t="str">
            <v>S-PLEO</v>
          </cell>
          <cell r="I10854">
            <v>79.72</v>
          </cell>
        </row>
        <row r="10855">
          <cell r="D10855" t="str">
            <v>P665054</v>
          </cell>
          <cell r="E10855" t="str">
            <v>FORN.E ASSENT.TUBO CONCRETO ARMADO CA-2 MF  500mm</v>
          </cell>
          <cell r="F10855" t="str">
            <v>M</v>
          </cell>
          <cell r="G10855">
            <v>99.07</v>
          </cell>
          <cell r="H10855" t="str">
            <v>S-PLEO</v>
          </cell>
          <cell r="I10855">
            <v>128.79</v>
          </cell>
        </row>
        <row r="10856">
          <cell r="D10856" t="str">
            <v>P665055</v>
          </cell>
          <cell r="E10856" t="str">
            <v>FORN.E ASSENT.TUBO CONCRETO ARMADO CA-2 MF  600mm</v>
          </cell>
          <cell r="F10856" t="str">
            <v>M</v>
          </cell>
          <cell r="G10856">
            <v>120.77</v>
          </cell>
          <cell r="H10856" t="str">
            <v>S-PLEO</v>
          </cell>
          <cell r="I10856">
            <v>157</v>
          </cell>
        </row>
        <row r="10857">
          <cell r="D10857" t="str">
            <v>P665056</v>
          </cell>
          <cell r="E10857" t="str">
            <v>FORN.E ASSENT.TUBO CONCRETO ARMADO CA-2 MF  800mm</v>
          </cell>
          <cell r="F10857" t="str">
            <v>M</v>
          </cell>
          <cell r="G10857">
            <v>243.6</v>
          </cell>
          <cell r="H10857" t="str">
            <v>S-PLEO</v>
          </cell>
          <cell r="I10857">
            <v>316.68</v>
          </cell>
        </row>
        <row r="10858">
          <cell r="D10858" t="str">
            <v>P665057</v>
          </cell>
          <cell r="E10858" t="str">
            <v>FORN.E ASSENT.TUBO CONCRETO ARMADO CA-2 MF 1000mm</v>
          </cell>
          <cell r="F10858" t="str">
            <v>M</v>
          </cell>
          <cell r="G10858">
            <v>333.4</v>
          </cell>
          <cell r="H10858" t="str">
            <v>S-PLEO</v>
          </cell>
          <cell r="I10858">
            <v>433.42</v>
          </cell>
        </row>
        <row r="10859">
          <cell r="D10859" t="str">
            <v>P665058</v>
          </cell>
          <cell r="E10859" t="str">
            <v>FORN.E ASSENT.TUBO CONCRETO ARMADO CA-2 MF 1200mm</v>
          </cell>
          <cell r="F10859" t="str">
            <v>M</v>
          </cell>
          <cell r="G10859">
            <v>519.89</v>
          </cell>
          <cell r="H10859" t="str">
            <v>S-PLEO</v>
          </cell>
          <cell r="I10859">
            <v>675.85</v>
          </cell>
        </row>
        <row r="10860">
          <cell r="D10860" t="str">
            <v>P665066</v>
          </cell>
          <cell r="E10860" t="str">
            <v>FORN.E ASSENT.TUBO C-2 400-incl.ESC.LASTRO E REAT.</v>
          </cell>
          <cell r="F10860" t="str">
            <v>M</v>
          </cell>
          <cell r="G10860">
            <v>73.14</v>
          </cell>
          <cell r="H10860" t="str">
            <v>S-PLEO</v>
          </cell>
          <cell r="I10860">
            <v>95.08</v>
          </cell>
        </row>
        <row r="10861">
          <cell r="D10861" t="str">
            <v>P665067</v>
          </cell>
          <cell r="E10861" t="str">
            <v>FORN.E ASSENT.TUBO C-2 500-incl.ESC.LASTRO E REAT.</v>
          </cell>
          <cell r="F10861" t="str">
            <v>M</v>
          </cell>
          <cell r="G10861">
            <v>91.19</v>
          </cell>
          <cell r="H10861" t="str">
            <v>S-PLEO</v>
          </cell>
          <cell r="I10861">
            <v>118.54</v>
          </cell>
        </row>
        <row r="10862">
          <cell r="D10862" t="str">
            <v>P665068</v>
          </cell>
          <cell r="E10862" t="str">
            <v>FORN.E ASSENT.TUBO C-2 600-incl.ESC.LASTRO E REAT.</v>
          </cell>
          <cell r="F10862" t="str">
            <v>M</v>
          </cell>
          <cell r="G10862">
            <v>118.45</v>
          </cell>
          <cell r="H10862" t="str">
            <v>S-PLEO</v>
          </cell>
          <cell r="I10862">
            <v>153.97999999999999</v>
          </cell>
        </row>
        <row r="10863">
          <cell r="D10863" t="str">
            <v>P665069</v>
          </cell>
          <cell r="E10863" t="str">
            <v>FORN.E ASSENT.TUBO CA-2 1000-incl.ESC.LASTRO E REA</v>
          </cell>
          <cell r="F10863" t="str">
            <v>M</v>
          </cell>
          <cell r="G10863">
            <v>291.92</v>
          </cell>
          <cell r="H10863" t="str">
            <v>S-PLEO</v>
          </cell>
          <cell r="I10863">
            <v>379.49</v>
          </cell>
        </row>
        <row r="10864">
          <cell r="D10864" t="str">
            <v>P665075</v>
          </cell>
          <cell r="E10864" t="str">
            <v>ASSENTAMENTO TUBO CERAMICO C/JUNTA ASFALT. DN 100</v>
          </cell>
          <cell r="F10864" t="str">
            <v>M</v>
          </cell>
          <cell r="G10864">
            <v>15.36</v>
          </cell>
          <cell r="H10864" t="str">
            <v>S-PLEO</v>
          </cell>
          <cell r="I10864">
            <v>19.96</v>
          </cell>
        </row>
        <row r="10865">
          <cell r="D10865" t="str">
            <v>P665076</v>
          </cell>
          <cell r="E10865" t="str">
            <v>FORN.E ASSENT.TUBO CERAM.C/JUNTA ASFALT.CL.A 100mm</v>
          </cell>
          <cell r="F10865" t="str">
            <v>M</v>
          </cell>
          <cell r="G10865">
            <v>25.76</v>
          </cell>
          <cell r="H10865" t="str">
            <v>S-PLEO</v>
          </cell>
          <cell r="I10865">
            <v>33.479999999999997</v>
          </cell>
        </row>
        <row r="10866">
          <cell r="D10866" t="str">
            <v>P665077</v>
          </cell>
          <cell r="E10866" t="str">
            <v>FORN.E ASSENT.TUBO CERAM.C/JUNTA ASFALT.CL.A 150mm</v>
          </cell>
          <cell r="F10866" t="str">
            <v>M</v>
          </cell>
          <cell r="G10866">
            <v>33.86</v>
          </cell>
          <cell r="H10866" t="str">
            <v>S-PLEO</v>
          </cell>
          <cell r="I10866">
            <v>44.01</v>
          </cell>
        </row>
        <row r="10867">
          <cell r="D10867" t="str">
            <v>P665078</v>
          </cell>
          <cell r="E10867" t="str">
            <v>FORN.E ASSENT.TUBO CERAM.C/JUNTA ASFALT.CL.A 200mm</v>
          </cell>
          <cell r="F10867" t="str">
            <v>M</v>
          </cell>
          <cell r="G10867">
            <v>43.15</v>
          </cell>
          <cell r="H10867" t="str">
            <v>S-PLEO</v>
          </cell>
          <cell r="I10867">
            <v>56.09</v>
          </cell>
        </row>
        <row r="10868">
          <cell r="D10868" t="str">
            <v>P665079</v>
          </cell>
          <cell r="E10868" t="str">
            <v>FORN.E ASSENT.TUBO CERAM.C/JUNTA ASFALT.CL.A 250mm</v>
          </cell>
          <cell r="F10868" t="str">
            <v>M</v>
          </cell>
          <cell r="G10868">
            <v>66.239999999999995</v>
          </cell>
          <cell r="H10868" t="str">
            <v>S-PLEO</v>
          </cell>
          <cell r="I10868">
            <v>86.11</v>
          </cell>
        </row>
        <row r="10869">
          <cell r="D10869" t="str">
            <v>P665080</v>
          </cell>
          <cell r="E10869" t="str">
            <v>ASSENTAMENTO TUBO CERAMICO C/JUNTA ASFALT. DN 150</v>
          </cell>
          <cell r="F10869" t="str">
            <v>M</v>
          </cell>
          <cell r="G10869">
            <v>18.22</v>
          </cell>
          <cell r="H10869" t="str">
            <v>S-PLEO</v>
          </cell>
          <cell r="I10869">
            <v>23.68</v>
          </cell>
        </row>
        <row r="10870">
          <cell r="D10870" t="str">
            <v>P665081</v>
          </cell>
          <cell r="E10870" t="str">
            <v>ASSENTAMENTO TUBO CERAMICO C/JUNTA ASFALT. DN 200</v>
          </cell>
          <cell r="F10870" t="str">
            <v>M</v>
          </cell>
          <cell r="G10870">
            <v>21.1</v>
          </cell>
          <cell r="H10870" t="str">
            <v>S-PLEO</v>
          </cell>
          <cell r="I10870">
            <v>27.43</v>
          </cell>
        </row>
        <row r="10871">
          <cell r="D10871" t="str">
            <v>P665082</v>
          </cell>
          <cell r="E10871" t="str">
            <v>ASSENTAMENTO TUBO CERAMICO C/JUNTA ASFALT. DN 250</v>
          </cell>
          <cell r="F10871" t="str">
            <v>M</v>
          </cell>
          <cell r="G10871">
            <v>28.12</v>
          </cell>
          <cell r="H10871" t="str">
            <v>S-PLEO</v>
          </cell>
          <cell r="I10871">
            <v>36.549999999999997</v>
          </cell>
        </row>
        <row r="10872">
          <cell r="D10872" t="str">
            <v>P665083</v>
          </cell>
          <cell r="E10872" t="str">
            <v>ASSENTAMENTO TUBO CERAMICO C/JUNTA ASFALT. DN 300</v>
          </cell>
          <cell r="F10872" t="str">
            <v>M</v>
          </cell>
          <cell r="G10872">
            <v>35.090000000000003</v>
          </cell>
          <cell r="H10872" t="str">
            <v>S-PLEO</v>
          </cell>
          <cell r="I10872">
            <v>45.61</v>
          </cell>
        </row>
        <row r="10873">
          <cell r="D10873" t="str">
            <v>P665084</v>
          </cell>
          <cell r="E10873" t="str">
            <v>ASSENTAMENTO TUBO CERAMICO C/JUNTA ASFALT. DN 375</v>
          </cell>
          <cell r="F10873" t="str">
            <v>M</v>
          </cell>
          <cell r="G10873">
            <v>42.85</v>
          </cell>
          <cell r="H10873" t="str">
            <v>S-PLEO</v>
          </cell>
          <cell r="I10873">
            <v>55.7</v>
          </cell>
        </row>
        <row r="10874">
          <cell r="D10874" t="str">
            <v>P665085</v>
          </cell>
          <cell r="E10874" t="str">
            <v>ASSENTAMENTO TUBO CERAMICO C/JUNTA ASFALT. DN 400</v>
          </cell>
          <cell r="F10874" t="str">
            <v>M</v>
          </cell>
          <cell r="G10874">
            <v>49.6</v>
          </cell>
          <cell r="H10874" t="str">
            <v>S-PLEO</v>
          </cell>
          <cell r="I10874">
            <v>64.48</v>
          </cell>
        </row>
        <row r="10875">
          <cell r="D10875" t="str">
            <v>P665086</v>
          </cell>
          <cell r="E10875" t="str">
            <v>FORN.E ASSENT.TUBO CERAM.C/JUNTA ASFALT.CL.A 300mm</v>
          </cell>
          <cell r="F10875" t="str">
            <v>M</v>
          </cell>
          <cell r="G10875">
            <v>94.41</v>
          </cell>
          <cell r="H10875" t="str">
            <v>S-PLEO</v>
          </cell>
          <cell r="I10875">
            <v>122.73</v>
          </cell>
        </row>
        <row r="10876">
          <cell r="D10876" t="str">
            <v>P665087</v>
          </cell>
          <cell r="E10876" t="str">
            <v>FORN.E ASSENT.TUBO CERAM.C/JUNTA ASFALT.CL.A 375mm</v>
          </cell>
          <cell r="F10876" t="str">
            <v>M</v>
          </cell>
          <cell r="G10876">
            <v>134.31</v>
          </cell>
          <cell r="H10876" t="str">
            <v>S-PLEO</v>
          </cell>
          <cell r="I10876">
            <v>174.6</v>
          </cell>
        </row>
        <row r="10877">
          <cell r="D10877" t="str">
            <v>P665088</v>
          </cell>
          <cell r="E10877" t="str">
            <v>FORN.E ASSENT.TUBO CERAM.C/JUNTA ASFALT.CL.A 400mm</v>
          </cell>
          <cell r="F10877" t="str">
            <v>M</v>
          </cell>
          <cell r="G10877">
            <v>155.86000000000001</v>
          </cell>
          <cell r="H10877" t="str">
            <v>S-PLEO</v>
          </cell>
          <cell r="I10877">
            <v>202.61</v>
          </cell>
        </row>
        <row r="10878">
          <cell r="D10878" t="str">
            <v>P665089</v>
          </cell>
          <cell r="E10878" t="str">
            <v>ASSENTAMENTO DE TUBO PVC ESGOTO JE  DN  75mm</v>
          </cell>
          <cell r="F10878" t="str">
            <v>M</v>
          </cell>
          <cell r="G10878">
            <v>1.1200000000000001</v>
          </cell>
          <cell r="H10878" t="str">
            <v>S-PLEO</v>
          </cell>
          <cell r="I10878">
            <v>1.45</v>
          </cell>
        </row>
        <row r="10879">
          <cell r="D10879" t="str">
            <v>P665090</v>
          </cell>
          <cell r="E10879" t="str">
            <v>ASSENTAMENTO DE TUBO PVC ESGOTO JE  DN 100mm</v>
          </cell>
          <cell r="F10879" t="str">
            <v>M</v>
          </cell>
          <cell r="G10879">
            <v>1.42</v>
          </cell>
          <cell r="H10879" t="str">
            <v>S-PLEO</v>
          </cell>
          <cell r="I10879">
            <v>1.84</v>
          </cell>
        </row>
        <row r="10880">
          <cell r="D10880" t="str">
            <v>P665091</v>
          </cell>
          <cell r="E10880" t="str">
            <v>ASSENTAMENTO DE TUBO PVC ESGOTO JE  DN 150mm</v>
          </cell>
          <cell r="F10880" t="str">
            <v>M</v>
          </cell>
          <cell r="G10880">
            <v>1.64</v>
          </cell>
          <cell r="H10880" t="str">
            <v>S-PLEO</v>
          </cell>
          <cell r="I10880">
            <v>2.13</v>
          </cell>
        </row>
        <row r="10881">
          <cell r="D10881" t="str">
            <v>P665092</v>
          </cell>
          <cell r="E10881" t="str">
            <v>ASSENTAMENTO DE TUBO PVC ESGOTO JE  DN 200mm</v>
          </cell>
          <cell r="F10881" t="str">
            <v>M</v>
          </cell>
          <cell r="G10881">
            <v>1.86</v>
          </cell>
          <cell r="H10881" t="str">
            <v>S-PLEO</v>
          </cell>
          <cell r="I10881">
            <v>2.41</v>
          </cell>
        </row>
        <row r="10882">
          <cell r="D10882" t="str">
            <v>P665093</v>
          </cell>
          <cell r="E10882" t="str">
            <v>ASSENTAMENTO DE TUBO PVC ESGOTO JE  DN 250mm</v>
          </cell>
          <cell r="F10882" t="str">
            <v>M</v>
          </cell>
          <cell r="G10882">
            <v>2.09</v>
          </cell>
          <cell r="H10882" t="str">
            <v>S-PLEO</v>
          </cell>
          <cell r="I10882">
            <v>2.71</v>
          </cell>
        </row>
        <row r="10883">
          <cell r="D10883" t="str">
            <v>P665094</v>
          </cell>
          <cell r="E10883" t="str">
            <v>ASSENTAMENTO DE TUBO PVC ESGOTO JE  DN 300mm</v>
          </cell>
          <cell r="F10883" t="str">
            <v>M</v>
          </cell>
          <cell r="G10883">
            <v>2.62</v>
          </cell>
          <cell r="H10883" t="str">
            <v>S-PLEO</v>
          </cell>
          <cell r="I10883">
            <v>3.4</v>
          </cell>
        </row>
        <row r="10884">
          <cell r="D10884" t="str">
            <v>P665095</v>
          </cell>
          <cell r="E10884" t="str">
            <v>ASSENTAMENTO DE TUBO PVC ESGOTO JE  DN  50mm</v>
          </cell>
          <cell r="F10884" t="str">
            <v>M</v>
          </cell>
          <cell r="G10884">
            <v>0.8</v>
          </cell>
          <cell r="H10884" t="str">
            <v>S-PLEO</v>
          </cell>
          <cell r="I10884">
            <v>1.04</v>
          </cell>
        </row>
        <row r="10885">
          <cell r="D10885" t="str">
            <v>P665096</v>
          </cell>
          <cell r="E10885" t="str">
            <v>ASSENTAMENTO TUBO CERAMICO C/JUNTA ARGAM.  DN 100</v>
          </cell>
          <cell r="F10885" t="str">
            <v>M</v>
          </cell>
          <cell r="G10885">
            <v>2.68</v>
          </cell>
          <cell r="H10885" t="str">
            <v>S-PLEO</v>
          </cell>
          <cell r="I10885">
            <v>3.48</v>
          </cell>
        </row>
        <row r="10886">
          <cell r="D10886" t="str">
            <v>P665097</v>
          </cell>
          <cell r="E10886" t="str">
            <v>ASSENTAMENTO TUBO CERAMICO C/JUNTA ASFALT. DN 350</v>
          </cell>
          <cell r="F10886" t="str">
            <v>M</v>
          </cell>
          <cell r="G10886">
            <v>37.909999999999997</v>
          </cell>
          <cell r="H10886" t="str">
            <v>S-PLEO</v>
          </cell>
          <cell r="I10886">
            <v>49.28</v>
          </cell>
        </row>
        <row r="10887">
          <cell r="D10887" t="str">
            <v>P665098</v>
          </cell>
          <cell r="E10887" t="str">
            <v>FORN.E ASSENT.TUBO CERAM.C/JUNTA ASFALT.CL.A 350mm</v>
          </cell>
          <cell r="F10887" t="str">
            <v>M</v>
          </cell>
          <cell r="G10887">
            <v>122.01</v>
          </cell>
          <cell r="H10887" t="str">
            <v>S-PLEO</v>
          </cell>
          <cell r="I10887">
            <v>158.61000000000001</v>
          </cell>
        </row>
        <row r="10888">
          <cell r="D10888" t="str">
            <v>P665099</v>
          </cell>
          <cell r="E10888" t="str">
            <v>ASSENTAMENTO TUBO CERAMICO C/JUNTA ARGAM.  DN 150</v>
          </cell>
          <cell r="F10888" t="str">
            <v>M</v>
          </cell>
          <cell r="G10888">
            <v>3.51</v>
          </cell>
          <cell r="H10888" t="str">
            <v>S-PLEO</v>
          </cell>
          <cell r="I10888">
            <v>4.5599999999999996</v>
          </cell>
        </row>
        <row r="10889">
          <cell r="D10889" t="str">
            <v>P665100</v>
          </cell>
          <cell r="E10889" t="str">
            <v>ASSENTAMENTO TUBO CERAMICO C/JUNTA ARGAM.  DN 200</v>
          </cell>
          <cell r="F10889" t="str">
            <v>M</v>
          </cell>
          <cell r="G10889">
            <v>4.29</v>
          </cell>
          <cell r="H10889" t="str">
            <v>S-PLEO</v>
          </cell>
          <cell r="I10889">
            <v>5.57</v>
          </cell>
        </row>
        <row r="10890">
          <cell r="D10890" t="str">
            <v>P665101</v>
          </cell>
          <cell r="E10890" t="str">
            <v>ASSENTAMENTO TUBO CERAMICO C/JUNTA ARGAM.  DN 250</v>
          </cell>
          <cell r="F10890" t="str">
            <v>M</v>
          </cell>
          <cell r="G10890">
            <v>5.19</v>
          </cell>
          <cell r="H10890" t="str">
            <v>S-PLEO</v>
          </cell>
          <cell r="I10890">
            <v>6.74</v>
          </cell>
        </row>
        <row r="10891">
          <cell r="D10891" t="str">
            <v>P665102</v>
          </cell>
          <cell r="E10891" t="str">
            <v>ASSENTAMENTO TUBO CERAMICO C/JUNTA ARGAM.  DN 300</v>
          </cell>
          <cell r="F10891" t="str">
            <v>M</v>
          </cell>
          <cell r="G10891">
            <v>6.08</v>
          </cell>
          <cell r="H10891" t="str">
            <v>S-PLEO</v>
          </cell>
          <cell r="I10891">
            <v>7.9</v>
          </cell>
        </row>
        <row r="10892">
          <cell r="D10892" t="str">
            <v>P665103</v>
          </cell>
          <cell r="E10892" t="str">
            <v>FORN.E ASSENT.TUBO CERAM.C/JUNTA ARGAMASSADA 100mm</v>
          </cell>
          <cell r="F10892" t="str">
            <v>M</v>
          </cell>
          <cell r="G10892">
            <v>13.08</v>
          </cell>
          <cell r="H10892" t="str">
            <v>S-PLEO</v>
          </cell>
          <cell r="I10892">
            <v>17</v>
          </cell>
        </row>
        <row r="10893">
          <cell r="D10893" t="str">
            <v>P665104</v>
          </cell>
          <cell r="E10893" t="str">
            <v>ASSENTAMENTO TUBO CERAMICO C/JUNTA ARGAM.  DN 350</v>
          </cell>
          <cell r="F10893" t="str">
            <v>M</v>
          </cell>
          <cell r="G10893">
            <v>6.97</v>
          </cell>
          <cell r="H10893" t="str">
            <v>S-PLEO</v>
          </cell>
          <cell r="I10893">
            <v>9.06</v>
          </cell>
        </row>
        <row r="10894">
          <cell r="D10894" t="str">
            <v>P665105</v>
          </cell>
          <cell r="E10894" t="str">
            <v>ASSENTAMENTO TUBO CERAMICO C/JUNTA ARGAM.  DN 375</v>
          </cell>
          <cell r="F10894" t="str">
            <v>M</v>
          </cell>
          <cell r="G10894">
            <v>7.44</v>
          </cell>
          <cell r="H10894" t="str">
            <v>S-PLEO</v>
          </cell>
          <cell r="I10894">
            <v>9.67</v>
          </cell>
        </row>
        <row r="10895">
          <cell r="D10895" t="str">
            <v>P665106</v>
          </cell>
          <cell r="E10895" t="str">
            <v>FORN.E ASSENT.TUBO CERAM.C/JUNTA ARGAMASSADA 150mm</v>
          </cell>
          <cell r="F10895" t="str">
            <v>M</v>
          </cell>
          <cell r="G10895">
            <v>19.149999999999999</v>
          </cell>
          <cell r="H10895" t="str">
            <v>S-PLEO</v>
          </cell>
          <cell r="I10895">
            <v>24.89</v>
          </cell>
        </row>
        <row r="10896">
          <cell r="D10896" t="str">
            <v>P665107</v>
          </cell>
          <cell r="E10896" t="str">
            <v>FORN.E ASSENT.TUBO CERAM.C/JUNTA ARGAMASSADA 200mm</v>
          </cell>
          <cell r="F10896" t="str">
            <v>M</v>
          </cell>
          <cell r="G10896">
            <v>26.34</v>
          </cell>
          <cell r="H10896" t="str">
            <v>S-PLEO</v>
          </cell>
          <cell r="I10896">
            <v>34.24</v>
          </cell>
        </row>
        <row r="10897">
          <cell r="D10897" t="str">
            <v>P665108</v>
          </cell>
          <cell r="E10897" t="str">
            <v>FORN.E ASSENT.TUBO CERAM.C/JUNTA ARGAMASSADA 250mm</v>
          </cell>
          <cell r="F10897" t="str">
            <v>M</v>
          </cell>
          <cell r="G10897">
            <v>43.31</v>
          </cell>
          <cell r="H10897" t="str">
            <v>S-PLEO</v>
          </cell>
          <cell r="I10897">
            <v>56.3</v>
          </cell>
        </row>
        <row r="10898">
          <cell r="D10898" t="str">
            <v>P665109</v>
          </cell>
          <cell r="E10898" t="str">
            <v>FORN.E ASSENT.TUBO CERAM.C/JUNTA ARGAMASSADA 300mm</v>
          </cell>
          <cell r="F10898" t="str">
            <v>M</v>
          </cell>
          <cell r="G10898">
            <v>65.400000000000006</v>
          </cell>
          <cell r="H10898" t="str">
            <v>S-PLEO</v>
          </cell>
          <cell r="I10898">
            <v>85.02</v>
          </cell>
        </row>
        <row r="10899">
          <cell r="D10899" t="str">
            <v>P665115</v>
          </cell>
          <cell r="E10899" t="str">
            <v>ASSENTAMENTO TUBO CERAMICO C/JUNTA ELAST.  DN 100</v>
          </cell>
          <cell r="F10899" t="str">
            <v>M</v>
          </cell>
          <cell r="G10899">
            <v>1.42</v>
          </cell>
          <cell r="H10899" t="str">
            <v>S-PLEO</v>
          </cell>
          <cell r="I10899">
            <v>1.84</v>
          </cell>
        </row>
        <row r="10900">
          <cell r="D10900" t="str">
            <v>P665116</v>
          </cell>
          <cell r="E10900" t="str">
            <v>ASSENTAMENTO TUBO CERAMICO C/JUNTA ELAST.  DN 150</v>
          </cell>
          <cell r="F10900" t="str">
            <v>M</v>
          </cell>
          <cell r="G10900">
            <v>1.64</v>
          </cell>
          <cell r="H10900" t="str">
            <v>S-PLEO</v>
          </cell>
          <cell r="I10900">
            <v>2.13</v>
          </cell>
        </row>
        <row r="10901">
          <cell r="D10901" t="str">
            <v>P665117</v>
          </cell>
          <cell r="E10901" t="str">
            <v>ASSENTAMENTO TUBO CERAMICO C/JUNTA ELAST.  DN 200</v>
          </cell>
          <cell r="F10901" t="str">
            <v>M</v>
          </cell>
          <cell r="G10901">
            <v>1.86</v>
          </cell>
          <cell r="H10901" t="str">
            <v>S-PLEO</v>
          </cell>
          <cell r="I10901">
            <v>2.41</v>
          </cell>
        </row>
        <row r="10902">
          <cell r="D10902" t="str">
            <v>P665118</v>
          </cell>
          <cell r="E10902" t="str">
            <v>ASSENTAMENTO TUBO CERAMICO C/JUNTA ELAST.  DN 250</v>
          </cell>
          <cell r="F10902" t="str">
            <v>M</v>
          </cell>
          <cell r="G10902">
            <v>2.09</v>
          </cell>
          <cell r="H10902" t="str">
            <v>S-PLEO</v>
          </cell>
          <cell r="I10902">
            <v>2.71</v>
          </cell>
        </row>
        <row r="10903">
          <cell r="D10903" t="str">
            <v>P665119</v>
          </cell>
          <cell r="E10903" t="str">
            <v>ASSENTAMENTO TUBO CERAMICO C/JUNTA ELAST.  DN 300</v>
          </cell>
          <cell r="F10903" t="str">
            <v>M</v>
          </cell>
          <cell r="G10903">
            <v>2.62</v>
          </cell>
          <cell r="H10903" t="str">
            <v>S-PLEO</v>
          </cell>
          <cell r="I10903">
            <v>3.4</v>
          </cell>
        </row>
        <row r="10904">
          <cell r="D10904" t="str">
            <v>P665120</v>
          </cell>
          <cell r="E10904" t="str">
            <v>ASSENTAMENTO TUBO CERAMICO C/JUNTA ELAST.  DN 350</v>
          </cell>
          <cell r="F10904" t="str">
            <v>M</v>
          </cell>
          <cell r="G10904">
            <v>3.22</v>
          </cell>
          <cell r="H10904" t="str">
            <v>S-PLEO</v>
          </cell>
          <cell r="I10904">
            <v>4.18</v>
          </cell>
        </row>
        <row r="10905">
          <cell r="D10905" t="str">
            <v>P665125</v>
          </cell>
          <cell r="E10905" t="str">
            <v>FORN.E ASSENT.TUBO CERAMICO C/JUNTA ELASTICA 100mm</v>
          </cell>
          <cell r="F10905" t="str">
            <v>M</v>
          </cell>
          <cell r="G10905">
            <v>23.47</v>
          </cell>
          <cell r="H10905" t="str">
            <v>S-PLEO</v>
          </cell>
          <cell r="I10905">
            <v>30.51</v>
          </cell>
        </row>
        <row r="10906">
          <cell r="D10906" t="str">
            <v>P665126</v>
          </cell>
          <cell r="E10906" t="str">
            <v>FORN.E ASSENT.TUBO CERAMICO C/JUNTA ELASTICA 150mm</v>
          </cell>
          <cell r="F10906" t="str">
            <v>M</v>
          </cell>
          <cell r="G10906">
            <v>26.42</v>
          </cell>
          <cell r="H10906" t="str">
            <v>S-PLEO</v>
          </cell>
          <cell r="I10906">
            <v>34.340000000000003</v>
          </cell>
        </row>
        <row r="10907">
          <cell r="D10907" t="str">
            <v>P665127</v>
          </cell>
          <cell r="E10907" t="str">
            <v>FORN.E ASSENT.TUBO CERAMICO C/JUNTA ELASTICA 200mm</v>
          </cell>
          <cell r="F10907" t="str">
            <v>M</v>
          </cell>
          <cell r="G10907">
            <v>44.8</v>
          </cell>
          <cell r="H10907" t="str">
            <v>S-PLEO</v>
          </cell>
          <cell r="I10907">
            <v>58.24</v>
          </cell>
        </row>
        <row r="10908">
          <cell r="D10908" t="str">
            <v>P665128</v>
          </cell>
          <cell r="E10908" t="str">
            <v>FORN.E ASSENT.TUBO CERAMICO C/JUNTA ELASTICA 250mm</v>
          </cell>
          <cell r="F10908" t="str">
            <v>M</v>
          </cell>
          <cell r="G10908">
            <v>73.7</v>
          </cell>
          <cell r="H10908" t="str">
            <v>S-PLEO</v>
          </cell>
          <cell r="I10908">
            <v>95.81</v>
          </cell>
        </row>
        <row r="10909">
          <cell r="D10909" t="str">
            <v>P665129</v>
          </cell>
          <cell r="E10909" t="str">
            <v>FORN.E ASSENT.TUBO CERAMICO C/JUNTA ELASTICA 300mm</v>
          </cell>
          <cell r="F10909" t="str">
            <v>M</v>
          </cell>
          <cell r="G10909">
            <v>127.15</v>
          </cell>
          <cell r="H10909" t="str">
            <v>S-PLEO</v>
          </cell>
          <cell r="I10909">
            <v>165.29</v>
          </cell>
        </row>
        <row r="10910">
          <cell r="D10910" t="str">
            <v>P665130</v>
          </cell>
          <cell r="E10910" t="str">
            <v>FORN.E ASSENT.TUBO CERAMICO C/JUNTA ELASTICA 350mm</v>
          </cell>
          <cell r="F10910" t="str">
            <v>M</v>
          </cell>
          <cell r="G10910">
            <v>179.62</v>
          </cell>
          <cell r="H10910" t="str">
            <v>S-PLEO</v>
          </cell>
          <cell r="I10910">
            <v>233.5</v>
          </cell>
        </row>
        <row r="10911">
          <cell r="D10911" t="str">
            <v>P665149</v>
          </cell>
          <cell r="E10911" t="str">
            <v>BOCA DE LOBO (0,60x1,00 m) C/ GRADE</v>
          </cell>
          <cell r="F10911" t="str">
            <v>UN</v>
          </cell>
          <cell r="G10911">
            <v>352.62</v>
          </cell>
          <cell r="H10911" t="str">
            <v>S-PLEO</v>
          </cell>
          <cell r="I10911">
            <v>458.4</v>
          </cell>
        </row>
        <row r="10912">
          <cell r="D10912" t="str">
            <v>P665151</v>
          </cell>
          <cell r="E10912" t="str">
            <v>BOCA DE LOBO (0,60x1,00 m)</v>
          </cell>
          <cell r="F10912" t="str">
            <v>UN</v>
          </cell>
          <cell r="G10912">
            <v>343.33</v>
          </cell>
          <cell r="H10912" t="str">
            <v>S-PLEO</v>
          </cell>
          <cell r="I10912">
            <v>446.32</v>
          </cell>
        </row>
        <row r="10913">
          <cell r="D10913" t="str">
            <v>P665152</v>
          </cell>
          <cell r="E10913" t="str">
            <v>BOCA DE LOBO (0,60x1,00 m) C/FORN.MANILHA DN 150</v>
          </cell>
          <cell r="F10913" t="str">
            <v>UN</v>
          </cell>
          <cell r="G10913">
            <v>341.79</v>
          </cell>
          <cell r="H10913" t="str">
            <v>S-PLEO</v>
          </cell>
          <cell r="I10913">
            <v>444.32</v>
          </cell>
        </row>
        <row r="10914">
          <cell r="D10914" t="str">
            <v>P665153</v>
          </cell>
          <cell r="E10914" t="str">
            <v>BOCA DE LOBO (0,60x1,00m) C/LIGACAO TUBO C-2 200mm</v>
          </cell>
          <cell r="F10914" t="str">
            <v>UN</v>
          </cell>
          <cell r="G10914">
            <v>376.75</v>
          </cell>
          <cell r="H10914" t="str">
            <v>S-PLEO</v>
          </cell>
          <cell r="I10914">
            <v>489.77</v>
          </cell>
        </row>
        <row r="10915">
          <cell r="D10915" t="str">
            <v>P665155</v>
          </cell>
          <cell r="E10915" t="str">
            <v>DRENO LONGITUDINAL RASO - DLR 01</v>
          </cell>
          <cell r="F10915" t="str">
            <v>M</v>
          </cell>
          <cell r="G10915">
            <v>33.049999999999997</v>
          </cell>
          <cell r="H10915" t="str">
            <v>S-PLEO</v>
          </cell>
          <cell r="I10915">
            <v>42.96</v>
          </cell>
        </row>
        <row r="10916">
          <cell r="D10916" t="str">
            <v>P665156</v>
          </cell>
          <cell r="E10916" t="str">
            <v>DRENO LONGITUDINAL RASO - DLR 04</v>
          </cell>
          <cell r="F10916" t="str">
            <v>M</v>
          </cell>
          <cell r="G10916">
            <v>2.29</v>
          </cell>
          <cell r="H10916" t="str">
            <v>S-PLEO</v>
          </cell>
          <cell r="I10916">
            <v>2.97</v>
          </cell>
        </row>
        <row r="10917">
          <cell r="D10917" t="str">
            <v>P665157</v>
          </cell>
          <cell r="E10917" t="str">
            <v>DRENO TUBO FURADO DN 20 FILTRO E DRENANTE</v>
          </cell>
          <cell r="F10917" t="str">
            <v>M</v>
          </cell>
          <cell r="G10917">
            <v>85.42</v>
          </cell>
          <cell r="H10917" t="str">
            <v>S-PLEO</v>
          </cell>
          <cell r="I10917">
            <v>111.04</v>
          </cell>
        </row>
        <row r="10918">
          <cell r="D10918" t="str">
            <v>P665158</v>
          </cell>
          <cell r="E10918" t="str">
            <v>DRENO LONGITUDINAL PROFUNDO - DPS 07</v>
          </cell>
          <cell r="F10918" t="str">
            <v>M</v>
          </cell>
          <cell r="G10918">
            <v>78.12</v>
          </cell>
          <cell r="H10918" t="str">
            <v>S-PLEO</v>
          </cell>
          <cell r="I10918">
            <v>101.55</v>
          </cell>
        </row>
        <row r="10919">
          <cell r="D10919" t="str">
            <v>P665159</v>
          </cell>
          <cell r="E10919" t="str">
            <v>DRENO LONGITUDINAL PROFUNDO - DPS 07 SEM ESCAVACAO</v>
          </cell>
          <cell r="F10919" t="str">
            <v>M</v>
          </cell>
          <cell r="G10919">
            <v>71.400000000000006</v>
          </cell>
          <cell r="H10919" t="str">
            <v>S-PLEO</v>
          </cell>
          <cell r="I10919">
            <v>92.82</v>
          </cell>
        </row>
        <row r="10920">
          <cell r="D10920" t="str">
            <v>P665162</v>
          </cell>
          <cell r="E10920" t="str">
            <v>ENROCAMENTO COM BRITA</v>
          </cell>
          <cell r="F10920" t="str">
            <v>M3</v>
          </cell>
          <cell r="G10920">
            <v>67.12</v>
          </cell>
          <cell r="H10920" t="str">
            <v>S-PLEO</v>
          </cell>
          <cell r="I10920">
            <v>87.25</v>
          </cell>
        </row>
        <row r="10921">
          <cell r="D10921" t="str">
            <v>P665163</v>
          </cell>
          <cell r="E10921" t="str">
            <v>ENROCAMENTO COM PEDRA AMARROADA</v>
          </cell>
          <cell r="F10921" t="str">
            <v>M3</v>
          </cell>
          <cell r="G10921">
            <v>72.739999999999995</v>
          </cell>
          <cell r="H10921" t="str">
            <v>S-PLEO</v>
          </cell>
          <cell r="I10921">
            <v>94.56</v>
          </cell>
        </row>
        <row r="10922">
          <cell r="D10922" t="str">
            <v>P665164</v>
          </cell>
          <cell r="E10922" t="str">
            <v>DRENO LONGITUDINAL PROFUNDO (0,4x0,60m) BRITA-ARG.</v>
          </cell>
          <cell r="F10922" t="str">
            <v>M</v>
          </cell>
          <cell r="G10922">
            <v>16.510000000000002</v>
          </cell>
          <cell r="H10922" t="str">
            <v>S-PLEO</v>
          </cell>
          <cell r="I10922">
            <v>21.46</v>
          </cell>
        </row>
        <row r="10923">
          <cell r="D10923" t="str">
            <v>P665165</v>
          </cell>
          <cell r="E10923" t="str">
            <v>DRENO (esc.,brita,tubo PVC DN100,canaleta DN300)</v>
          </cell>
          <cell r="F10923" t="str">
            <v>M</v>
          </cell>
          <cell r="G10923">
            <v>98.03</v>
          </cell>
          <cell r="H10923" t="str">
            <v>S-PLEO</v>
          </cell>
          <cell r="I10923">
            <v>127.43</v>
          </cell>
        </row>
        <row r="10924">
          <cell r="D10924" t="str">
            <v>P665166</v>
          </cell>
          <cell r="E10924" t="str">
            <v>POCO DE VISITA ALVENARIA TIPO"A"(0,80x0,80m)h=1,5m</v>
          </cell>
          <cell r="F10924" t="str">
            <v>UN</v>
          </cell>
          <cell r="G10924">
            <v>486.44</v>
          </cell>
          <cell r="H10924" t="str">
            <v>S-PLEO</v>
          </cell>
          <cell r="I10924">
            <v>632.37</v>
          </cell>
        </row>
        <row r="10925">
          <cell r="D10925" t="str">
            <v>P665167</v>
          </cell>
          <cell r="E10925" t="str">
            <v>POCO DE VISITA ALVENARIA TIPO"A"(0,80x0,80m)h=2,0m</v>
          </cell>
          <cell r="F10925" t="str">
            <v>UN</v>
          </cell>
          <cell r="G10925">
            <v>591.07000000000005</v>
          </cell>
          <cell r="H10925" t="str">
            <v>S-PLEO</v>
          </cell>
          <cell r="I10925">
            <v>768.39</v>
          </cell>
        </row>
        <row r="10926">
          <cell r="D10926" t="str">
            <v>P665168</v>
          </cell>
          <cell r="E10926" t="str">
            <v>POCO DE VISITA ALVENARIA TIPO"B"(1,00x1,00m)h=1,5m</v>
          </cell>
          <cell r="F10926" t="str">
            <v>UN</v>
          </cell>
          <cell r="G10926">
            <v>1041.81</v>
          </cell>
          <cell r="H10926" t="str">
            <v>S-PLEO</v>
          </cell>
          <cell r="I10926">
            <v>1354.35</v>
          </cell>
        </row>
        <row r="10927">
          <cell r="D10927" t="str">
            <v>P665169</v>
          </cell>
          <cell r="E10927" t="str">
            <v>POCO DE VISITA ALVENARIA TIPO"B"(1,00x1,00m)h=2,0m</v>
          </cell>
          <cell r="F10927" t="str">
            <v>UN</v>
          </cell>
          <cell r="G10927">
            <v>1290.6500000000001</v>
          </cell>
          <cell r="H10927" t="str">
            <v>S-PLEO</v>
          </cell>
          <cell r="I10927">
            <v>1677.84</v>
          </cell>
        </row>
        <row r="10928">
          <cell r="D10928" t="str">
            <v>P665170</v>
          </cell>
          <cell r="E10928" t="str">
            <v>POCO DE VIS.ALVEN.DE PEDRA T."C"(1,50x1,50m)h=1,5m</v>
          </cell>
          <cell r="F10928" t="str">
            <v>UN</v>
          </cell>
          <cell r="G10928">
            <v>1425.81</v>
          </cell>
          <cell r="H10928" t="str">
            <v>S-PLEO</v>
          </cell>
          <cell r="I10928">
            <v>1853.55</v>
          </cell>
        </row>
        <row r="10929">
          <cell r="D10929" t="str">
            <v>P665171</v>
          </cell>
          <cell r="E10929" t="str">
            <v>POCO DE VIS.ALVEN.DE PEDRA T."C"(2,20x2,20m)h=2,0m</v>
          </cell>
          <cell r="F10929" t="str">
            <v>UN</v>
          </cell>
          <cell r="G10929">
            <v>2537.5300000000002</v>
          </cell>
          <cell r="H10929" t="str">
            <v>S-PLEO</v>
          </cell>
          <cell r="I10929">
            <v>3298.78</v>
          </cell>
        </row>
        <row r="10930">
          <cell r="D10930" t="str">
            <v>P665172</v>
          </cell>
          <cell r="E10930" t="str">
            <v>POCO DE VIS."N" P/ REDE COLET.DE 0 A 0,30m,h=1,50m</v>
          </cell>
          <cell r="F10930" t="str">
            <v>UN</v>
          </cell>
          <cell r="G10930">
            <v>455.17</v>
          </cell>
          <cell r="H10930" t="str">
            <v>S-PLEO</v>
          </cell>
          <cell r="I10930">
            <v>591.72</v>
          </cell>
        </row>
        <row r="10931">
          <cell r="D10931" t="str">
            <v>P665173</v>
          </cell>
          <cell r="E10931" t="str">
            <v>POCO DE VIS."N" P/ REDE COLET.DE 0 A 0,30m,h=3,00m</v>
          </cell>
          <cell r="F10931" t="str">
            <v>UN</v>
          </cell>
          <cell r="G10931">
            <v>656.27</v>
          </cell>
          <cell r="H10931" t="str">
            <v>S-PLEO</v>
          </cell>
          <cell r="I10931">
            <v>853.15</v>
          </cell>
        </row>
        <row r="10932">
          <cell r="D10932" t="str">
            <v>P665174</v>
          </cell>
          <cell r="E10932" t="str">
            <v>POCO DE VIS."N" REDE COLET.C/ ANEIS DN 600,h=1,50m</v>
          </cell>
          <cell r="F10932" t="str">
            <v>UN</v>
          </cell>
          <cell r="G10932">
            <v>401.37</v>
          </cell>
          <cell r="H10932" t="str">
            <v>S-PLEO</v>
          </cell>
          <cell r="I10932">
            <v>521.78</v>
          </cell>
        </row>
        <row r="10933">
          <cell r="D10933" t="str">
            <v>P665175</v>
          </cell>
          <cell r="E10933" t="str">
            <v>POCO DE VIS."N" P/REDE COLET.DE 0,3 A 0,6m,h=2,5m</v>
          </cell>
          <cell r="F10933" t="str">
            <v>UN</v>
          </cell>
          <cell r="G10933">
            <v>1036.72</v>
          </cell>
          <cell r="H10933" t="str">
            <v>S-PLEO</v>
          </cell>
          <cell r="I10933">
            <v>1347.73</v>
          </cell>
        </row>
        <row r="10934">
          <cell r="D10934" t="str">
            <v>P665176</v>
          </cell>
          <cell r="E10934" t="str">
            <v>METRO ADICIONAL DE POCO DE VISITA TIPO A</v>
          </cell>
          <cell r="F10934" t="str">
            <v>M</v>
          </cell>
          <cell r="G10934">
            <v>189.46</v>
          </cell>
          <cell r="H10934" t="str">
            <v>S-PLEO</v>
          </cell>
          <cell r="I10934">
            <v>246.29</v>
          </cell>
        </row>
        <row r="10935">
          <cell r="D10935" t="str">
            <v>P665177</v>
          </cell>
          <cell r="E10935" t="str">
            <v>METRO ADICIONAL DE POCO DE VISITA TIPO B</v>
          </cell>
          <cell r="F10935" t="str">
            <v>M</v>
          </cell>
          <cell r="G10935">
            <v>500.51</v>
          </cell>
          <cell r="H10935" t="str">
            <v>S-PLEO</v>
          </cell>
          <cell r="I10935">
            <v>650.66</v>
          </cell>
        </row>
        <row r="10936">
          <cell r="D10936" t="str">
            <v>P665178</v>
          </cell>
          <cell r="E10936" t="str">
            <v>METRO ADICIONAL DE POCO DE VISITA TIPO C</v>
          </cell>
          <cell r="F10936" t="str">
            <v>M</v>
          </cell>
          <cell r="G10936">
            <v>588.63</v>
          </cell>
          <cell r="H10936" t="str">
            <v>S-PLEO</v>
          </cell>
          <cell r="I10936">
            <v>765.21</v>
          </cell>
        </row>
        <row r="10937">
          <cell r="D10937" t="str">
            <v>P665179</v>
          </cell>
          <cell r="E10937" t="str">
            <v>POCO DE VISITA TIPO "E" REDE DE DN 900,h=3,0m</v>
          </cell>
          <cell r="F10937" t="str">
            <v>UN</v>
          </cell>
          <cell r="G10937">
            <v>7007.6</v>
          </cell>
          <cell r="H10937" t="str">
            <v>S-PLEO</v>
          </cell>
          <cell r="I10937">
            <v>9109.8799999999992</v>
          </cell>
        </row>
        <row r="10938">
          <cell r="D10938" t="str">
            <v>P665180</v>
          </cell>
          <cell r="E10938" t="str">
            <v>POCO DE VISITA ALVENARIA TIPO"B"(1,50x1,50m)h=2,5m</v>
          </cell>
          <cell r="F10938" t="str">
            <v>UN</v>
          </cell>
          <cell r="G10938">
            <v>2365.65</v>
          </cell>
          <cell r="H10938" t="str">
            <v>S-PLEO</v>
          </cell>
          <cell r="I10938">
            <v>3075.34</v>
          </cell>
        </row>
        <row r="10939">
          <cell r="D10939" t="str">
            <v>P665181</v>
          </cell>
          <cell r="E10939" t="str">
            <v>POCO DE VISITA ALVENARIA TIPO"B"(1,50x1,80m)h=2,5m</v>
          </cell>
          <cell r="F10939" t="str">
            <v>UN</v>
          </cell>
          <cell r="G10939">
            <v>2575.79</v>
          </cell>
          <cell r="H10939" t="str">
            <v>S-PLEO</v>
          </cell>
          <cell r="I10939">
            <v>3348.52</v>
          </cell>
        </row>
        <row r="10940">
          <cell r="D10940" t="str">
            <v>P665197</v>
          </cell>
          <cell r="E10940" t="str">
            <v>ASSENTAMENTO DE TUBO PVC DEFoFo JE DN 100mm</v>
          </cell>
          <cell r="F10940" t="str">
            <v>M</v>
          </cell>
          <cell r="G10940">
            <v>1.42</v>
          </cell>
          <cell r="H10940" t="str">
            <v>S-PLEO</v>
          </cell>
          <cell r="I10940">
            <v>1.84</v>
          </cell>
        </row>
        <row r="10941">
          <cell r="D10941" t="str">
            <v>P665198</v>
          </cell>
          <cell r="E10941" t="str">
            <v>ASSENTAMENTO DE TUBO PVC DEFoFo JE DN 150mm</v>
          </cell>
          <cell r="F10941" t="str">
            <v>M</v>
          </cell>
          <cell r="G10941">
            <v>1.64</v>
          </cell>
          <cell r="H10941" t="str">
            <v>S-PLEO</v>
          </cell>
          <cell r="I10941">
            <v>2.13</v>
          </cell>
        </row>
        <row r="10942">
          <cell r="D10942" t="str">
            <v>P665199</v>
          </cell>
          <cell r="E10942" t="str">
            <v>ASSENTAMENTO DE TUBO PVC DEFoFo JE DN 200mm</v>
          </cell>
          <cell r="F10942" t="str">
            <v>M</v>
          </cell>
          <cell r="G10942">
            <v>1.86</v>
          </cell>
          <cell r="H10942" t="str">
            <v>S-PLEO</v>
          </cell>
          <cell r="I10942">
            <v>2.41</v>
          </cell>
        </row>
        <row r="10943">
          <cell r="D10943" t="str">
            <v>P665200</v>
          </cell>
          <cell r="E10943" t="str">
            <v>ASSENTAMENTO DE TUBO PVC DEFoFo JE DN 250mm</v>
          </cell>
          <cell r="F10943" t="str">
            <v>M</v>
          </cell>
          <cell r="G10943">
            <v>2.09</v>
          </cell>
          <cell r="H10943" t="str">
            <v>S-PLEO</v>
          </cell>
          <cell r="I10943">
            <v>2.71</v>
          </cell>
        </row>
        <row r="10944">
          <cell r="D10944" t="str">
            <v>P665201</v>
          </cell>
          <cell r="E10944" t="str">
            <v>ASSENTAMENTO DE TUBO PVC DEFoFo JE DN 300mm</v>
          </cell>
          <cell r="F10944" t="str">
            <v>M</v>
          </cell>
          <cell r="G10944">
            <v>2.62</v>
          </cell>
          <cell r="H10944" t="str">
            <v>S-PLEO</v>
          </cell>
          <cell r="I10944">
            <v>3.4</v>
          </cell>
        </row>
        <row r="10945">
          <cell r="D10945" t="str">
            <v>P665211</v>
          </cell>
          <cell r="E10945" t="str">
            <v>ASSENTAMENTO DE TUBO DE F. FUNDIDO   50mm</v>
          </cell>
          <cell r="F10945" t="str">
            <v>M</v>
          </cell>
          <cell r="G10945">
            <v>1.37</v>
          </cell>
          <cell r="H10945" t="str">
            <v>S-PLEO</v>
          </cell>
          <cell r="I10945">
            <v>1.78</v>
          </cell>
        </row>
        <row r="10946">
          <cell r="D10946" t="str">
            <v>P665212</v>
          </cell>
          <cell r="E10946" t="str">
            <v>ASSENTAMENTO DE TUBO DE F. FUNDIDO   75mm</v>
          </cell>
          <cell r="F10946" t="str">
            <v>M</v>
          </cell>
          <cell r="G10946">
            <v>1.84</v>
          </cell>
          <cell r="H10946" t="str">
            <v>S-PLEO</v>
          </cell>
          <cell r="I10946">
            <v>2.39</v>
          </cell>
        </row>
        <row r="10947">
          <cell r="D10947" t="str">
            <v>P665213</v>
          </cell>
          <cell r="E10947" t="str">
            <v>ASSENTAMENTO DE TUBO DE F. FUNDIDO  100mm</v>
          </cell>
          <cell r="F10947" t="str">
            <v>M</v>
          </cell>
          <cell r="G10947">
            <v>2.5</v>
          </cell>
          <cell r="H10947" t="str">
            <v>S-PLEO</v>
          </cell>
          <cell r="I10947">
            <v>3.25</v>
          </cell>
        </row>
        <row r="10948">
          <cell r="D10948" t="str">
            <v>P665214</v>
          </cell>
          <cell r="E10948" t="str">
            <v>ASSENTAMENTO DE TUBO DE F. FUNDIDO  150mm</v>
          </cell>
          <cell r="F10948" t="str">
            <v>M</v>
          </cell>
          <cell r="G10948">
            <v>3.66</v>
          </cell>
          <cell r="H10948" t="str">
            <v>S-PLEO</v>
          </cell>
          <cell r="I10948">
            <v>4.75</v>
          </cell>
        </row>
        <row r="10949">
          <cell r="D10949" t="str">
            <v>P665215</v>
          </cell>
          <cell r="E10949" t="str">
            <v>ASSENTAMENTO DE TUBO DE F. FUNDIDO  200mm</v>
          </cell>
          <cell r="F10949" t="str">
            <v>M</v>
          </cell>
          <cell r="G10949">
            <v>3.87</v>
          </cell>
          <cell r="H10949" t="str">
            <v>S-PLEO</v>
          </cell>
          <cell r="I10949">
            <v>5.03</v>
          </cell>
        </row>
        <row r="10950">
          <cell r="D10950" t="str">
            <v>P665216</v>
          </cell>
          <cell r="E10950" t="str">
            <v>ASSENTAMENTO DE TUBO DE F. FUNDIDO  250mm</v>
          </cell>
          <cell r="F10950" t="str">
            <v>M</v>
          </cell>
          <cell r="G10950">
            <v>4.09</v>
          </cell>
          <cell r="H10950" t="str">
            <v>S-PLEO</v>
          </cell>
          <cell r="I10950">
            <v>5.31</v>
          </cell>
        </row>
        <row r="10951">
          <cell r="D10951" t="str">
            <v>P665217</v>
          </cell>
          <cell r="E10951" t="str">
            <v>ASSENTAMENTO DE TUBO DE F. FUNDIDO  300mm</v>
          </cell>
          <cell r="F10951" t="str">
            <v>M</v>
          </cell>
          <cell r="G10951">
            <v>10.41</v>
          </cell>
          <cell r="H10951" t="str">
            <v>S-PLEO</v>
          </cell>
          <cell r="I10951">
            <v>13.53</v>
          </cell>
        </row>
        <row r="10952">
          <cell r="D10952" t="str">
            <v>P665218</v>
          </cell>
          <cell r="E10952" t="str">
            <v>ASSENTAMENTO DE TUBO DE F. FUNDIDO  350mm</v>
          </cell>
          <cell r="F10952" t="str">
            <v>M</v>
          </cell>
          <cell r="G10952">
            <v>12.16</v>
          </cell>
          <cell r="H10952" t="str">
            <v>S-PLEO</v>
          </cell>
          <cell r="I10952">
            <v>15.8</v>
          </cell>
        </row>
        <row r="10953">
          <cell r="D10953" t="str">
            <v>P665219</v>
          </cell>
          <cell r="E10953" t="str">
            <v>ASSENTAMENTO DE TUBO DE F. FUNDIDO  400mm</v>
          </cell>
          <cell r="F10953" t="str">
            <v>M</v>
          </cell>
          <cell r="G10953">
            <v>15.25</v>
          </cell>
          <cell r="H10953" t="str">
            <v>S-PLEO</v>
          </cell>
          <cell r="I10953">
            <v>19.82</v>
          </cell>
        </row>
        <row r="10954">
          <cell r="D10954" t="str">
            <v>P665220</v>
          </cell>
          <cell r="E10954" t="str">
            <v>ASSENTAMENTO DE TUBO DE F. FUNDIDO  500mm</v>
          </cell>
          <cell r="F10954" t="str">
            <v>M</v>
          </cell>
          <cell r="G10954">
            <v>18.32</v>
          </cell>
          <cell r="H10954" t="str">
            <v>S-PLEO</v>
          </cell>
          <cell r="I10954">
            <v>23.81</v>
          </cell>
        </row>
        <row r="10955">
          <cell r="D10955" t="str">
            <v>P665221</v>
          </cell>
          <cell r="E10955" t="str">
            <v>ASSENTAMENTO DE TUBO DE F. FUNDIDO  600mm</v>
          </cell>
          <cell r="F10955" t="str">
            <v>M</v>
          </cell>
          <cell r="G10955">
            <v>26.26</v>
          </cell>
          <cell r="H10955" t="str">
            <v>S-PLEO</v>
          </cell>
          <cell r="I10955">
            <v>34.130000000000003</v>
          </cell>
        </row>
        <row r="10956">
          <cell r="D10956" t="str">
            <v>P665222</v>
          </cell>
          <cell r="E10956" t="str">
            <v>ASSENTAMENTO DE TUBO DE F. FUNDIDO  700mm</v>
          </cell>
          <cell r="F10956" t="str">
            <v>M</v>
          </cell>
          <cell r="G10956">
            <v>34.619999999999997</v>
          </cell>
          <cell r="H10956" t="str">
            <v>S-PLEO</v>
          </cell>
          <cell r="I10956">
            <v>45</v>
          </cell>
        </row>
        <row r="10957">
          <cell r="D10957" t="str">
            <v>P665223</v>
          </cell>
          <cell r="E10957" t="str">
            <v>ASSENTAMENTO DE TUBO DE F. FUNDIDO  800mm</v>
          </cell>
          <cell r="F10957" t="str">
            <v>M</v>
          </cell>
          <cell r="G10957">
            <v>47.2</v>
          </cell>
          <cell r="H10957" t="str">
            <v>S-PLEO</v>
          </cell>
          <cell r="I10957">
            <v>61.36</v>
          </cell>
        </row>
        <row r="10958">
          <cell r="D10958" t="str">
            <v>P665224</v>
          </cell>
          <cell r="E10958" t="str">
            <v>ASSENTAMENTO DE TUBO DE F. FUNDIDO  900mm</v>
          </cell>
          <cell r="F10958" t="str">
            <v>M</v>
          </cell>
          <cell r="G10958">
            <v>55.39</v>
          </cell>
          <cell r="H10958" t="str">
            <v>S-PLEO</v>
          </cell>
          <cell r="I10958">
            <v>72</v>
          </cell>
        </row>
        <row r="10959">
          <cell r="D10959" t="str">
            <v>P665225</v>
          </cell>
          <cell r="E10959" t="str">
            <v>ASSENTAMENTO DE TUBO DE F. FUNDIDO 1000mm</v>
          </cell>
          <cell r="F10959" t="str">
            <v>M</v>
          </cell>
          <cell r="G10959">
            <v>63.57</v>
          </cell>
          <cell r="H10959" t="str">
            <v>S-PLEO</v>
          </cell>
          <cell r="I10959">
            <v>82.64</v>
          </cell>
        </row>
        <row r="10960">
          <cell r="D10960" t="str">
            <v>P665226</v>
          </cell>
          <cell r="E10960" t="str">
            <v>FORN.E ASSENT.TUBO CERAM.C/JUNTA ARGAMASSADA 350mm</v>
          </cell>
          <cell r="F10960" t="str">
            <v>M</v>
          </cell>
          <cell r="G10960">
            <v>91.07</v>
          </cell>
          <cell r="H10960" t="str">
            <v>S-PLEO</v>
          </cell>
          <cell r="I10960">
            <v>118.39</v>
          </cell>
        </row>
        <row r="10961">
          <cell r="D10961" t="str">
            <v>P665227</v>
          </cell>
          <cell r="E10961" t="str">
            <v>FORN.E ASSENT.TUBO CERAM.C/JUNTA ARGAMASSADA 375mm</v>
          </cell>
          <cell r="F10961" t="str">
            <v>M</v>
          </cell>
          <cell r="G10961">
            <v>98.9</v>
          </cell>
          <cell r="H10961" t="str">
            <v>S-PLEO</v>
          </cell>
          <cell r="I10961">
            <v>128.57</v>
          </cell>
        </row>
        <row r="10962">
          <cell r="D10962" t="str">
            <v>P665228</v>
          </cell>
          <cell r="E10962" t="str">
            <v>POCO DE VISITA ALVENARIA TIPO"A"(1,50x1,50m)h=2,5m</v>
          </cell>
          <cell r="F10962" t="str">
            <v>UN</v>
          </cell>
          <cell r="G10962">
            <v>1517.19</v>
          </cell>
          <cell r="H10962" t="str">
            <v>S-PLEO</v>
          </cell>
          <cell r="I10962">
            <v>1972.34</v>
          </cell>
        </row>
        <row r="10963">
          <cell r="D10963" t="str">
            <v>P665229</v>
          </cell>
          <cell r="E10963" t="str">
            <v>POCO DE VISITA ALVENARIA TIPO"A"(0,80x0,80m)h=2,5m</v>
          </cell>
          <cell r="F10963" t="str">
            <v>UN</v>
          </cell>
          <cell r="G10963">
            <v>690.09</v>
          </cell>
          <cell r="H10963" t="str">
            <v>S-PLEO</v>
          </cell>
          <cell r="I10963">
            <v>897.11</v>
          </cell>
        </row>
        <row r="10964">
          <cell r="D10964" t="str">
            <v>P665230</v>
          </cell>
          <cell r="E10964" t="str">
            <v>POCO DE VISITA ALVENARIA TIPO"A"(0,60x0,80m)h=1,0m</v>
          </cell>
          <cell r="F10964" t="str">
            <v>UN</v>
          </cell>
          <cell r="G10964">
            <v>225.15</v>
          </cell>
          <cell r="H10964" t="str">
            <v>S-PLEO</v>
          </cell>
          <cell r="I10964">
            <v>292.69</v>
          </cell>
        </row>
        <row r="10965">
          <cell r="D10965" t="str">
            <v>P665231</v>
          </cell>
          <cell r="E10965" t="str">
            <v>POCO DE VISITA ALVENARIA TIPO"A"(0,80x0,80m)h=1,0m</v>
          </cell>
          <cell r="F10965" t="str">
            <v>UN</v>
          </cell>
          <cell r="G10965">
            <v>254.29</v>
          </cell>
          <cell r="H10965" t="str">
            <v>S-PLEO</v>
          </cell>
          <cell r="I10965">
            <v>330.57</v>
          </cell>
        </row>
        <row r="10966">
          <cell r="D10966" t="str">
            <v>P665232</v>
          </cell>
          <cell r="E10966" t="str">
            <v>POCO DE VISITA ALVENARIA TIPO"B"(1,00x1,00m)h=1,5m</v>
          </cell>
          <cell r="F10966" t="str">
            <v>UN</v>
          </cell>
          <cell r="G10966">
            <v>829.86</v>
          </cell>
          <cell r="H10966" t="str">
            <v>S-PLEO</v>
          </cell>
          <cell r="I10966">
            <v>1078.81</v>
          </cell>
        </row>
        <row r="10967">
          <cell r="D10967" t="str">
            <v>P665233</v>
          </cell>
          <cell r="E10967" t="str">
            <v>POCO DE VISITA ALVENARIA TIPO"B"(1,50x1,50m)h=1,5m</v>
          </cell>
          <cell r="F10967" t="str">
            <v>UN</v>
          </cell>
          <cell r="G10967">
            <v>1183.22</v>
          </cell>
          <cell r="H10967" t="str">
            <v>S-PLEO</v>
          </cell>
          <cell r="I10967">
            <v>1538.18</v>
          </cell>
        </row>
        <row r="10968">
          <cell r="D10968" t="str">
            <v>P665234</v>
          </cell>
          <cell r="E10968" t="str">
            <v>POCO DE VISITA ALVENARIA TIPO"B"(1,50x2,00m)h=1,5m</v>
          </cell>
          <cell r="F10968" t="str">
            <v>UN</v>
          </cell>
          <cell r="G10968">
            <v>1362.47</v>
          </cell>
          <cell r="H10968" t="str">
            <v>S-PLEO</v>
          </cell>
          <cell r="I10968">
            <v>1771.21</v>
          </cell>
        </row>
        <row r="10969">
          <cell r="D10969" t="str">
            <v>P665235</v>
          </cell>
          <cell r="E10969" t="str">
            <v>POCO DE VISITA ALVENARIA TIPO"C"(1,00x1,30m)h=2,0m</v>
          </cell>
          <cell r="F10969" t="str">
            <v>UN</v>
          </cell>
          <cell r="G10969">
            <v>1034.8900000000001</v>
          </cell>
          <cell r="H10969" t="str">
            <v>S-PLEO</v>
          </cell>
          <cell r="I10969">
            <v>1345.35</v>
          </cell>
        </row>
        <row r="10970">
          <cell r="D10970" t="str">
            <v>P665236</v>
          </cell>
          <cell r="E10970" t="str">
            <v>POCO DE VISITA ALVENARIA TIPO"C"(1,60x1,60m)h=2,0m</v>
          </cell>
          <cell r="F10970" t="str">
            <v>UN</v>
          </cell>
          <cell r="G10970">
            <v>1258.21</v>
          </cell>
          <cell r="H10970" t="str">
            <v>S-PLEO</v>
          </cell>
          <cell r="I10970">
            <v>1635.67</v>
          </cell>
        </row>
        <row r="10971">
          <cell r="D10971" t="str">
            <v>P665237</v>
          </cell>
          <cell r="E10971" t="str">
            <v>POCO DE VISITA ALVENARIA TIPO"C"(2,00x2,00m)h=2,0m</v>
          </cell>
          <cell r="F10971" t="str">
            <v>UN</v>
          </cell>
          <cell r="G10971">
            <v>1719.83</v>
          </cell>
          <cell r="H10971" t="str">
            <v>S-PLEO</v>
          </cell>
          <cell r="I10971">
            <v>2235.77</v>
          </cell>
        </row>
        <row r="10972">
          <cell r="D10972" t="str">
            <v>P665238</v>
          </cell>
          <cell r="E10972" t="str">
            <v>POCO DE VISITA ALVENARIA TIPO"C"(1,50x1,50m)h=2,0m</v>
          </cell>
          <cell r="F10972" t="str">
            <v>UN</v>
          </cell>
          <cell r="G10972">
            <v>1432.69</v>
          </cell>
          <cell r="H10972" t="str">
            <v>S-PLEO</v>
          </cell>
          <cell r="I10972">
            <v>1862.49</v>
          </cell>
        </row>
        <row r="10973">
          <cell r="D10973" t="str">
            <v>P665239</v>
          </cell>
          <cell r="E10973" t="str">
            <v>METRO ADICIONAL DE PV TIPO A (0,60x0,80m)</v>
          </cell>
          <cell r="F10973" t="str">
            <v>M</v>
          </cell>
          <cell r="G10973">
            <v>189.38</v>
          </cell>
          <cell r="H10973" t="str">
            <v>S-PLEO</v>
          </cell>
          <cell r="I10973">
            <v>246.19</v>
          </cell>
        </row>
        <row r="10974">
          <cell r="D10974" t="str">
            <v>P665240</v>
          </cell>
          <cell r="E10974" t="str">
            <v>METRO ADICIONAL DE PV TIPO A (0,80x0,80m)</v>
          </cell>
          <cell r="F10974" t="str">
            <v>M</v>
          </cell>
          <cell r="G10974">
            <v>212.06</v>
          </cell>
          <cell r="H10974" t="str">
            <v>S-PLEO</v>
          </cell>
          <cell r="I10974">
            <v>275.67</v>
          </cell>
        </row>
        <row r="10975">
          <cell r="D10975" t="str">
            <v>P665241</v>
          </cell>
          <cell r="E10975" t="str">
            <v>METRO ADICIONAL DE PV TIPO B (1,00x1,00m)</v>
          </cell>
          <cell r="F10975" t="str">
            <v>M</v>
          </cell>
          <cell r="G10975">
            <v>500.54</v>
          </cell>
          <cell r="H10975" t="str">
            <v>S-PLEO</v>
          </cell>
          <cell r="I10975">
            <v>650.70000000000005</v>
          </cell>
        </row>
        <row r="10976">
          <cell r="D10976" t="str">
            <v>P665242</v>
          </cell>
          <cell r="E10976" t="str">
            <v>METRO ADICIONAL DE PV TIPO B (1,50x1,50m)</v>
          </cell>
          <cell r="F10976" t="str">
            <v>M</v>
          </cell>
          <cell r="G10976">
            <v>702.8</v>
          </cell>
          <cell r="H10976" t="str">
            <v>S-PLEO</v>
          </cell>
          <cell r="I10976">
            <v>913.64</v>
          </cell>
        </row>
        <row r="10977">
          <cell r="D10977" t="str">
            <v>P665243</v>
          </cell>
          <cell r="E10977" t="str">
            <v>METRO ADICIONAL DE PV TIPO B (1,50x2,00m)</v>
          </cell>
          <cell r="F10977" t="str">
            <v>M</v>
          </cell>
          <cell r="G10977">
            <v>803.94</v>
          </cell>
          <cell r="H10977" t="str">
            <v>S-PLEO</v>
          </cell>
          <cell r="I10977">
            <v>1045.1199999999999</v>
          </cell>
        </row>
        <row r="10978">
          <cell r="D10978" t="str">
            <v>P665244</v>
          </cell>
          <cell r="E10978" t="str">
            <v>METRO ADICIONAL DE PV TIPO C (1,00x1,30m)</v>
          </cell>
          <cell r="F10978" t="str">
            <v>M</v>
          </cell>
          <cell r="G10978">
            <v>470.73</v>
          </cell>
          <cell r="H10978" t="str">
            <v>S-PLEO</v>
          </cell>
          <cell r="I10978">
            <v>611.94000000000005</v>
          </cell>
        </row>
        <row r="10979">
          <cell r="D10979" t="str">
            <v>P665245</v>
          </cell>
          <cell r="E10979" t="str">
            <v>METRO ADICIONAL DE PV TIPO C (1,60x1,60m)</v>
          </cell>
          <cell r="F10979" t="str">
            <v>M</v>
          </cell>
          <cell r="G10979">
            <v>625.26</v>
          </cell>
          <cell r="H10979" t="str">
            <v>S-PLEO</v>
          </cell>
          <cell r="I10979">
            <v>812.83</v>
          </cell>
        </row>
        <row r="10980">
          <cell r="D10980" t="str">
            <v>P665246</v>
          </cell>
          <cell r="E10980" t="str">
            <v>METRO ADICIONAL DE PV TIPO C (2,00x2,00m)</v>
          </cell>
          <cell r="F10980" t="str">
            <v>M</v>
          </cell>
          <cell r="G10980">
            <v>758.01</v>
          </cell>
          <cell r="H10980" t="str">
            <v>S-PLEO</v>
          </cell>
          <cell r="I10980">
            <v>985.41</v>
          </cell>
        </row>
        <row r="10981">
          <cell r="D10981" t="str">
            <v>P665247</v>
          </cell>
          <cell r="E10981" t="str">
            <v>METRO ADICIONAL DE PV TIPO C (1,50x1,50m)</v>
          </cell>
          <cell r="F10981" t="str">
            <v>M</v>
          </cell>
          <cell r="G10981">
            <v>588.63</v>
          </cell>
          <cell r="H10981" t="str">
            <v>S-PLEO</v>
          </cell>
          <cell r="I10981">
            <v>765.21</v>
          </cell>
        </row>
        <row r="10982">
          <cell r="D10982" t="str">
            <v>P665300</v>
          </cell>
          <cell r="E10982" t="str">
            <v>ASSENT.TUBO F.FUNDIDO 100mm S/ LASTRO AREIA e=10cm</v>
          </cell>
          <cell r="F10982" t="str">
            <v>M</v>
          </cell>
          <cell r="G10982">
            <v>6.88</v>
          </cell>
          <cell r="H10982" t="str">
            <v>S-PLEO</v>
          </cell>
          <cell r="I10982">
            <v>8.94</v>
          </cell>
        </row>
        <row r="10983">
          <cell r="D10983" t="str">
            <v>P665301</v>
          </cell>
          <cell r="E10983" t="str">
            <v>ASSENT.TUBO F.FUNDIDO 200mm S/ LASTRO AREIA e=10cm</v>
          </cell>
          <cell r="F10983" t="str">
            <v>M</v>
          </cell>
          <cell r="G10983">
            <v>8.25</v>
          </cell>
          <cell r="H10983" t="str">
            <v>S-PLEO</v>
          </cell>
          <cell r="I10983">
            <v>10.72</v>
          </cell>
        </row>
        <row r="10984">
          <cell r="D10984" t="str">
            <v>P665302</v>
          </cell>
          <cell r="E10984" t="str">
            <v>ASSENT.TUBO F.FUNDIDO 300mm S/ LASTRO AREIA e=10cm</v>
          </cell>
          <cell r="F10984" t="str">
            <v>M</v>
          </cell>
          <cell r="G10984">
            <v>14.97</v>
          </cell>
          <cell r="H10984" t="str">
            <v>S-PLEO</v>
          </cell>
          <cell r="I10984">
            <v>19.46</v>
          </cell>
        </row>
        <row r="10985">
          <cell r="D10985" t="str">
            <v>P665350</v>
          </cell>
          <cell r="E10985" t="str">
            <v>POCO DE VISITA TIPO "N" ATE 1,50m</v>
          </cell>
          <cell r="F10985" t="str">
            <v>UN</v>
          </cell>
          <cell r="G10985">
            <v>629.75</v>
          </cell>
          <cell r="H10985" t="str">
            <v>S-PLEO</v>
          </cell>
          <cell r="I10985">
            <v>818.67</v>
          </cell>
        </row>
        <row r="10986">
          <cell r="D10986" t="str">
            <v>P665351</v>
          </cell>
          <cell r="E10986" t="str">
            <v>POCO DE VISITA TIPO "N" DE 1,51m a 2,00m</v>
          </cell>
          <cell r="F10986" t="str">
            <v>UN</v>
          </cell>
          <cell r="G10986">
            <v>759.99</v>
          </cell>
          <cell r="H10986" t="str">
            <v>S-PLEO</v>
          </cell>
          <cell r="I10986">
            <v>987.98</v>
          </cell>
        </row>
        <row r="10987">
          <cell r="D10987" t="str">
            <v>P665352</v>
          </cell>
          <cell r="E10987" t="str">
            <v>POCO DE VISITA TIPO "N" DE 2,01m a 2,50m</v>
          </cell>
          <cell r="F10987" t="str">
            <v>UN</v>
          </cell>
          <cell r="G10987">
            <v>854.19</v>
          </cell>
          <cell r="H10987" t="str">
            <v>S-PLEO</v>
          </cell>
          <cell r="I10987">
            <v>1110.44</v>
          </cell>
        </row>
        <row r="10988">
          <cell r="D10988" t="str">
            <v>P665353</v>
          </cell>
          <cell r="E10988" t="str">
            <v>POCO DE VISITA TIPO "N" DE 2,51m a 3,00m</v>
          </cell>
          <cell r="F10988" t="str">
            <v>UN</v>
          </cell>
          <cell r="G10988">
            <v>984.57</v>
          </cell>
          <cell r="H10988" t="str">
            <v>S-PLEO</v>
          </cell>
          <cell r="I10988">
            <v>1279.94</v>
          </cell>
        </row>
        <row r="10989">
          <cell r="D10989" t="str">
            <v>P665354</v>
          </cell>
          <cell r="E10989" t="str">
            <v>POCO DE VISITA TIPO "N" DE 3,01m a 3,50m</v>
          </cell>
          <cell r="F10989" t="str">
            <v>UN</v>
          </cell>
          <cell r="G10989">
            <v>1078.77</v>
          </cell>
          <cell r="H10989" t="str">
            <v>S-PLEO</v>
          </cell>
          <cell r="I10989">
            <v>1402.4</v>
          </cell>
        </row>
        <row r="10990">
          <cell r="D10990" t="str">
            <v>P665355</v>
          </cell>
          <cell r="E10990" t="str">
            <v>POCO DE VISITA TIPO "N" DE 3,51m a 4,00m</v>
          </cell>
          <cell r="F10990" t="str">
            <v>UN</v>
          </cell>
          <cell r="G10990">
            <v>1213.28</v>
          </cell>
          <cell r="H10990" t="str">
            <v>S-PLEO</v>
          </cell>
          <cell r="I10990">
            <v>1577.26</v>
          </cell>
        </row>
        <row r="10991">
          <cell r="D10991" t="str">
            <v>P665356</v>
          </cell>
          <cell r="E10991" t="str">
            <v>POCO DE VISITA TIPO "N" DE 4,01m a 4,50m</v>
          </cell>
          <cell r="F10991" t="str">
            <v>UN</v>
          </cell>
          <cell r="G10991">
            <v>1307.48</v>
          </cell>
          <cell r="H10991" t="str">
            <v>S-PLEO</v>
          </cell>
          <cell r="I10991">
            <v>1699.72</v>
          </cell>
        </row>
        <row r="10992">
          <cell r="D10992" t="str">
            <v>P665357</v>
          </cell>
          <cell r="E10992" t="str">
            <v>POCO DE VISITA TIPO "N" DE 4,51m a 5,00m</v>
          </cell>
          <cell r="F10992" t="str">
            <v>UN</v>
          </cell>
          <cell r="G10992">
            <v>1433.13</v>
          </cell>
          <cell r="H10992" t="str">
            <v>S-PLEO</v>
          </cell>
          <cell r="I10992">
            <v>1863.06</v>
          </cell>
        </row>
        <row r="10993">
          <cell r="D10993" t="str">
            <v>P665358</v>
          </cell>
          <cell r="E10993" t="str">
            <v>POCO DE VISITA TIPO "N" DE 5,01m a 6,00m</v>
          </cell>
          <cell r="F10993" t="str">
            <v>UN</v>
          </cell>
          <cell r="G10993">
            <v>1658.16</v>
          </cell>
          <cell r="H10993" t="str">
            <v>S-PLEO</v>
          </cell>
          <cell r="I10993">
            <v>2155.6</v>
          </cell>
        </row>
        <row r="10994">
          <cell r="D10994" t="str">
            <v>P665359</v>
          </cell>
          <cell r="E10994" t="str">
            <v>POCO DE VISITA TIPO "S" ATE 1,50m</v>
          </cell>
          <cell r="F10994" t="str">
            <v>UN</v>
          </cell>
          <cell r="G10994">
            <v>713.58</v>
          </cell>
          <cell r="H10994" t="str">
            <v>S-PLEO</v>
          </cell>
          <cell r="I10994">
            <v>927.65</v>
          </cell>
        </row>
        <row r="10995">
          <cell r="D10995" t="str">
            <v>P665360</v>
          </cell>
          <cell r="E10995" t="str">
            <v>POCO DE VISITA TIPO "S" DE 1,51m a 2,00m</v>
          </cell>
          <cell r="F10995" t="str">
            <v>UN</v>
          </cell>
          <cell r="G10995">
            <v>910.87</v>
          </cell>
          <cell r="H10995" t="str">
            <v>S-PLEO</v>
          </cell>
          <cell r="I10995">
            <v>1184.1300000000001</v>
          </cell>
        </row>
        <row r="10996">
          <cell r="D10996" t="str">
            <v>P665361</v>
          </cell>
          <cell r="E10996" t="str">
            <v>POCO DE VISITA TIPO "S" DE 2,01m a 2,50m</v>
          </cell>
          <cell r="F10996" t="str">
            <v>UN</v>
          </cell>
          <cell r="G10996">
            <v>918.87</v>
          </cell>
          <cell r="H10996" t="str">
            <v>S-PLEO</v>
          </cell>
          <cell r="I10996">
            <v>1194.53</v>
          </cell>
        </row>
        <row r="10997">
          <cell r="D10997" t="str">
            <v>P665362</v>
          </cell>
          <cell r="E10997" t="str">
            <v>POCO DE VISITA TIPO "S" DE 2,51m a 3,00m</v>
          </cell>
          <cell r="F10997" t="str">
            <v>UN</v>
          </cell>
          <cell r="G10997">
            <v>1110.67</v>
          </cell>
          <cell r="H10997" t="str">
            <v>S-PLEO</v>
          </cell>
          <cell r="I10997">
            <v>1443.87</v>
          </cell>
        </row>
        <row r="10998">
          <cell r="D10998" t="str">
            <v>P665363</v>
          </cell>
          <cell r="E10998" t="str">
            <v>POCO DE VISITA TIPO "S" DE 3,01m a 3,50m</v>
          </cell>
          <cell r="F10998" t="str">
            <v>UN</v>
          </cell>
          <cell r="G10998">
            <v>1248.8699999999999</v>
          </cell>
          <cell r="H10998" t="str">
            <v>S-PLEO</v>
          </cell>
          <cell r="I10998">
            <v>1623.53</v>
          </cell>
        </row>
        <row r="10999">
          <cell r="D10999" t="str">
            <v>P665364</v>
          </cell>
          <cell r="E10999" t="str">
            <v>POCO DE VISITA TIPO "S" DE 3,51m a 4,00m</v>
          </cell>
          <cell r="F10999" t="str">
            <v>UN</v>
          </cell>
          <cell r="G10999">
            <v>1445.87</v>
          </cell>
          <cell r="H10999" t="str">
            <v>S-PLEO</v>
          </cell>
          <cell r="I10999">
            <v>1879.63</v>
          </cell>
        </row>
        <row r="11000">
          <cell r="D11000" t="str">
            <v>P665365</v>
          </cell>
          <cell r="E11000" t="str">
            <v>POCO DE VISITA TIPO "S" DE 4,01m a 4,50m</v>
          </cell>
          <cell r="F11000" t="str">
            <v>UN</v>
          </cell>
          <cell r="G11000">
            <v>1584.07</v>
          </cell>
          <cell r="H11000" t="str">
            <v>S-PLEO</v>
          </cell>
          <cell r="I11000">
            <v>2059.29</v>
          </cell>
        </row>
        <row r="11001">
          <cell r="D11001" t="str">
            <v>P665366</v>
          </cell>
          <cell r="E11001" t="str">
            <v>POCO DE VISITA TIPO "S" DE 4,51m a 5,00m</v>
          </cell>
          <cell r="F11001" t="str">
            <v>UN</v>
          </cell>
          <cell r="G11001">
            <v>1781.36</v>
          </cell>
          <cell r="H11001" t="str">
            <v>S-PLEO</v>
          </cell>
          <cell r="I11001">
            <v>2315.7600000000002</v>
          </cell>
        </row>
        <row r="11002">
          <cell r="D11002" t="str">
            <v>P665373</v>
          </cell>
          <cell r="E11002" t="str">
            <v>POCO DE VISITA TIPO "E" DE 3,00m a 3,50m</v>
          </cell>
          <cell r="F11002" t="str">
            <v>UN</v>
          </cell>
          <cell r="G11002">
            <v>4667.3100000000004</v>
          </cell>
          <cell r="H11002" t="str">
            <v>S-PLEO</v>
          </cell>
          <cell r="I11002">
            <v>6067.5</v>
          </cell>
        </row>
        <row r="11003">
          <cell r="D11003" t="str">
            <v>P666010</v>
          </cell>
          <cell r="E11003" t="str">
            <v>ASSENTAM. DE TUBO CONCRETO SIMPLES C-2 PB DN  300</v>
          </cell>
          <cell r="F11003" t="str">
            <v>M</v>
          </cell>
          <cell r="G11003">
            <v>3.84</v>
          </cell>
          <cell r="H11003" t="str">
            <v>S-PLEO</v>
          </cell>
          <cell r="I11003">
            <v>4.99</v>
          </cell>
        </row>
        <row r="11004">
          <cell r="D11004" t="str">
            <v>P666011</v>
          </cell>
          <cell r="E11004" t="str">
            <v>ASSENTAM. DE TUBO CONCRETO SIMPLES C-2 PB DN  400</v>
          </cell>
          <cell r="F11004" t="str">
            <v>M</v>
          </cell>
          <cell r="G11004">
            <v>13.36</v>
          </cell>
          <cell r="H11004" t="str">
            <v>S-PLEO</v>
          </cell>
          <cell r="I11004">
            <v>17.36</v>
          </cell>
        </row>
        <row r="11005">
          <cell r="D11005" t="str">
            <v>P666012</v>
          </cell>
          <cell r="E11005" t="str">
            <v>ASSENTAM. DE TUBO CONCRETO SIMPLES C-2 PB DN  500</v>
          </cell>
          <cell r="F11005" t="str">
            <v>M</v>
          </cell>
          <cell r="G11005">
            <v>15.64</v>
          </cell>
          <cell r="H11005" t="str">
            <v>S-PLEO</v>
          </cell>
          <cell r="I11005">
            <v>20.329999999999998</v>
          </cell>
        </row>
        <row r="11006">
          <cell r="D11006" t="str">
            <v>P666013</v>
          </cell>
          <cell r="E11006" t="str">
            <v>ASSENTAM. DE TUBO CONCRETO SIMPLES C-2 PB DN  600</v>
          </cell>
          <cell r="F11006" t="str">
            <v>M</v>
          </cell>
          <cell r="G11006">
            <v>17.48</v>
          </cell>
          <cell r="H11006" t="str">
            <v>S-PLEO</v>
          </cell>
          <cell r="I11006">
            <v>22.72</v>
          </cell>
        </row>
        <row r="11007">
          <cell r="D11007" t="str">
            <v>P666015</v>
          </cell>
          <cell r="E11007" t="str">
            <v>ASSENTAM. DE TUBO CONCRETO ARMADO CA-2 MF DN  400</v>
          </cell>
          <cell r="F11007" t="str">
            <v>M</v>
          </cell>
          <cell r="G11007">
            <v>13.36</v>
          </cell>
          <cell r="H11007" t="str">
            <v>S-PLEO</v>
          </cell>
          <cell r="I11007">
            <v>17.36</v>
          </cell>
        </row>
        <row r="11008">
          <cell r="D11008" t="str">
            <v>P666016</v>
          </cell>
          <cell r="E11008" t="str">
            <v>ASSENTAM. DE TUBO CONCRETO ARMADO CA-2 MF DN  600</v>
          </cell>
          <cell r="F11008" t="str">
            <v>M</v>
          </cell>
          <cell r="G11008">
            <v>17.48</v>
          </cell>
          <cell r="H11008" t="str">
            <v>S-PLEO</v>
          </cell>
          <cell r="I11008">
            <v>22.72</v>
          </cell>
        </row>
        <row r="11009">
          <cell r="D11009" t="str">
            <v>P666017</v>
          </cell>
          <cell r="E11009" t="str">
            <v>ASSENTAM. DE TUBO CONCRETO ARMADO CA-2 MF DN  800</v>
          </cell>
          <cell r="F11009" t="str">
            <v>M</v>
          </cell>
          <cell r="G11009">
            <v>58.02</v>
          </cell>
          <cell r="H11009" t="str">
            <v>S-PLEO</v>
          </cell>
          <cell r="I11009">
            <v>75.42</v>
          </cell>
        </row>
        <row r="11010">
          <cell r="D11010" t="str">
            <v>P666018</v>
          </cell>
          <cell r="E11010" t="str">
            <v>ASSENTAM. DE TUBO CONCRETO ARMADO CA-2 MF DN  900</v>
          </cell>
          <cell r="F11010" t="str">
            <v>M</v>
          </cell>
          <cell r="G11010">
            <v>66.03</v>
          </cell>
          <cell r="H11010" t="str">
            <v>S-PLEO</v>
          </cell>
          <cell r="I11010">
            <v>85.83</v>
          </cell>
        </row>
        <row r="11011">
          <cell r="D11011" t="str">
            <v>P666019</v>
          </cell>
          <cell r="E11011" t="str">
            <v>ASSENTAM. DE TUBO CONCRETO ARMADO CA-2 MF DN 1000</v>
          </cell>
          <cell r="F11011" t="str">
            <v>M</v>
          </cell>
          <cell r="G11011">
            <v>73.86</v>
          </cell>
          <cell r="H11011" t="str">
            <v>S-PLEO</v>
          </cell>
          <cell r="I11011">
            <v>96.01</v>
          </cell>
        </row>
        <row r="11012">
          <cell r="D11012" t="str">
            <v>P666020</v>
          </cell>
          <cell r="E11012" t="str">
            <v>ASSENTAM. DE TUBO CONCRETO ARMADO CA-2 MF DN 1200</v>
          </cell>
          <cell r="F11012" t="str">
            <v>M</v>
          </cell>
          <cell r="G11012">
            <v>98.24</v>
          </cell>
          <cell r="H11012" t="str">
            <v>S-PLEO</v>
          </cell>
          <cell r="I11012">
            <v>127.71</v>
          </cell>
        </row>
        <row r="11013">
          <cell r="D11013" t="str">
            <v>P666021</v>
          </cell>
          <cell r="E11013" t="str">
            <v>ASSENTAM. DE TUBO CONCRETO ARMADO CA-2 MF DN 1500</v>
          </cell>
          <cell r="F11013" t="str">
            <v>M</v>
          </cell>
          <cell r="G11013">
            <v>188.72</v>
          </cell>
          <cell r="H11013" t="str">
            <v>S-PLEO</v>
          </cell>
          <cell r="I11013">
            <v>245.33</v>
          </cell>
        </row>
        <row r="11014">
          <cell r="D11014" t="str">
            <v>P666022</v>
          </cell>
          <cell r="E11014" t="str">
            <v>ASSENTAM. DE TUBO CONCRETO ARMADO CA-2 MF DN  700</v>
          </cell>
          <cell r="F11014" t="str">
            <v>M</v>
          </cell>
          <cell r="G11014">
            <v>19.510000000000002</v>
          </cell>
          <cell r="H11014" t="str">
            <v>S-PLEO</v>
          </cell>
          <cell r="I11014">
            <v>25.36</v>
          </cell>
        </row>
        <row r="11015">
          <cell r="D11015" t="str">
            <v>P666023</v>
          </cell>
          <cell r="E11015" t="str">
            <v>ASSENTAM. DE TUBO CONCRETO ARMADO CA-2 MF DN  500</v>
          </cell>
          <cell r="F11015" t="str">
            <v>M</v>
          </cell>
          <cell r="G11015">
            <v>15.64</v>
          </cell>
          <cell r="H11015" t="str">
            <v>S-PLEO</v>
          </cell>
          <cell r="I11015">
            <v>20.329999999999998</v>
          </cell>
        </row>
        <row r="11016">
          <cell r="D11016" t="str">
            <v>P666024</v>
          </cell>
          <cell r="E11016" t="str">
            <v>ASSENTAM. DE TUBO CONCRETO ARMADO CA-2 JE DN  900</v>
          </cell>
          <cell r="F11016" t="str">
            <v>M</v>
          </cell>
          <cell r="G11016">
            <v>30.92</v>
          </cell>
          <cell r="H11016" t="str">
            <v>S-PLEO</v>
          </cell>
          <cell r="I11016">
            <v>40.19</v>
          </cell>
        </row>
        <row r="11017">
          <cell r="D11017" t="str">
            <v>P666025</v>
          </cell>
          <cell r="E11017" t="str">
            <v>FORN.E ASSENT.TUBO CONCRETO ARMADO CA-2 MF  400mm</v>
          </cell>
          <cell r="F11017" t="str">
            <v>M</v>
          </cell>
          <cell r="G11017">
            <v>67.930000000000007</v>
          </cell>
          <cell r="H11017" t="str">
            <v>S-PLEO</v>
          </cell>
          <cell r="I11017">
            <v>88.3</v>
          </cell>
        </row>
        <row r="11018">
          <cell r="D11018" t="str">
            <v>P666026</v>
          </cell>
          <cell r="E11018" t="str">
            <v>FORN.E ASSENT.TUBO CONCRETO SIMPLES C-2 PB  600mm</v>
          </cell>
          <cell r="F11018" t="str">
            <v>M</v>
          </cell>
          <cell r="G11018">
            <v>84.29</v>
          </cell>
          <cell r="H11018" t="str">
            <v>S-PLEO</v>
          </cell>
          <cell r="I11018">
            <v>109.57</v>
          </cell>
        </row>
        <row r="11019">
          <cell r="D11019" t="str">
            <v>P666027</v>
          </cell>
          <cell r="E11019" t="str">
            <v>FORN.E ASSENT.TUBO CONCRETO ARMADO CA-2 MF  700mm</v>
          </cell>
          <cell r="F11019" t="str">
            <v>M</v>
          </cell>
          <cell r="G11019">
            <v>144.36000000000001</v>
          </cell>
          <cell r="H11019" t="str">
            <v>S-PLEO</v>
          </cell>
          <cell r="I11019">
            <v>187.66</v>
          </cell>
        </row>
        <row r="11020">
          <cell r="D11020" t="str">
            <v>P666028</v>
          </cell>
          <cell r="E11020" t="str">
            <v>FORN.E ASSENT.TUBO CONCRETO ARMADO CA-2 MF  900mm</v>
          </cell>
          <cell r="F11020" t="str">
            <v>M</v>
          </cell>
          <cell r="G11020">
            <v>277.36</v>
          </cell>
          <cell r="H11020" t="str">
            <v>S-PLEO</v>
          </cell>
          <cell r="I11020">
            <v>360.56</v>
          </cell>
        </row>
        <row r="11021">
          <cell r="D11021" t="str">
            <v>P666029</v>
          </cell>
          <cell r="E11021" t="str">
            <v>FORN.E ASSENT.TUBO CONCRETO ARMADO CA-2 MF 1500mm</v>
          </cell>
          <cell r="F11021" t="str">
            <v>M</v>
          </cell>
          <cell r="G11021">
            <v>699.02</v>
          </cell>
          <cell r="H11021" t="str">
            <v>S-PLEO</v>
          </cell>
          <cell r="I11021">
            <v>908.72</v>
          </cell>
        </row>
        <row r="11022">
          <cell r="D11022" t="str">
            <v>P666030</v>
          </cell>
          <cell r="E11022" t="str">
            <v>FORN.E ASSENT.TUBO CONCRETO ARMADO A-2 JE  600mm</v>
          </cell>
          <cell r="F11022" t="str">
            <v>M</v>
          </cell>
          <cell r="G11022">
            <v>181.85</v>
          </cell>
          <cell r="H11022" t="str">
            <v>S-PLEO</v>
          </cell>
          <cell r="I11022">
            <v>236.4</v>
          </cell>
        </row>
        <row r="11023">
          <cell r="D11023" t="str">
            <v>P666031</v>
          </cell>
          <cell r="E11023" t="str">
            <v>FORN.E ASSENT.CANALETA DE CONCRETO DN 300</v>
          </cell>
          <cell r="F11023" t="str">
            <v>M</v>
          </cell>
          <cell r="G11023">
            <v>18.920000000000002</v>
          </cell>
          <cell r="H11023" t="str">
            <v>S-PLEO</v>
          </cell>
          <cell r="I11023">
            <v>24.59</v>
          </cell>
        </row>
        <row r="11024">
          <cell r="D11024" t="str">
            <v>P666032</v>
          </cell>
          <cell r="E11024" t="str">
            <v>FORN.E ASSENT.TUBO CONCRETO ARMADO A-2 JE  400mm</v>
          </cell>
          <cell r="F11024" t="str">
            <v>M</v>
          </cell>
          <cell r="G11024">
            <v>111.1</v>
          </cell>
          <cell r="H11024" t="str">
            <v>S-PLEO</v>
          </cell>
          <cell r="I11024">
            <v>144.43</v>
          </cell>
        </row>
        <row r="11025">
          <cell r="D11025" t="str">
            <v>P666033</v>
          </cell>
          <cell r="E11025" t="str">
            <v>FORN.E ASSENT.TUBO CONCRETO ARMADO A-2 JE  500mm</v>
          </cell>
          <cell r="F11025" t="str">
            <v>M</v>
          </cell>
          <cell r="G11025">
            <v>150.22999999999999</v>
          </cell>
          <cell r="H11025" t="str">
            <v>S-PLEO</v>
          </cell>
          <cell r="I11025">
            <v>195.29</v>
          </cell>
        </row>
        <row r="11026">
          <cell r="D11026" t="str">
            <v>P666034</v>
          </cell>
          <cell r="E11026" t="str">
            <v>FORN.E ASSENT.TUBO CONCRETO ARMADO A-2 JE  800mm</v>
          </cell>
          <cell r="F11026" t="str">
            <v>M</v>
          </cell>
          <cell r="G11026">
            <v>302.51</v>
          </cell>
          <cell r="H11026" t="str">
            <v>S-PLEO</v>
          </cell>
          <cell r="I11026">
            <v>393.26</v>
          </cell>
        </row>
        <row r="11027">
          <cell r="D11027" t="str">
            <v>P666035</v>
          </cell>
          <cell r="E11027" t="str">
            <v>FORN.E ASSENT.TUBO CONCRETO ARMADO A-3 JE  600mm</v>
          </cell>
          <cell r="F11027" t="str">
            <v>M</v>
          </cell>
          <cell r="G11027">
            <v>242.06</v>
          </cell>
          <cell r="H11027" t="str">
            <v>S-PLEO</v>
          </cell>
          <cell r="I11027">
            <v>314.67</v>
          </cell>
        </row>
        <row r="11028">
          <cell r="D11028" t="str">
            <v>P666040</v>
          </cell>
          <cell r="E11028" t="str">
            <v>ASSENTAM. DE TUBO CONCRETO ARMADO A-2 JE  400mm</v>
          </cell>
          <cell r="F11028" t="str">
            <v>M</v>
          </cell>
          <cell r="G11028">
            <v>15.04</v>
          </cell>
          <cell r="H11028" t="str">
            <v>S-PLEO</v>
          </cell>
          <cell r="I11028">
            <v>19.55</v>
          </cell>
        </row>
        <row r="11029">
          <cell r="D11029" t="str">
            <v>P666041</v>
          </cell>
          <cell r="E11029" t="str">
            <v>ASSENTAM. DE TUBO CONCRETO ARMADO A-2 JE  500mm</v>
          </cell>
          <cell r="F11029" t="str">
            <v>M</v>
          </cell>
          <cell r="G11029">
            <v>15.98</v>
          </cell>
          <cell r="H11029" t="str">
            <v>S-PLEO</v>
          </cell>
          <cell r="I11029">
            <v>20.77</v>
          </cell>
        </row>
        <row r="11030">
          <cell r="D11030" t="str">
            <v>P666042</v>
          </cell>
          <cell r="E11030" t="str">
            <v>ASSENTAM. DE TUBO CONCRETO ARMADO A-2 JE  600mm</v>
          </cell>
          <cell r="F11030" t="str">
            <v>M</v>
          </cell>
          <cell r="G11030">
            <v>21.74</v>
          </cell>
          <cell r="H11030" t="str">
            <v>S-PLEO</v>
          </cell>
          <cell r="I11030">
            <v>28.26</v>
          </cell>
        </row>
        <row r="11031">
          <cell r="D11031" t="str">
            <v>P666043</v>
          </cell>
          <cell r="E11031" t="str">
            <v>ASSENTAM. DE TUBO CONCRETO ARMADO A-2 JE  700mm</v>
          </cell>
          <cell r="F11031" t="str">
            <v>M</v>
          </cell>
          <cell r="G11031">
            <v>27.58</v>
          </cell>
          <cell r="H11031" t="str">
            <v>S-PLEO</v>
          </cell>
          <cell r="I11031">
            <v>35.85</v>
          </cell>
        </row>
        <row r="11032">
          <cell r="D11032" t="str">
            <v>P666050</v>
          </cell>
          <cell r="E11032" t="str">
            <v>RETIR. REDE FC DN 300 E SUBST. P/REDE FD JE DN 400</v>
          </cell>
          <cell r="F11032" t="str">
            <v>M</v>
          </cell>
          <cell r="G11032">
            <v>22.72</v>
          </cell>
          <cell r="H11032" t="str">
            <v>S-PLEO</v>
          </cell>
          <cell r="I11032">
            <v>29.53</v>
          </cell>
        </row>
        <row r="11033">
          <cell r="D11033" t="str">
            <v>P666051</v>
          </cell>
          <cell r="E11033" t="str">
            <v>RETIRADA DE REDE FC DN 300</v>
          </cell>
          <cell r="F11033" t="str">
            <v>M</v>
          </cell>
          <cell r="G11033">
            <v>7.86</v>
          </cell>
          <cell r="H11033" t="str">
            <v>S-PLEO</v>
          </cell>
          <cell r="I11033">
            <v>10.210000000000001</v>
          </cell>
        </row>
        <row r="11034">
          <cell r="D11034" t="str">
            <v>P667020</v>
          </cell>
          <cell r="E11034" t="str">
            <v>TAMPA REGISTRO C/FERRO DIAM.8 mm (1,60x0,55x0,12m)</v>
          </cell>
          <cell r="F11034" t="str">
            <v>UN</v>
          </cell>
          <cell r="G11034">
            <v>98.74</v>
          </cell>
          <cell r="H11034" t="str">
            <v>S-PLEO</v>
          </cell>
          <cell r="I11034">
            <v>128.36000000000001</v>
          </cell>
        </row>
        <row r="11035">
          <cell r="D11035" t="str">
            <v>P667021</v>
          </cell>
          <cell r="E11035" t="str">
            <v>TAMPA REGISTRO C/FERRO DIAM.8 mm (1,70x0,60x0,12m)</v>
          </cell>
          <cell r="F11035" t="str">
            <v>UN</v>
          </cell>
          <cell r="G11035">
            <v>108.87</v>
          </cell>
          <cell r="H11035" t="str">
            <v>S-PLEO</v>
          </cell>
          <cell r="I11035">
            <v>141.53</v>
          </cell>
        </row>
        <row r="11036">
          <cell r="D11036" t="str">
            <v>P667022</v>
          </cell>
          <cell r="E11036" t="str">
            <v>TAMPA REGISTRO C/FERRO DIAM.5 mm (1,40x0,50x0,12m)</v>
          </cell>
          <cell r="F11036" t="str">
            <v>UN</v>
          </cell>
          <cell r="G11036">
            <v>76.67</v>
          </cell>
          <cell r="H11036" t="str">
            <v>S-PLEO</v>
          </cell>
          <cell r="I11036">
            <v>99.67</v>
          </cell>
        </row>
        <row r="11037">
          <cell r="D11037" t="str">
            <v>P667023</v>
          </cell>
          <cell r="E11037" t="str">
            <v>TAMPA REGISTRO C/FERRO DIAM.5 mm (1,50x0,50x0,12m)</v>
          </cell>
          <cell r="F11037" t="str">
            <v>UN</v>
          </cell>
          <cell r="G11037">
            <v>81.62</v>
          </cell>
          <cell r="H11037" t="str">
            <v>S-PLEO</v>
          </cell>
          <cell r="I11037">
            <v>106.1</v>
          </cell>
        </row>
        <row r="11038">
          <cell r="D11038" t="str">
            <v>P667025</v>
          </cell>
          <cell r="E11038" t="str">
            <v>RAMAL PREDIAL PEAD 20 (3/4") COMPL.-REDE PEAD-PASS</v>
          </cell>
          <cell r="F11038" t="str">
            <v>UN</v>
          </cell>
          <cell r="G11038">
            <v>200.28</v>
          </cell>
          <cell r="H11038" t="str">
            <v>S-PLEO</v>
          </cell>
          <cell r="I11038">
            <v>260.36</v>
          </cell>
        </row>
        <row r="11039">
          <cell r="D11039" t="str">
            <v>P667026</v>
          </cell>
          <cell r="E11039" t="str">
            <v>RAMAL PREDIAL PEAD 32 (1") COMPLETO-REDE PEAD-PASS</v>
          </cell>
          <cell r="F11039" t="str">
            <v>UN</v>
          </cell>
          <cell r="G11039">
            <v>354.74</v>
          </cell>
          <cell r="H11039" t="str">
            <v>S-PLEO</v>
          </cell>
          <cell r="I11039">
            <v>461.16</v>
          </cell>
        </row>
        <row r="11040">
          <cell r="D11040" t="str">
            <v>P667029</v>
          </cell>
          <cell r="E11040" t="str">
            <v>LIGACAO PREDIAL DE COLETOR ATE INSPECAO DA CALCADA</v>
          </cell>
          <cell r="F11040" t="str">
            <v>UN</v>
          </cell>
          <cell r="G11040">
            <v>190.36</v>
          </cell>
          <cell r="H11040" t="str">
            <v>S-PLEO</v>
          </cell>
          <cell r="I11040">
            <v>247.46</v>
          </cell>
        </row>
        <row r="11041">
          <cell r="D11041" t="str">
            <v>P667030</v>
          </cell>
          <cell r="E11041" t="str">
            <v>INSTALACAO DE HIDRANTE DE COLUNA DN 100</v>
          </cell>
          <cell r="F11041" t="str">
            <v>UN</v>
          </cell>
          <cell r="G11041">
            <v>23.58</v>
          </cell>
          <cell r="H11041" t="str">
            <v>S-PLEO</v>
          </cell>
          <cell r="I11041">
            <v>30.65</v>
          </cell>
        </row>
        <row r="11042">
          <cell r="D11042" t="str">
            <v>P667031</v>
          </cell>
          <cell r="E11042" t="str">
            <v>RAMAL PREDIAL PEAD 20 (3/4") COMPLETO - PASSEIO</v>
          </cell>
          <cell r="F11042" t="str">
            <v>UN</v>
          </cell>
          <cell r="G11042">
            <v>76.11</v>
          </cell>
          <cell r="H11042" t="str">
            <v>S-PLEO</v>
          </cell>
          <cell r="I11042">
            <v>98.94</v>
          </cell>
        </row>
        <row r="11043">
          <cell r="D11043" t="str">
            <v>P667032</v>
          </cell>
          <cell r="E11043" t="str">
            <v>RAMAL PREDIAL PEAD 32 (1") COMPLETO</v>
          </cell>
          <cell r="F11043" t="str">
            <v>UN</v>
          </cell>
          <cell r="G11043">
            <v>146.81</v>
          </cell>
          <cell r="H11043" t="str">
            <v>S-PLEO</v>
          </cell>
          <cell r="I11043">
            <v>190.85</v>
          </cell>
        </row>
        <row r="11044">
          <cell r="D11044" t="str">
            <v>P667033</v>
          </cell>
          <cell r="E11044" t="str">
            <v>REBAIXAMENTO DE RAMAL NOVO</v>
          </cell>
          <cell r="F11044" t="str">
            <v>UN</v>
          </cell>
          <cell r="G11044">
            <v>57.4</v>
          </cell>
          <cell r="H11044" t="str">
            <v>S-PLEO</v>
          </cell>
          <cell r="I11044">
            <v>74.62</v>
          </cell>
        </row>
        <row r="11045">
          <cell r="D11045" t="str">
            <v>P667034</v>
          </cell>
          <cell r="E11045" t="str">
            <v>LIGACAO PREDIAL COM TUBO PEAD</v>
          </cell>
          <cell r="F11045" t="str">
            <v>UN</v>
          </cell>
          <cell r="G11045">
            <v>113.38</v>
          </cell>
          <cell r="H11045" t="str">
            <v>S-PLEO</v>
          </cell>
          <cell r="I11045">
            <v>147.38999999999999</v>
          </cell>
        </row>
        <row r="11046">
          <cell r="D11046" t="str">
            <v>P667035</v>
          </cell>
          <cell r="E11046" t="str">
            <v>LIG.DOMIC.DE ESGOTO NO EIXO, COMPLETA 100mm</v>
          </cell>
          <cell r="F11046" t="str">
            <v>UN</v>
          </cell>
          <cell r="G11046">
            <v>359.74</v>
          </cell>
          <cell r="H11046" t="str">
            <v>S-PLEO</v>
          </cell>
          <cell r="I11046">
            <v>467.66</v>
          </cell>
        </row>
        <row r="11047">
          <cell r="D11047" t="str">
            <v>P667036</v>
          </cell>
          <cell r="E11047" t="str">
            <v>LIGACAO DOMIC.DE ESGOTO,S/CAIXA,COM TUBO PVC 100mm</v>
          </cell>
          <cell r="F11047" t="str">
            <v>UN</v>
          </cell>
          <cell r="G11047">
            <v>132.72</v>
          </cell>
          <cell r="H11047" t="str">
            <v>S-PLEO</v>
          </cell>
          <cell r="I11047">
            <v>172.53</v>
          </cell>
        </row>
        <row r="11048">
          <cell r="D11048" t="str">
            <v>P667037</v>
          </cell>
          <cell r="E11048" t="str">
            <v>LIG.DOMIC.DE ESGOTO NO PASSEIO, COMPLETA 100mm</v>
          </cell>
          <cell r="F11048" t="str">
            <v>UN</v>
          </cell>
          <cell r="G11048">
            <v>169.1</v>
          </cell>
          <cell r="H11048" t="str">
            <v>S-PLEO</v>
          </cell>
          <cell r="I11048">
            <v>219.83</v>
          </cell>
        </row>
        <row r="11049">
          <cell r="D11049" t="str">
            <v>P667038</v>
          </cell>
          <cell r="E11049" t="str">
            <v>LIG.DOMIC.DE ESGOTO NO TERCO, COMPLETA 100mm</v>
          </cell>
          <cell r="F11049" t="str">
            <v>UN</v>
          </cell>
          <cell r="G11049">
            <v>267.23</v>
          </cell>
          <cell r="H11049" t="str">
            <v>S-PLEO</v>
          </cell>
          <cell r="I11049">
            <v>347.39</v>
          </cell>
        </row>
        <row r="11050">
          <cell r="D11050" t="str">
            <v>P667039</v>
          </cell>
          <cell r="E11050" t="str">
            <v>LIG.DOMIC.DE ESGOTO NO PASSEIO OPOSTO,COMPL. 100mm</v>
          </cell>
          <cell r="F11050" t="str">
            <v>UN</v>
          </cell>
          <cell r="G11050">
            <v>460</v>
          </cell>
          <cell r="H11050" t="str">
            <v>S-PLEO</v>
          </cell>
          <cell r="I11050">
            <v>598</v>
          </cell>
        </row>
        <row r="11051">
          <cell r="D11051" t="str">
            <v>P667040</v>
          </cell>
          <cell r="E11051" t="str">
            <v>LIGACAO PREDIAL COM TUBO PEAD, PARA REDE DN  50</v>
          </cell>
          <cell r="F11051" t="str">
            <v>UN</v>
          </cell>
          <cell r="G11051">
            <v>135.46</v>
          </cell>
          <cell r="H11051" t="str">
            <v>S-PLEO</v>
          </cell>
          <cell r="I11051">
            <v>176.09</v>
          </cell>
        </row>
        <row r="11052">
          <cell r="D11052" t="str">
            <v>P667041</v>
          </cell>
          <cell r="E11052" t="str">
            <v>LIGACAO PREDIAL COM TUBO PEAD, PARA REDE DN  75</v>
          </cell>
          <cell r="F11052" t="str">
            <v>UN</v>
          </cell>
          <cell r="G11052">
            <v>143.76</v>
          </cell>
          <cell r="H11052" t="str">
            <v>S-PLEO</v>
          </cell>
          <cell r="I11052">
            <v>186.88</v>
          </cell>
        </row>
        <row r="11053">
          <cell r="D11053" t="str">
            <v>P667042</v>
          </cell>
          <cell r="E11053" t="str">
            <v>LIGACAO PREDIAL COM TUBO PEAD, PARA REDE DN 100</v>
          </cell>
          <cell r="F11053" t="str">
            <v>UN</v>
          </cell>
          <cell r="G11053">
            <v>145.75</v>
          </cell>
          <cell r="H11053" t="str">
            <v>S-PLEO</v>
          </cell>
          <cell r="I11053">
            <v>189.47</v>
          </cell>
        </row>
        <row r="11054">
          <cell r="D11054" t="str">
            <v>P667043</v>
          </cell>
          <cell r="E11054" t="str">
            <v>LIGACAO PREDIAL COM TUBO PEAD, PARA REDE DN 150</v>
          </cell>
          <cell r="F11054" t="str">
            <v>UN</v>
          </cell>
          <cell r="G11054">
            <v>165.14</v>
          </cell>
          <cell r="H11054" t="str">
            <v>S-PLEO</v>
          </cell>
          <cell r="I11054">
            <v>214.68</v>
          </cell>
        </row>
        <row r="11055">
          <cell r="D11055" t="str">
            <v>P667044</v>
          </cell>
          <cell r="E11055" t="str">
            <v>LIGACAO PREDIAL COM TUBO PEAD, PARA REDE DN 200</v>
          </cell>
          <cell r="F11055" t="str">
            <v>UN</v>
          </cell>
          <cell r="G11055">
            <v>167.7</v>
          </cell>
          <cell r="H11055" t="str">
            <v>S-PLEO</v>
          </cell>
          <cell r="I11055">
            <v>218.01</v>
          </cell>
        </row>
        <row r="11056">
          <cell r="D11056" t="str">
            <v>P667045</v>
          </cell>
          <cell r="E11056" t="str">
            <v>LIGACAO PREDIAL COM TUBO PEAD, PARA REDE DN 250</v>
          </cell>
          <cell r="F11056" t="str">
            <v>UN</v>
          </cell>
          <cell r="G11056">
            <v>178.57</v>
          </cell>
          <cell r="H11056" t="str">
            <v>S-PLEO</v>
          </cell>
          <cell r="I11056">
            <v>232.14</v>
          </cell>
        </row>
        <row r="11057">
          <cell r="D11057" t="str">
            <v>P667046</v>
          </cell>
          <cell r="E11057" t="str">
            <v>LIGACAO PREDIAL COM TUBO PEAD, PARA REDE DN 300</v>
          </cell>
          <cell r="F11057" t="str">
            <v>UN</v>
          </cell>
          <cell r="G11057">
            <v>185.82</v>
          </cell>
          <cell r="H11057" t="str">
            <v>S-PLEO</v>
          </cell>
          <cell r="I11057">
            <v>241.56</v>
          </cell>
        </row>
        <row r="11058">
          <cell r="D11058" t="str">
            <v>P667047</v>
          </cell>
          <cell r="E11058" t="str">
            <v>INSTALACAO OU SUBSTITUICAO DE HIDROMETROS</v>
          </cell>
          <cell r="F11058" t="str">
            <v>UN</v>
          </cell>
          <cell r="G11058">
            <v>4.1100000000000003</v>
          </cell>
          <cell r="H11058" t="str">
            <v>S-PLEO</v>
          </cell>
          <cell r="I11058">
            <v>5.34</v>
          </cell>
        </row>
        <row r="11059">
          <cell r="D11059" t="str">
            <v>P667048</v>
          </cell>
          <cell r="E11059" t="str">
            <v>REMANEJAMENTO DE RAMAIS PREDIAIS</v>
          </cell>
          <cell r="F11059" t="str">
            <v>UN</v>
          </cell>
          <cell r="G11059">
            <v>31.92</v>
          </cell>
          <cell r="H11059" t="str">
            <v>S-PLEO</v>
          </cell>
          <cell r="I11059">
            <v>41.49</v>
          </cell>
        </row>
        <row r="11060">
          <cell r="D11060" t="str">
            <v>P667050</v>
          </cell>
          <cell r="E11060" t="str">
            <v>QUADRO KIT CAVALETE</v>
          </cell>
          <cell r="F11060" t="str">
            <v>UN</v>
          </cell>
          <cell r="G11060">
            <v>35.840000000000003</v>
          </cell>
          <cell r="H11060" t="str">
            <v>S-PLEO</v>
          </cell>
          <cell r="I11060">
            <v>46.59</v>
          </cell>
        </row>
        <row r="11061">
          <cell r="D11061" t="str">
            <v>P667051</v>
          </cell>
          <cell r="E11061" t="str">
            <v>LIG.DOMIC.DE ESGOTO NO TERCO OPOSTO,COMPLETA 100mm</v>
          </cell>
          <cell r="F11061" t="str">
            <v>UN</v>
          </cell>
          <cell r="G11061">
            <v>349.86</v>
          </cell>
          <cell r="H11061" t="str">
            <v>S-PLEO</v>
          </cell>
          <cell r="I11061">
            <v>454.81</v>
          </cell>
        </row>
        <row r="11062">
          <cell r="D11062" t="str">
            <v>P667052</v>
          </cell>
          <cell r="E11062" t="str">
            <v>LIG.DOMIC.DE ESGOTO NO EIXO, SEM CONEXAO, 100mm</v>
          </cell>
          <cell r="F11062" t="str">
            <v>UN</v>
          </cell>
          <cell r="G11062">
            <v>196.25</v>
          </cell>
          <cell r="H11062" t="str">
            <v>S-PLEO</v>
          </cell>
          <cell r="I11062">
            <v>255.12</v>
          </cell>
        </row>
        <row r="11063">
          <cell r="D11063" t="str">
            <v>P667053</v>
          </cell>
          <cell r="E11063" t="str">
            <v>LIG.DOMIC.DE ESGOTO NO PASSEIO,SEM CONEXAO, 100mm</v>
          </cell>
          <cell r="F11063" t="str">
            <v>UN</v>
          </cell>
          <cell r="G11063">
            <v>49.05</v>
          </cell>
          <cell r="H11063" t="str">
            <v>S-PLEO</v>
          </cell>
          <cell r="I11063">
            <v>63.76</v>
          </cell>
        </row>
        <row r="11064">
          <cell r="D11064" t="str">
            <v>P667054</v>
          </cell>
          <cell r="E11064" t="str">
            <v>LIG.DOMIC.DE ESGOTO NO TERCO, SEM CONEXAO, 100mm</v>
          </cell>
          <cell r="F11064" t="str">
            <v>UN</v>
          </cell>
          <cell r="G11064">
            <v>147.32</v>
          </cell>
          <cell r="H11064" t="str">
            <v>S-PLEO</v>
          </cell>
          <cell r="I11064">
            <v>191.51</v>
          </cell>
        </row>
        <row r="11065">
          <cell r="D11065" t="str">
            <v>P667055</v>
          </cell>
          <cell r="E11065" t="str">
            <v>LIG.DOMIC.DE ESGOTO NO TERCO OPOSTO,S/CONEX. 100mm</v>
          </cell>
          <cell r="F11065" t="str">
            <v>UN</v>
          </cell>
          <cell r="G11065">
            <v>245.32</v>
          </cell>
          <cell r="H11065" t="str">
            <v>S-PLEO</v>
          </cell>
          <cell r="I11065">
            <v>318.91000000000003</v>
          </cell>
        </row>
        <row r="11066">
          <cell r="D11066" t="str">
            <v>P667056</v>
          </cell>
          <cell r="E11066" t="str">
            <v>LIG.DOMIC.DE ESGOTO NO PASSEIO OPOSTO,S/CON. 100mm</v>
          </cell>
          <cell r="F11066" t="str">
            <v>UN</v>
          </cell>
          <cell r="G11066">
            <v>340.01</v>
          </cell>
          <cell r="H11066" t="str">
            <v>S-PLEO</v>
          </cell>
          <cell r="I11066">
            <v>442.01</v>
          </cell>
        </row>
        <row r="11067">
          <cell r="D11067" t="str">
            <v>P667057</v>
          </cell>
          <cell r="E11067" t="str">
            <v>LIG.DOMIC.DE ESGOTO, COM CAIXA 30x30x30cm, 100mm</v>
          </cell>
          <cell r="F11067" t="str">
            <v>UN</v>
          </cell>
          <cell r="G11067">
            <v>206.33</v>
          </cell>
          <cell r="H11067" t="str">
            <v>S-PLEO</v>
          </cell>
          <cell r="I11067">
            <v>268.22000000000003</v>
          </cell>
        </row>
        <row r="11068">
          <cell r="D11068" t="str">
            <v>P667058</v>
          </cell>
          <cell r="E11068" t="str">
            <v>RECUPERACAO DE RAMAL DANIFICADO S/FORNEC. MATERIAL</v>
          </cell>
          <cell r="F11068" t="str">
            <v>UN</v>
          </cell>
          <cell r="G11068">
            <v>6.85</v>
          </cell>
          <cell r="H11068" t="str">
            <v>S-PLEO</v>
          </cell>
          <cell r="I11068">
            <v>8.9</v>
          </cell>
        </row>
        <row r="11069">
          <cell r="D11069" t="str">
            <v>P667059</v>
          </cell>
          <cell r="E11069" t="str">
            <v>INTERLIGACAO DE REDES S/FORNEC. MATERIAL</v>
          </cell>
          <cell r="F11069" t="str">
            <v>UN</v>
          </cell>
          <cell r="G11069">
            <v>28.29</v>
          </cell>
          <cell r="H11069" t="str">
            <v>S-PLEO</v>
          </cell>
          <cell r="I11069">
            <v>36.770000000000003</v>
          </cell>
        </row>
        <row r="11070">
          <cell r="D11070" t="str">
            <v>P667060</v>
          </cell>
          <cell r="E11070" t="str">
            <v>LIGACAO DOMIC.DE ESGOTO,C/CAIXA,COM TUBO PVC 100mm</v>
          </cell>
          <cell r="F11070" t="str">
            <v>UN</v>
          </cell>
          <cell r="G11070">
            <v>184.97</v>
          </cell>
          <cell r="H11070" t="str">
            <v>S-PLEO</v>
          </cell>
          <cell r="I11070">
            <v>240.46</v>
          </cell>
        </row>
        <row r="11071">
          <cell r="D11071" t="str">
            <v>P667081</v>
          </cell>
          <cell r="E11071" t="str">
            <v>LIGACAO PREDIAL COM TUBO PVC DN 3/4"</v>
          </cell>
          <cell r="F11071" t="str">
            <v>UN</v>
          </cell>
          <cell r="G11071">
            <v>26.3</v>
          </cell>
          <cell r="H11071" t="str">
            <v>S-PLEO</v>
          </cell>
          <cell r="I11071">
            <v>34.19</v>
          </cell>
        </row>
        <row r="11072">
          <cell r="D11072" t="str">
            <v>P667082</v>
          </cell>
          <cell r="E11072" t="str">
            <v>LIGACAO DOMIC.DE ESGOTO COM TUBO PVC 100mm</v>
          </cell>
          <cell r="F11072" t="str">
            <v>UN</v>
          </cell>
          <cell r="G11072">
            <v>69.25</v>
          </cell>
          <cell r="H11072" t="str">
            <v>S-PLEO</v>
          </cell>
          <cell r="I11072">
            <v>90.02</v>
          </cell>
        </row>
        <row r="11073">
          <cell r="D11073" t="str">
            <v>P672201</v>
          </cell>
          <cell r="E11073" t="str">
            <v>REPOSICAO DE PASSEIOS COM LEIVA</v>
          </cell>
          <cell r="F11073" t="str">
            <v>M2</v>
          </cell>
          <cell r="G11073">
            <v>1.04</v>
          </cell>
          <cell r="H11073" t="str">
            <v>S-PLEO</v>
          </cell>
          <cell r="I11073">
            <v>1.35</v>
          </cell>
        </row>
        <row r="11074">
          <cell r="D11074" t="str">
            <v>P672302</v>
          </cell>
          <cell r="E11074" t="str">
            <v>TUTORES PARA MUDAS DE ARVORES</v>
          </cell>
          <cell r="F11074" t="str">
            <v>UN</v>
          </cell>
          <cell r="G11074">
            <v>4.66</v>
          </cell>
          <cell r="H11074" t="str">
            <v>S-PLEO</v>
          </cell>
          <cell r="I11074">
            <v>6.05</v>
          </cell>
        </row>
        <row r="11075">
          <cell r="D11075" t="str">
            <v>P679503</v>
          </cell>
          <cell r="E11075" t="str">
            <v>CERCA C/TUBO GALVAN. DN 2" TELA 2" FIO 12 h=1m</v>
          </cell>
          <cell r="F11075" t="str">
            <v>M</v>
          </cell>
          <cell r="G11075">
            <v>123.7</v>
          </cell>
          <cell r="H11075" t="str">
            <v>S-PLEO</v>
          </cell>
          <cell r="I11075">
            <v>160.81</v>
          </cell>
        </row>
        <row r="11076">
          <cell r="D11076" t="str">
            <v>P679504</v>
          </cell>
          <cell r="E11076" t="str">
            <v>CERCA C/TUBO GALVAN. DN 2 1/2" TELA 2" FIO 12 h=4m</v>
          </cell>
          <cell r="F11076" t="str">
            <v>M</v>
          </cell>
          <cell r="G11076">
            <v>282.97000000000003</v>
          </cell>
          <cell r="H11076" t="str">
            <v>S-PLEO</v>
          </cell>
          <cell r="I11076">
            <v>367.86</v>
          </cell>
        </row>
        <row r="11077">
          <cell r="D11077" t="str">
            <v>P679505</v>
          </cell>
          <cell r="E11077" t="str">
            <v>CERCA PADRAO CORSAN</v>
          </cell>
          <cell r="F11077" t="str">
            <v>M</v>
          </cell>
          <cell r="G11077">
            <v>77</v>
          </cell>
          <cell r="H11077" t="str">
            <v>S-PLEO</v>
          </cell>
          <cell r="I11077">
            <v>100.1</v>
          </cell>
        </row>
        <row r="11078">
          <cell r="D11078" t="str">
            <v>P679506</v>
          </cell>
          <cell r="E11078" t="str">
            <v>CERCA RURAL PADRAO CORSAN</v>
          </cell>
          <cell r="F11078" t="str">
            <v>M</v>
          </cell>
          <cell r="G11078">
            <v>15.24</v>
          </cell>
          <cell r="H11078" t="str">
            <v>S-PLEO</v>
          </cell>
          <cell r="I11078">
            <v>19.809999999999999</v>
          </cell>
        </row>
        <row r="11079">
          <cell r="D11079" t="str">
            <v>P679507</v>
          </cell>
          <cell r="E11079" t="str">
            <v>CERCA COM TELA 2"</v>
          </cell>
          <cell r="F11079" t="str">
            <v>M</v>
          </cell>
          <cell r="G11079">
            <v>41.15</v>
          </cell>
          <cell r="H11079" t="str">
            <v>S-PLEO</v>
          </cell>
          <cell r="I11079">
            <v>53.49</v>
          </cell>
        </row>
        <row r="11080">
          <cell r="D11080" t="str">
            <v>P679521</v>
          </cell>
          <cell r="E11080" t="str">
            <v>CERCA ARAME FARPADO 5 FIOS COM MOURAO DE EUCALIPTO</v>
          </cell>
          <cell r="F11080" t="str">
            <v>M</v>
          </cell>
          <cell r="G11080">
            <v>22.13</v>
          </cell>
          <cell r="H11080" t="str">
            <v>S-PLEO</v>
          </cell>
          <cell r="I11080">
            <v>28.76</v>
          </cell>
        </row>
        <row r="11081">
          <cell r="D11081" t="str">
            <v>P679522</v>
          </cell>
          <cell r="E11081" t="str">
            <v>CERCA ARAME FARPADO 5 FIOS COM MOURAO DE CONCRETO</v>
          </cell>
          <cell r="F11081" t="str">
            <v>M</v>
          </cell>
          <cell r="G11081">
            <v>18.399999999999999</v>
          </cell>
          <cell r="H11081" t="str">
            <v>S-PLEO</v>
          </cell>
          <cell r="I11081">
            <v>23.92</v>
          </cell>
        </row>
        <row r="11082">
          <cell r="D11082" t="str">
            <v>P679523</v>
          </cell>
          <cell r="E11082" t="str">
            <v>CERCA DE TELA 2" COM MOURAO DE CONCRETO</v>
          </cell>
          <cell r="F11082" t="str">
            <v>M</v>
          </cell>
          <cell r="G11082">
            <v>51.99</v>
          </cell>
          <cell r="H11082" t="str">
            <v>S-PLEO</v>
          </cell>
          <cell r="I11082">
            <v>67.58</v>
          </cell>
        </row>
        <row r="11083">
          <cell r="D11083" t="str">
            <v>CMS00001</v>
          </cell>
          <cell r="E11083" t="str">
            <v>CANTEIRO DE OBRAS - COMPOSIÇÃO COMUSA</v>
          </cell>
          <cell r="F11083" t="str">
            <v>vb</v>
          </cell>
          <cell r="G11083">
            <v>1</v>
          </cell>
          <cell r="H11083" t="str">
            <v>COMUSA</v>
          </cell>
          <cell r="I11083">
            <v>1.3</v>
          </cell>
          <cell r="J11083" t="str">
            <v>-</v>
          </cell>
          <cell r="K11083" t="str">
            <v>-</v>
          </cell>
        </row>
        <row r="11084">
          <cell r="D11084" t="str">
            <v>CMS00002</v>
          </cell>
          <cell r="E11084" t="str">
            <v>ADMINISTRAÇÃO DA OBRA</v>
          </cell>
          <cell r="F11084" t="str">
            <v>VB</v>
          </cell>
          <cell r="G11084">
            <v>1</v>
          </cell>
          <cell r="H11084" t="str">
            <v>COMUSA</v>
          </cell>
          <cell r="I11084">
            <v>1.3</v>
          </cell>
        </row>
        <row r="11085">
          <cell r="I11085">
            <v>0</v>
          </cell>
        </row>
        <row r="11086">
          <cell r="I11086">
            <v>0</v>
          </cell>
        </row>
        <row r="11087">
          <cell r="I11087">
            <v>0</v>
          </cell>
        </row>
        <row r="11088">
          <cell r="I11088">
            <v>0</v>
          </cell>
        </row>
        <row r="11089">
          <cell r="I11089">
            <v>0</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BD ELETRICA"/>
      <sheetName val="CCU_PLEO"/>
      <sheetName val="APOIO"/>
      <sheetName val="SINAPI ABRIL 2010"/>
      <sheetName val="DCCU - Resumo (1B)"/>
      <sheetName val="Custos-cronog"/>
      <sheetName val="I-ADMIN E LABORATÓRIO"/>
      <sheetName val="II-PRÉDIO MANUTENÇÃO"/>
      <sheetName val="III - SBR (2un)"/>
      <sheetName val="IV-LAGOA"/>
      <sheetName val="V - ELEV TERCIÁRIO"/>
      <sheetName val="VI - CASA REATOR"/>
      <sheetName val="VII - DECANTADORES"/>
      <sheetName val="VIII - CASA POLIM"/>
      <sheetName val="IX - TANQUE LODO"/>
      <sheetName val="X- TQ QUÍM-CLOR FERRICO"/>
      <sheetName val="XI-TQ QUÍM-AC CLORÍDRICO"/>
      <sheetName val="XII-TQ QUÍM-CLORITO"/>
      <sheetName val="XIII-RESERV REUSO"/>
      <sheetName val="XIV-URBANIZAÇÃO"/>
      <sheetName val="XV-ELÉTRICO"/>
      <sheetName val="Cron Fis-Financ "/>
      <sheetName val="ESTACAS"/>
      <sheetName val="Preços Corsan"/>
    </sheetNames>
    <sheetDataSet>
      <sheetData sheetId="0" refreshError="1"/>
      <sheetData sheetId="1" refreshError="1"/>
      <sheetData sheetId="2" refreshError="1">
        <row r="1">
          <cell r="A1" t="str">
            <v>1</v>
          </cell>
          <cell r="B1">
            <v>2</v>
          </cell>
        </row>
        <row r="2">
          <cell r="A2" t="str">
            <v>Alvenarias de tijolos maciço a 1 tijolo</v>
          </cell>
          <cell r="B2">
            <v>6519</v>
          </cell>
        </row>
        <row r="3">
          <cell r="A3" t="str">
            <v>Alvenarias de tijolos maciço a 1 tijolo</v>
          </cell>
          <cell r="B3">
            <v>6519</v>
          </cell>
        </row>
        <row r="4">
          <cell r="A4" t="str">
            <v>Alvenarias de tijolos maciço a chato</v>
          </cell>
          <cell r="B4">
            <v>72131</v>
          </cell>
        </row>
        <row r="5">
          <cell r="A5" t="str">
            <v>Alvenarias de tijolos maciço a chato</v>
          </cell>
          <cell r="B5">
            <v>72131</v>
          </cell>
        </row>
        <row r="6">
          <cell r="A6" t="str">
            <v>Armadura CA - 50</v>
          </cell>
          <cell r="B6" t="str">
            <v>74254/001</v>
          </cell>
        </row>
        <row r="7">
          <cell r="A7" t="str">
            <v>Armadura CA - 50</v>
          </cell>
          <cell r="B7" t="str">
            <v>74254/002</v>
          </cell>
        </row>
        <row r="8">
          <cell r="A8" t="str">
            <v>Assentamento de tubos de PVC junta elástica DN 100</v>
          </cell>
          <cell r="B8" t="str">
            <v>73840/001 + 73593</v>
          </cell>
        </row>
        <row r="9">
          <cell r="A9" t="str">
            <v>Assentamento de tubos de PVC junta elástica DN 150</v>
          </cell>
          <cell r="B9" t="str">
            <v>73840/003 + 73591</v>
          </cell>
        </row>
        <row r="10">
          <cell r="A10" t="str">
            <v>Azulejos</v>
          </cell>
          <cell r="B10" t="str">
            <v>73925/002</v>
          </cell>
        </row>
        <row r="11">
          <cell r="A11" t="str">
            <v>Brita nº3 - Camada drenante e drenos</v>
          </cell>
          <cell r="B11" t="str">
            <v>73902/001</v>
          </cell>
        </row>
        <row r="12">
          <cell r="A12" t="str">
            <v>Bueiro c/ alas  f 1000 mm L=12 m</v>
          </cell>
          <cell r="B12" t="str">
            <v>73772/001 + 2x73856/004</v>
          </cell>
        </row>
        <row r="13">
          <cell r="A13" t="str">
            <v>Caixa de inspeção pluvial (0,80x0,80)m - h=1,60m</v>
          </cell>
          <cell r="B13" t="str">
            <v>74206/001</v>
          </cell>
        </row>
        <row r="14">
          <cell r="A14" t="str">
            <v>Carga, descarga e transporte de material para aterro</v>
          </cell>
          <cell r="B14" t="str">
            <v>74207/001</v>
          </cell>
        </row>
        <row r="15">
          <cell r="A15" t="str">
            <v>Cerca mouroes de concreto a cada 3 m e 4 fios arame farpado</v>
          </cell>
          <cell r="B15" t="str">
            <v>74142/001</v>
          </cell>
        </row>
        <row r="16">
          <cell r="A16" t="str">
            <v>Chapisco c/ argam.de cimento e areia 1:4, espessura média 5 mm</v>
          </cell>
          <cell r="B16">
            <v>5974</v>
          </cell>
        </row>
        <row r="17">
          <cell r="A17" t="str">
            <v>Chuveiro Elétrico</v>
          </cell>
          <cell r="B17">
            <v>9535</v>
          </cell>
        </row>
        <row r="18">
          <cell r="A18" t="str">
            <v>Cobertura c/ telha cerâmica</v>
          </cell>
          <cell r="B18" t="str">
            <v>73931/003 + 73938/004+6058</v>
          </cell>
        </row>
        <row r="19">
          <cell r="A19" t="str">
            <v>Cobertura c/ telha fibrocim 8 mm autoport.trapez. L=90cm</v>
          </cell>
          <cell r="B19" t="str">
            <v>72082 + 73633</v>
          </cell>
        </row>
        <row r="20">
          <cell r="A20" t="str">
            <v>Compactação Mec. GC&gt;=95% PN (Talude e Dique)</v>
          </cell>
          <cell r="B20" t="str">
            <v>74005/002</v>
          </cell>
        </row>
        <row r="21">
          <cell r="A21" t="str">
            <v>Concreto bombeado 25MPa, incluindo preparo, lançamento e cura</v>
          </cell>
          <cell r="B21" t="str">
            <v>74138/003</v>
          </cell>
        </row>
        <row r="22">
          <cell r="A22" t="str">
            <v>Concreto bombeado 25MPa, incluindo preparo, lançamento e cura</v>
          </cell>
          <cell r="B22" t="str">
            <v>74138/003</v>
          </cell>
        </row>
        <row r="23">
          <cell r="A23" t="str">
            <v>Concreto bombeado 40MPa, incluindo preparo, lançamento e cura</v>
          </cell>
          <cell r="B23" t="str">
            <v>74138/005</v>
          </cell>
        </row>
        <row r="24">
          <cell r="A24" t="str">
            <v>Concreto para enchimento, 15 MPa</v>
          </cell>
          <cell r="B24" t="str">
            <v>73983/001</v>
          </cell>
        </row>
        <row r="25">
          <cell r="A25" t="str">
            <v>Contrapiso concreto 8 cm</v>
          </cell>
          <cell r="B25" t="str">
            <v>73907/001</v>
          </cell>
        </row>
        <row r="26">
          <cell r="A26" t="str">
            <v>Divisórias acústicas</v>
          </cell>
          <cell r="B26" t="str">
            <v>73862/007</v>
          </cell>
        </row>
        <row r="27">
          <cell r="A27" t="str">
            <v>Divisórias acústicas</v>
          </cell>
          <cell r="B27" t="str">
            <v>73862/007</v>
          </cell>
        </row>
        <row r="28">
          <cell r="A28" t="str">
            <v xml:space="preserve">Divisórias sanitárias </v>
          </cell>
          <cell r="B28" t="str">
            <v>73862/003</v>
          </cell>
        </row>
        <row r="29">
          <cell r="A29" t="str">
            <v>Emboco com aditivo impermeabilizante, espessura 15 mm</v>
          </cell>
          <cell r="B29">
            <v>5984</v>
          </cell>
        </row>
        <row r="30">
          <cell r="A30" t="str">
            <v>Escoramento com estaca-prancha</v>
          </cell>
          <cell r="B30" t="str">
            <v>73877/001</v>
          </cell>
        </row>
        <row r="31">
          <cell r="A31" t="str">
            <v>Esgotamento com bomba auto-escorvante 3,5 HP, a gasolina</v>
          </cell>
          <cell r="B31" t="str">
            <v>73891/001</v>
          </cell>
        </row>
        <row r="32">
          <cell r="A32" t="str">
            <v>Execução de pavimento de blocos de concreto tipo "S"  espessura 8 cm</v>
          </cell>
          <cell r="B32" t="str">
            <v>73764/002</v>
          </cell>
        </row>
        <row r="33">
          <cell r="A33" t="str">
            <v>Execução de pavimento de blocos de concreto tipo "S"  espessura 8 cm</v>
          </cell>
          <cell r="B33" t="str">
            <v>73764/002</v>
          </cell>
        </row>
        <row r="34">
          <cell r="A34" t="str">
            <v>Extintor de incêndio CO2 com suporte - 6Kg</v>
          </cell>
          <cell r="B34">
            <v>72554</v>
          </cell>
        </row>
        <row r="35">
          <cell r="A35" t="str">
            <v>Extintor de incêndio pó químico com suporte - 4Kg</v>
          </cell>
          <cell r="B35" t="str">
            <v>73775/001</v>
          </cell>
        </row>
        <row r="36">
          <cell r="A36" t="str">
            <v>Fôrmas planas para lajes e paredes, com escoramento</v>
          </cell>
          <cell r="B36">
            <v>73410</v>
          </cell>
        </row>
        <row r="37">
          <cell r="A37" t="str">
            <v>Fôrmas planas para lajes e paredes, com escoramento</v>
          </cell>
          <cell r="B37">
            <v>73410</v>
          </cell>
        </row>
        <row r="38">
          <cell r="A38" t="str">
            <v>Forro PVC</v>
          </cell>
          <cell r="B38">
            <v>41602</v>
          </cell>
        </row>
        <row r="39">
          <cell r="A39" t="str">
            <v>Geomembrana PEAD lisa e=1,5mm c/ fornecimento e colocação</v>
          </cell>
          <cell r="B39" t="str">
            <v>74033/001</v>
          </cell>
        </row>
        <row r="40">
          <cell r="A40" t="str">
            <v>Grama em Rolo, transporte e plantio</v>
          </cell>
          <cell r="B40" t="str">
            <v>74236/001</v>
          </cell>
        </row>
        <row r="41">
          <cell r="A41" t="str">
            <v>Grama em Rolo, transporte e plantio</v>
          </cell>
          <cell r="B41" t="str">
            <v>74236/001</v>
          </cell>
        </row>
        <row r="42">
          <cell r="A42" t="str">
            <v>Impermeabilização com tinta betuminosa 4 demaos</v>
          </cell>
          <cell r="B42" t="str">
            <v>74106/001 x2</v>
          </cell>
        </row>
        <row r="43">
          <cell r="A43" t="str">
            <v>Impermeabilização de massa, para concreto</v>
          </cell>
          <cell r="B43">
            <v>7325</v>
          </cell>
        </row>
        <row r="44">
          <cell r="A44" t="str">
            <v>Impermeabilização hidroasfalto</v>
          </cell>
          <cell r="B44" t="str">
            <v>74106/001</v>
          </cell>
        </row>
        <row r="45">
          <cell r="A45" t="str">
            <v>Impermeabilização rigida c/arg. Cristalizante</v>
          </cell>
          <cell r="B45" t="str">
            <v>73929/004</v>
          </cell>
        </row>
        <row r="46">
          <cell r="A46" t="str">
            <v>Instalações Prediais de Água Fria</v>
          </cell>
          <cell r="B46" t="str">
            <v>23706/004</v>
          </cell>
        </row>
        <row r="47">
          <cell r="A47" t="str">
            <v>Instalações Prediais de Esgoto Sanitário</v>
          </cell>
          <cell r="B47" t="str">
            <v>23706/001</v>
          </cell>
        </row>
        <row r="48">
          <cell r="A48" t="str">
            <v>Lastro de areia grossa</v>
          </cell>
          <cell r="B48">
            <v>73692</v>
          </cell>
        </row>
        <row r="50">
          <cell r="A50" t="str">
            <v>Lastro de Brita</v>
          </cell>
          <cell r="B50" t="str">
            <v>74164/004</v>
          </cell>
        </row>
        <row r="51">
          <cell r="A51" t="str">
            <v>Lastro de Concreto Magro</v>
          </cell>
          <cell r="B51" t="str">
            <v>74115/001</v>
          </cell>
        </row>
        <row r="52">
          <cell r="A52" t="str">
            <v>Lastro de Concreto Magro</v>
          </cell>
          <cell r="B52" t="str">
            <v>74115/001</v>
          </cell>
        </row>
        <row r="53">
          <cell r="A53" t="str">
            <v>Lavatório de coluna, com acessórios</v>
          </cell>
          <cell r="B53" t="str">
            <v>73947/006</v>
          </cell>
        </row>
        <row r="54">
          <cell r="A54" t="str">
            <v>Locação e Nivelamento de Obras Localizadas</v>
          </cell>
          <cell r="B54" t="str">
            <v>74077/003</v>
          </cell>
        </row>
        <row r="55">
          <cell r="A55" t="str">
            <v>Locação e Nivelamento de Obras Localizadas</v>
          </cell>
          <cell r="B55" t="str">
            <v>74077/003</v>
          </cell>
        </row>
        <row r="56">
          <cell r="A56" t="str">
            <v>Manta de PEAD e=2 mm</v>
          </cell>
          <cell r="B56" t="str">
            <v>74033/001</v>
          </cell>
        </row>
        <row r="57">
          <cell r="A57" t="str">
            <v>Manta Geotextil</v>
          </cell>
          <cell r="B57" t="str">
            <v>74031/001</v>
          </cell>
        </row>
        <row r="58">
          <cell r="A58" t="str">
            <v>Material empréstimo argila - medição no aterro compacto</v>
          </cell>
          <cell r="B58">
            <v>6079</v>
          </cell>
        </row>
        <row r="59">
          <cell r="A59" t="str">
            <v>Meio-fio de concreto</v>
          </cell>
          <cell r="B59">
            <v>72967</v>
          </cell>
        </row>
        <row r="60">
          <cell r="A60" t="str">
            <v>Mictório</v>
          </cell>
          <cell r="B60" t="str">
            <v>73947/005</v>
          </cell>
        </row>
        <row r="61">
          <cell r="A61" t="str">
            <v>Mureta Tijolo á vista (balcão)</v>
          </cell>
          <cell r="B61" t="str">
            <v>73982/001</v>
          </cell>
        </row>
        <row r="62">
          <cell r="A62" t="str">
            <v>Mureta Tijolo á vista (balcão)</v>
          </cell>
          <cell r="B62" t="str">
            <v>73982/001</v>
          </cell>
        </row>
        <row r="63">
          <cell r="A63" t="str">
            <v>Muro de Pedra</v>
          </cell>
          <cell r="B63" t="str">
            <v>74053/001</v>
          </cell>
        </row>
        <row r="64">
          <cell r="A64" t="str">
            <v>Peitoril de Basalto</v>
          </cell>
          <cell r="B64" t="str">
            <v>74159/001</v>
          </cell>
        </row>
        <row r="65">
          <cell r="A65" t="str">
            <v>Peitoril de basalto</v>
          </cell>
          <cell r="B65" t="str">
            <v>74159/001</v>
          </cell>
        </row>
        <row r="66">
          <cell r="A66" t="str">
            <v>Pintura acrílica faixa zebrada em pilares metálicos</v>
          </cell>
          <cell r="B66" t="str">
            <v>74145/001</v>
          </cell>
        </row>
        <row r="67">
          <cell r="A67" t="str">
            <v>Pintura acrílica faixa zebrada em pilares metálicos</v>
          </cell>
          <cell r="B67" t="str">
            <v>74145/001</v>
          </cell>
        </row>
        <row r="68">
          <cell r="A68" t="str">
            <v>Pintura acrílica sobre concreto 2 demãos e selador</v>
          </cell>
          <cell r="B68" t="str">
            <v>73954/002 + 74233/001</v>
          </cell>
        </row>
        <row r="70">
          <cell r="A70" t="str">
            <v>Pintura Betuminosa 4 demãos</v>
          </cell>
          <cell r="B70" t="str">
            <v>74106/001 x2</v>
          </cell>
        </row>
        <row r="71">
          <cell r="A71" t="str">
            <v>Pintura externa acrílica 2 demãos e selador</v>
          </cell>
          <cell r="B71" t="str">
            <v>73954/002 + 74233/001</v>
          </cell>
        </row>
        <row r="72">
          <cell r="A72" t="str">
            <v>Pintura interna acrílica 2 demãos e selador</v>
          </cell>
          <cell r="B72" t="str">
            <v>73954/002 + 73751/001</v>
          </cell>
        </row>
        <row r="73">
          <cell r="A73" t="str">
            <v>Piso cerâmico 30x30cm c/ argamassa colante incluindo rejunte</v>
          </cell>
          <cell r="B73" t="str">
            <v>73946/001</v>
          </cell>
        </row>
        <row r="74">
          <cell r="A74" t="str">
            <v>Piso cimentado liso (industrial)</v>
          </cell>
          <cell r="B74">
            <v>72136</v>
          </cell>
        </row>
        <row r="75">
          <cell r="A75" t="str">
            <v>Piso cimentado liso (queimado)</v>
          </cell>
          <cell r="B75" t="str">
            <v>73991/003</v>
          </cell>
        </row>
        <row r="76">
          <cell r="A76" t="str">
            <v>Piso com blocos intertravados de concreto</v>
          </cell>
          <cell r="B76" t="str">
            <v>74147/001</v>
          </cell>
        </row>
        <row r="77">
          <cell r="A77" t="str">
            <v>Plantio com fornecimento de Arbusto com altura de 70 a 100 cm</v>
          </cell>
          <cell r="B77" t="str">
            <v>73967/001+ 00000359</v>
          </cell>
        </row>
        <row r="78">
          <cell r="A78" t="str">
            <v>Plantio com fornecimento de árvore regional com H &lt; 2,00m</v>
          </cell>
          <cell r="B78" t="str">
            <v>73967/003+ 00000359</v>
          </cell>
        </row>
        <row r="79">
          <cell r="A79" t="str">
            <v>Plantio com fornecimento de árvore regional com H &gt; 2,00m</v>
          </cell>
          <cell r="B79" t="str">
            <v>73967/002+ 00000359</v>
          </cell>
        </row>
        <row r="80">
          <cell r="A80" t="str">
            <v>Porta 1 folha, tipo divisória. Dimensões: 0,80mx2,10 m</v>
          </cell>
          <cell r="B80" t="str">
            <v>73910/005</v>
          </cell>
        </row>
        <row r="81">
          <cell r="A81" t="str">
            <v>Porta 2 folhas, em madeira, semi-oca. Dimensões: 1,20mx2,10 m</v>
          </cell>
          <cell r="B81" t="str">
            <v>73910/008</v>
          </cell>
        </row>
        <row r="82">
          <cell r="A82" t="str">
            <v>Porta simples em madeira, semi-oca. Dimensões: 0,90mx2,10m</v>
          </cell>
          <cell r="B82" t="str">
            <v>73910/005</v>
          </cell>
        </row>
        <row r="83">
          <cell r="A83" t="str">
            <v>Reaterro Mecanizado - obras localizadas</v>
          </cell>
          <cell r="B83" t="str">
            <v>73964/005</v>
          </cell>
        </row>
        <row r="84">
          <cell r="A84" t="str">
            <v>Remoção do material escavado solo (DMT = 10 km)</v>
          </cell>
          <cell r="B84" t="str">
            <v>74207/001 + 74034/001</v>
          </cell>
        </row>
        <row r="85">
          <cell r="A85" t="str">
            <v>Revestimento c/ argam., cim. e areia 1:4, c/ aditivo imperm., e=15 mm</v>
          </cell>
          <cell r="B85">
            <v>5995</v>
          </cell>
        </row>
        <row r="86">
          <cell r="A86" t="str">
            <v>Revestimento de Piso em epóxi</v>
          </cell>
          <cell r="B86">
            <v>72815</v>
          </cell>
        </row>
        <row r="87">
          <cell r="A87" t="str">
            <v>Soleira de basalto</v>
          </cell>
          <cell r="B87" t="str">
            <v>74087/001</v>
          </cell>
        </row>
        <row r="88">
          <cell r="A88" t="str">
            <v>Vaso sanitário</v>
          </cell>
          <cell r="B88" t="str">
            <v>73947/011</v>
          </cell>
        </row>
        <row r="89">
          <cell r="A89" t="str">
            <v>Vidro liso transparente 5mm</v>
          </cell>
          <cell r="B89">
            <v>72117</v>
          </cell>
        </row>
        <row r="90">
          <cell r="A90" t="str">
            <v>Assentamento de tubos de PVC junta elástica DN 65</v>
          </cell>
          <cell r="B90" t="str">
            <v>73888/002 + 73595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theme="0" tint="-0.14999847407452621"/>
  </sheetPr>
  <dimension ref="A1:AA465"/>
  <sheetViews>
    <sheetView showGridLines="0" tabSelected="1" topLeftCell="H229" zoomScale="75" zoomScaleNormal="75" zoomScaleSheetLayoutView="75" workbookViewId="0">
      <selection activeCell="J61" sqref="J61"/>
    </sheetView>
  </sheetViews>
  <sheetFormatPr defaultColWidth="9.140625" defaultRowHeight="21.95" customHeight="1"/>
  <cols>
    <col min="1" max="1" width="12.42578125" style="57" customWidth="1"/>
    <col min="2" max="2" width="100" style="64" customWidth="1"/>
    <col min="3" max="3" width="13.140625" style="29" customWidth="1"/>
    <col min="4" max="4" width="22" style="29" customWidth="1"/>
    <col min="5" max="7" width="19.42578125" style="65" customWidth="1"/>
    <col min="8" max="10" width="26.140625" style="29" customWidth="1"/>
    <col min="11" max="11" width="18.85546875" style="66" customWidth="1"/>
    <col min="12" max="12" width="10.28515625" style="29" hidden="1" customWidth="1"/>
    <col min="13" max="13" width="17.5703125" style="29" hidden="1" customWidth="1"/>
    <col min="14" max="14" width="24.7109375" style="29" hidden="1" customWidth="1"/>
    <col min="15" max="15" width="12.5703125" style="29" hidden="1" customWidth="1"/>
    <col min="16" max="18" width="9.140625" style="29" hidden="1" customWidth="1"/>
    <col min="19" max="20" width="13.7109375" style="275" hidden="1" customWidth="1"/>
    <col min="21" max="22" width="16.140625" style="275" hidden="1" customWidth="1"/>
    <col min="23" max="26" width="0" style="29" hidden="1" customWidth="1"/>
    <col min="27" max="27" width="16.7109375" style="29" hidden="1" customWidth="1"/>
    <col min="28" max="53" width="0" style="29" hidden="1" customWidth="1"/>
    <col min="54" max="16384" width="9.140625" style="29"/>
  </cols>
  <sheetData>
    <row r="1" spans="1:27" s="27" customFormat="1" ht="21.95" customHeight="1">
      <c r="B1" s="67"/>
      <c r="E1" s="28"/>
      <c r="F1" s="28"/>
      <c r="G1" s="28"/>
      <c r="K1" s="287" t="s">
        <v>374</v>
      </c>
      <c r="O1" s="304">
        <v>5</v>
      </c>
      <c r="S1" s="374"/>
      <c r="T1" s="374"/>
      <c r="U1" s="374"/>
      <c r="V1" s="374"/>
    </row>
    <row r="2" spans="1:27" s="27" customFormat="1" ht="21.95" customHeight="1">
      <c r="B2" s="67"/>
      <c r="E2" s="28"/>
      <c r="F2" s="28"/>
      <c r="G2" s="28"/>
      <c r="H2" s="30"/>
      <c r="I2" s="30"/>
      <c r="J2" s="30"/>
      <c r="K2" s="287" t="s">
        <v>375</v>
      </c>
      <c r="O2" s="304">
        <v>0</v>
      </c>
      <c r="S2" s="374"/>
      <c r="T2" s="374"/>
      <c r="U2" s="374"/>
      <c r="V2" s="374"/>
    </row>
    <row r="3" spans="1:27" s="27" customFormat="1" ht="21.95" customHeight="1">
      <c r="B3" s="67"/>
      <c r="E3" s="28"/>
      <c r="F3" s="28"/>
      <c r="G3" s="28"/>
      <c r="H3" s="30"/>
      <c r="I3" s="30"/>
      <c r="J3" s="30"/>
      <c r="K3" s="288"/>
      <c r="O3" s="304">
        <v>50</v>
      </c>
      <c r="S3" s="374"/>
      <c r="T3" s="374"/>
      <c r="U3" s="374"/>
      <c r="V3" s="374"/>
    </row>
    <row r="4" spans="1:27" ht="15" customHeight="1">
      <c r="A4" s="31"/>
      <c r="B4" s="31"/>
      <c r="C4" s="31"/>
      <c r="D4" s="31"/>
      <c r="E4" s="28"/>
      <c r="F4" s="28"/>
      <c r="G4" s="28"/>
      <c r="H4" s="31"/>
      <c r="I4" s="31"/>
      <c r="J4" s="31"/>
      <c r="K4" s="31"/>
      <c r="N4" s="27"/>
      <c r="O4" s="304">
        <v>50</v>
      </c>
    </row>
    <row r="5" spans="1:27" ht="21.95" customHeight="1">
      <c r="A5" s="392" t="s">
        <v>267</v>
      </c>
      <c r="B5" s="392"/>
      <c r="C5" s="392"/>
      <c r="D5" s="392"/>
      <c r="E5" s="392"/>
      <c r="F5" s="392"/>
      <c r="G5" s="392"/>
      <c r="H5" s="392"/>
      <c r="I5" s="392"/>
      <c r="J5" s="392"/>
      <c r="K5" s="392"/>
      <c r="O5" s="304">
        <v>97.5</v>
      </c>
    </row>
    <row r="6" spans="1:27" ht="21.95" customHeight="1">
      <c r="A6" s="58"/>
      <c r="B6" s="58"/>
      <c r="C6" s="58"/>
      <c r="D6" s="58"/>
      <c r="E6" s="58"/>
      <c r="F6" s="58"/>
      <c r="G6" s="58"/>
      <c r="H6" s="58"/>
      <c r="I6" s="58"/>
      <c r="J6" s="58"/>
      <c r="K6" s="58"/>
      <c r="O6" s="304">
        <v>50</v>
      </c>
    </row>
    <row r="7" spans="1:27" ht="21.95" customHeight="1">
      <c r="A7" s="383" t="s">
        <v>61</v>
      </c>
      <c r="B7" s="385" t="s">
        <v>62</v>
      </c>
      <c r="C7" s="387" t="s">
        <v>167</v>
      </c>
      <c r="D7" s="389" t="s">
        <v>63</v>
      </c>
      <c r="E7" s="377" t="s">
        <v>402</v>
      </c>
      <c r="F7" s="377" t="s">
        <v>403</v>
      </c>
      <c r="G7" s="377" t="s">
        <v>168</v>
      </c>
      <c r="H7" s="377" t="s">
        <v>402</v>
      </c>
      <c r="I7" s="377" t="s">
        <v>403</v>
      </c>
      <c r="J7" s="381" t="s">
        <v>109</v>
      </c>
      <c r="K7" s="391" t="str">
        <f>'BDI '!$A$24</f>
        <v>DATA BASE: DEZ/2021</v>
      </c>
      <c r="M7" s="32" t="s">
        <v>129</v>
      </c>
      <c r="O7" s="29" t="s">
        <v>130</v>
      </c>
      <c r="S7" s="275" t="s">
        <v>168</v>
      </c>
      <c r="U7" s="275" t="s">
        <v>109</v>
      </c>
    </row>
    <row r="8" spans="1:27" ht="21.95" customHeight="1">
      <c r="A8" s="384"/>
      <c r="B8" s="386"/>
      <c r="C8" s="388"/>
      <c r="D8" s="390"/>
      <c r="E8" s="378"/>
      <c r="F8" s="378"/>
      <c r="G8" s="378"/>
      <c r="H8" s="378"/>
      <c r="I8" s="378"/>
      <c r="J8" s="382"/>
      <c r="K8" s="380"/>
      <c r="M8" s="32"/>
    </row>
    <row r="9" spans="1:27" ht="15" customHeight="1">
      <c r="A9" s="326"/>
      <c r="B9" s="33"/>
      <c r="C9" s="34"/>
      <c r="D9" s="35"/>
      <c r="E9" s="36"/>
      <c r="F9" s="36"/>
      <c r="G9" s="36"/>
      <c r="H9" s="37"/>
      <c r="I9" s="37"/>
      <c r="J9" s="37"/>
      <c r="K9" s="334"/>
      <c r="M9" s="32" t="s">
        <v>35</v>
      </c>
    </row>
    <row r="10" spans="1:27" ht="21.95" customHeight="1">
      <c r="A10" s="328">
        <v>1</v>
      </c>
      <c r="B10" s="38" t="s">
        <v>268</v>
      </c>
      <c r="C10" s="39"/>
      <c r="D10" s="40"/>
      <c r="E10" s="41"/>
      <c r="F10" s="41"/>
      <c r="G10" s="41"/>
      <c r="H10" s="40"/>
      <c r="I10" s="40"/>
      <c r="J10" s="40"/>
      <c r="K10" s="329"/>
      <c r="M10" s="42">
        <f>'BDI '!G15+1</f>
        <v>1.2403</v>
      </c>
    </row>
    <row r="11" spans="1:27" ht="21.95" customHeight="1">
      <c r="A11" s="297" t="s">
        <v>72</v>
      </c>
      <c r="B11" s="298" t="s">
        <v>338</v>
      </c>
      <c r="C11" s="299" t="s">
        <v>28</v>
      </c>
      <c r="D11" s="300">
        <f>SUMIF($A$65:$A$63610,A11,$D$65:$D$63610)</f>
        <v>2.88</v>
      </c>
      <c r="E11" s="301">
        <f>G11-F11</f>
        <v>357.24</v>
      </c>
      <c r="F11" s="301">
        <f>TRUNC(G11*AA11,2)</f>
        <v>39.69</v>
      </c>
      <c r="G11" s="301">
        <f>COMPOSIÇÃO!$H$19</f>
        <v>396.93</v>
      </c>
      <c r="H11" s="301">
        <f>SUMIF($A$65:$A$63610,A11,$H$65:$H$63610)</f>
        <v>1028.8500000000001</v>
      </c>
      <c r="I11" s="301">
        <f>SUMIF($A$65:$A$63610,A11,$I$65:$I$63610)</f>
        <v>114.3</v>
      </c>
      <c r="J11" s="301">
        <f>SUMIF($A$65:$A$63610,A11,$J$65:$J$63610)</f>
        <v>1143.1500000000001</v>
      </c>
      <c r="K11" s="302" t="s">
        <v>133</v>
      </c>
      <c r="M11" s="32"/>
      <c r="S11" s="275">
        <v>380.64</v>
      </c>
      <c r="T11" s="275">
        <f>G11-S11</f>
        <v>16.29000000000002</v>
      </c>
      <c r="U11" s="275">
        <v>1096.24</v>
      </c>
      <c r="V11" s="275">
        <f>J11-U11</f>
        <v>46.910000000000082</v>
      </c>
      <c r="AA11" s="29">
        <v>0.1</v>
      </c>
    </row>
    <row r="12" spans="1:27" ht="21.95" customHeight="1">
      <c r="A12" s="297" t="s">
        <v>74</v>
      </c>
      <c r="B12" s="298" t="s">
        <v>131</v>
      </c>
      <c r="C12" s="299" t="s">
        <v>28</v>
      </c>
      <c r="D12" s="300">
        <f>SUMIF($A$65:$A$63610,A12,$D$65:$D$63610)</f>
        <v>29827.260000000002</v>
      </c>
      <c r="E12" s="301">
        <f>G12-F12</f>
        <v>0.36</v>
      </c>
      <c r="F12" s="301">
        <f>TRUNC(G12*AA12,2)</f>
        <v>0.08</v>
      </c>
      <c r="G12" s="301">
        <f>COMPOSIÇÃO!$H$34</f>
        <v>0.44</v>
      </c>
      <c r="H12" s="301">
        <f>SUMIF($A$65:$A$63610,A12,$H$65:$H$63610)</f>
        <v>10737.82</v>
      </c>
      <c r="I12" s="301">
        <f>SUMIF($A$65:$A$63610,A12,$I$65:$I$63610)</f>
        <v>2386.14</v>
      </c>
      <c r="J12" s="301">
        <f>SUMIF($A$65:$A$63610,A12,$J$65:$J$63610)</f>
        <v>13123.960000000001</v>
      </c>
      <c r="K12" s="302" t="s">
        <v>133</v>
      </c>
      <c r="M12" s="32"/>
      <c r="S12" s="275">
        <v>0.42</v>
      </c>
      <c r="T12" s="275">
        <f t="shared" ref="T12:T56" si="0">G12-S12</f>
        <v>2.0000000000000018E-2</v>
      </c>
      <c r="U12" s="275">
        <v>12527.41</v>
      </c>
      <c r="V12" s="275">
        <f t="shared" ref="V12:V58" si="1">J12-U12</f>
        <v>596.55000000000109</v>
      </c>
      <c r="AA12" s="29">
        <v>0.2</v>
      </c>
    </row>
    <row r="13" spans="1:27" ht="21.95" customHeight="1">
      <c r="A13" s="297" t="s">
        <v>76</v>
      </c>
      <c r="B13" s="298" t="s">
        <v>132</v>
      </c>
      <c r="C13" s="299" t="s">
        <v>34</v>
      </c>
      <c r="D13" s="300">
        <v>1</v>
      </c>
      <c r="E13" s="301">
        <f>G13-F13</f>
        <v>8262.6799999999985</v>
      </c>
      <c r="F13" s="301">
        <f>TRUNC(G13*AA13,2)</f>
        <v>8262.67</v>
      </c>
      <c r="G13" s="301">
        <f>'MOBILIZAÇÃO '!$I$36</f>
        <v>16525.349999999999</v>
      </c>
      <c r="H13" s="301">
        <f>J13-I13</f>
        <v>8262.6799999999985</v>
      </c>
      <c r="I13" s="301">
        <f>TRUNC(D13*F13,2)</f>
        <v>8262.67</v>
      </c>
      <c r="J13" s="301">
        <f>TRUNC(D13*G13,2)</f>
        <v>16525.349999999999</v>
      </c>
      <c r="K13" s="302" t="s">
        <v>133</v>
      </c>
      <c r="M13" s="32"/>
      <c r="S13" s="275">
        <v>16525.349999999999</v>
      </c>
      <c r="T13" s="275">
        <f t="shared" si="0"/>
        <v>0</v>
      </c>
      <c r="U13" s="275">
        <v>16525.349999999999</v>
      </c>
      <c r="V13" s="275">
        <f t="shared" si="1"/>
        <v>0</v>
      </c>
      <c r="AA13" s="29">
        <v>0.5</v>
      </c>
    </row>
    <row r="14" spans="1:27" ht="21.95" customHeight="1">
      <c r="A14" s="297" t="s">
        <v>78</v>
      </c>
      <c r="B14" s="298" t="s">
        <v>134</v>
      </c>
      <c r="C14" s="299" t="s">
        <v>253</v>
      </c>
      <c r="D14" s="300">
        <v>7</v>
      </c>
      <c r="E14" s="301">
        <f>G14-F14</f>
        <v>15330.810000000001</v>
      </c>
      <c r="F14" s="301">
        <f>TRUNC(G14*AA14,2)</f>
        <v>806.88</v>
      </c>
      <c r="G14" s="301">
        <f>'ADM LOCAL'!$L$20</f>
        <v>16137.69</v>
      </c>
      <c r="H14" s="301">
        <f>J14-I14</f>
        <v>107315.67</v>
      </c>
      <c r="I14" s="301">
        <f>TRUNC(D14*F14,2)</f>
        <v>5648.16</v>
      </c>
      <c r="J14" s="301">
        <f>TRUNC(D14*G14,2)</f>
        <v>112963.83</v>
      </c>
      <c r="K14" s="302" t="s">
        <v>133</v>
      </c>
      <c r="M14" s="32"/>
      <c r="S14" s="275">
        <v>14931.12</v>
      </c>
      <c r="T14" s="275">
        <f t="shared" si="0"/>
        <v>1206.5699999999997</v>
      </c>
      <c r="U14" s="275">
        <v>104517.84</v>
      </c>
      <c r="V14" s="275">
        <f t="shared" si="1"/>
        <v>8445.9900000000052</v>
      </c>
      <c r="AA14" s="29">
        <v>0.05</v>
      </c>
    </row>
    <row r="15" spans="1:27" ht="21.95" customHeight="1">
      <c r="A15" s="330" t="str">
        <f>CONCATENATE("TOTAL DO ITEM ",A10," - ",B10)</f>
        <v>TOTAL DO ITEM 1 - SERVIÇOS PRELIMINARES</v>
      </c>
      <c r="B15" s="43"/>
      <c r="C15" s="44"/>
      <c r="D15" s="44"/>
      <c r="E15" s="45"/>
      <c r="F15" s="45"/>
      <c r="G15" s="45"/>
      <c r="H15" s="46">
        <f>SUM(H11:H14)</f>
        <v>127345.01999999999</v>
      </c>
      <c r="I15" s="46">
        <f>SUM(I11:I14)</f>
        <v>16411.27</v>
      </c>
      <c r="J15" s="46">
        <f>SUM(J11:J14)</f>
        <v>143756.29</v>
      </c>
      <c r="K15" s="331"/>
      <c r="M15" s="32"/>
      <c r="N15" s="29">
        <f>J15/O15</f>
        <v>4.126127408883494E-2</v>
      </c>
      <c r="O15" s="337">
        <f>J58-J15</f>
        <v>3484048.7399999998</v>
      </c>
      <c r="T15" s="275">
        <f t="shared" si="0"/>
        <v>0</v>
      </c>
      <c r="U15" s="275">
        <v>134666.84</v>
      </c>
      <c r="V15" s="275">
        <f t="shared" si="1"/>
        <v>9089.4500000000116</v>
      </c>
    </row>
    <row r="16" spans="1:27" ht="21.95" customHeight="1">
      <c r="A16" s="332">
        <v>2</v>
      </c>
      <c r="B16" s="43" t="s">
        <v>148</v>
      </c>
      <c r="C16" s="47"/>
      <c r="D16" s="48"/>
      <c r="E16" s="50"/>
      <c r="F16" s="50"/>
      <c r="G16" s="50"/>
      <c r="H16" s="50"/>
      <c r="I16" s="50"/>
      <c r="J16" s="50"/>
      <c r="K16" s="302"/>
      <c r="M16" s="32">
        <v>0</v>
      </c>
      <c r="T16" s="275">
        <f t="shared" si="0"/>
        <v>0</v>
      </c>
      <c r="V16" s="275">
        <f t="shared" si="1"/>
        <v>0</v>
      </c>
    </row>
    <row r="17" spans="1:27" ht="21.95" customHeight="1">
      <c r="A17" s="297" t="s">
        <v>97</v>
      </c>
      <c r="B17" s="298" t="s">
        <v>149</v>
      </c>
      <c r="C17" s="299" t="s">
        <v>28</v>
      </c>
      <c r="D17" s="300">
        <f t="shared" ref="D17:D48" si="2">SUMIF($A$65:$A$63610,A17,$D$65:$D$63610)</f>
        <v>385</v>
      </c>
      <c r="E17" s="301">
        <f t="shared" ref="E17:E48" si="3">G17-F17</f>
        <v>18.64</v>
      </c>
      <c r="F17" s="301">
        <f t="shared" ref="F17:F48" si="4">TRUNC(G17*AA17,2)</f>
        <v>3.28</v>
      </c>
      <c r="G17" s="301">
        <f t="shared" ref="G17:G48" si="5">TRUNC(M17*$M$10,2)</f>
        <v>21.92</v>
      </c>
      <c r="H17" s="301">
        <f t="shared" ref="H17:H48" si="6">SUMIF($A$65:$A$63610,A17,$H$65:$H$63610)</f>
        <v>7176.39</v>
      </c>
      <c r="I17" s="301">
        <f t="shared" ref="I17:I48" si="7">SUMIF($A$65:$A$63610,A17,$I$65:$I$63610)</f>
        <v>1262.79</v>
      </c>
      <c r="J17" s="301">
        <f t="shared" ref="J17:J48" si="8">SUMIF($A$65:$A$63610,A17,$J$65:$J$63610)</f>
        <v>8439.18</v>
      </c>
      <c r="K17" s="302">
        <v>97636</v>
      </c>
      <c r="M17" s="32">
        <v>17.68</v>
      </c>
      <c r="S17" s="275">
        <v>20.22</v>
      </c>
      <c r="T17" s="275">
        <f t="shared" si="0"/>
        <v>1.7000000000000028</v>
      </c>
      <c r="U17" s="275">
        <v>7784.69</v>
      </c>
      <c r="V17" s="275">
        <f t="shared" si="1"/>
        <v>654.49000000000069</v>
      </c>
      <c r="AA17" s="29">
        <v>0.15</v>
      </c>
    </row>
    <row r="18" spans="1:27" ht="21.95" customHeight="1">
      <c r="A18" s="297" t="s">
        <v>99</v>
      </c>
      <c r="B18" s="298" t="str">
        <f>CONCATENATE("TRANSPORTE DO MATERIAL REMOVIDO - DMT ",O18," KM")</f>
        <v>TRANSPORTE DO MATERIAL REMOVIDO - DMT 5 KM</v>
      </c>
      <c r="C18" s="299" t="s">
        <v>258</v>
      </c>
      <c r="D18" s="300">
        <f t="shared" si="2"/>
        <v>385</v>
      </c>
      <c r="E18" s="301">
        <f t="shared" si="3"/>
        <v>2.4099999999999997</v>
      </c>
      <c r="F18" s="301">
        <f t="shared" si="4"/>
        <v>0.12</v>
      </c>
      <c r="G18" s="301">
        <f t="shared" si="5"/>
        <v>2.5299999999999998</v>
      </c>
      <c r="H18" s="301">
        <f t="shared" si="6"/>
        <v>927.85000000000014</v>
      </c>
      <c r="I18" s="301">
        <f t="shared" si="7"/>
        <v>46.19</v>
      </c>
      <c r="J18" s="301">
        <f t="shared" si="8"/>
        <v>974.04</v>
      </c>
      <c r="K18" s="302">
        <v>93588</v>
      </c>
      <c r="M18" s="32">
        <v>2.04</v>
      </c>
      <c r="N18" s="32"/>
      <c r="O18" s="274">
        <f>$O$1</f>
        <v>5</v>
      </c>
      <c r="S18" s="275">
        <v>2.61</v>
      </c>
      <c r="T18" s="275">
        <f t="shared" si="0"/>
        <v>-8.0000000000000071E-2</v>
      </c>
      <c r="U18" s="275">
        <v>1004.8400000000001</v>
      </c>
      <c r="V18" s="275">
        <f t="shared" si="1"/>
        <v>-30.800000000000182</v>
      </c>
      <c r="AA18" s="29">
        <v>0.05</v>
      </c>
    </row>
    <row r="19" spans="1:27" ht="21.95" customHeight="1">
      <c r="A19" s="297" t="s">
        <v>101</v>
      </c>
      <c r="B19" s="298" t="s">
        <v>391</v>
      </c>
      <c r="C19" s="299" t="s">
        <v>29</v>
      </c>
      <c r="D19" s="300">
        <f t="shared" si="2"/>
        <v>115.49000000000001</v>
      </c>
      <c r="E19" s="301">
        <f t="shared" si="3"/>
        <v>10.32</v>
      </c>
      <c r="F19" s="301">
        <f t="shared" si="4"/>
        <v>1.1399999999999999</v>
      </c>
      <c r="G19" s="301">
        <f t="shared" si="5"/>
        <v>11.46</v>
      </c>
      <c r="H19" s="301">
        <f t="shared" si="6"/>
        <v>1191.8599999999999</v>
      </c>
      <c r="I19" s="301">
        <f t="shared" si="7"/>
        <v>131.64000000000001</v>
      </c>
      <c r="J19" s="301">
        <f t="shared" si="8"/>
        <v>1323.5</v>
      </c>
      <c r="K19" s="302">
        <v>101230</v>
      </c>
      <c r="M19" s="32">
        <v>9.24</v>
      </c>
      <c r="S19" s="275">
        <v>9.89</v>
      </c>
      <c r="T19" s="275">
        <f t="shared" si="0"/>
        <v>1.5700000000000003</v>
      </c>
      <c r="U19" s="275">
        <v>1142.1799999999998</v>
      </c>
      <c r="V19" s="275">
        <f t="shared" si="1"/>
        <v>181.32000000000016</v>
      </c>
      <c r="AA19" s="29">
        <v>0.1</v>
      </c>
    </row>
    <row r="20" spans="1:27" ht="21.95" customHeight="1">
      <c r="A20" s="297" t="s">
        <v>103</v>
      </c>
      <c r="B20" s="298" t="str">
        <f>CONCATENATE("TRANSPORTE COM CAMINHÃO BASCULANTE - DMT ",O20," KM")</f>
        <v>TRANSPORTE COM CAMINHÃO BASCULANTE - DMT 4 KM</v>
      </c>
      <c r="C20" s="299" t="s">
        <v>258</v>
      </c>
      <c r="D20" s="300">
        <f t="shared" si="2"/>
        <v>577.44999999999993</v>
      </c>
      <c r="E20" s="301">
        <f t="shared" si="3"/>
        <v>2.4099999999999997</v>
      </c>
      <c r="F20" s="301">
        <f t="shared" si="4"/>
        <v>0.12</v>
      </c>
      <c r="G20" s="301">
        <f t="shared" si="5"/>
        <v>2.5299999999999998</v>
      </c>
      <c r="H20" s="301">
        <f t="shared" si="6"/>
        <v>1391.65</v>
      </c>
      <c r="I20" s="301">
        <f t="shared" si="7"/>
        <v>69.28</v>
      </c>
      <c r="J20" s="301">
        <f t="shared" si="8"/>
        <v>1460.93</v>
      </c>
      <c r="K20" s="302">
        <v>93588</v>
      </c>
      <c r="M20" s="32">
        <v>2.04</v>
      </c>
      <c r="N20" s="32"/>
      <c r="O20" s="274">
        <f>$O$1-1</f>
        <v>4</v>
      </c>
      <c r="S20" s="275">
        <v>2.61</v>
      </c>
      <c r="T20" s="275">
        <f t="shared" si="0"/>
        <v>-8.0000000000000071E-2</v>
      </c>
      <c r="U20" s="275">
        <v>1507.13</v>
      </c>
      <c r="V20" s="275">
        <f t="shared" si="1"/>
        <v>-46.200000000000045</v>
      </c>
      <c r="AA20" s="29">
        <v>0.05</v>
      </c>
    </row>
    <row r="21" spans="1:27" ht="21.95" customHeight="1">
      <c r="A21" s="297" t="s">
        <v>105</v>
      </c>
      <c r="B21" s="298" t="s">
        <v>138</v>
      </c>
      <c r="C21" s="299" t="s">
        <v>29</v>
      </c>
      <c r="D21" s="300">
        <f t="shared" si="2"/>
        <v>144.35</v>
      </c>
      <c r="E21" s="301">
        <f t="shared" si="3"/>
        <v>1.5499999999999998</v>
      </c>
      <c r="F21" s="301">
        <f t="shared" si="4"/>
        <v>0.08</v>
      </c>
      <c r="G21" s="301">
        <f t="shared" si="5"/>
        <v>1.63</v>
      </c>
      <c r="H21" s="301">
        <f t="shared" si="6"/>
        <v>223.74</v>
      </c>
      <c r="I21" s="301">
        <f t="shared" si="7"/>
        <v>11.529999999999998</v>
      </c>
      <c r="J21" s="301">
        <f t="shared" si="8"/>
        <v>235.26999999999998</v>
      </c>
      <c r="K21" s="302">
        <v>100574</v>
      </c>
      <c r="M21" s="32">
        <v>1.32</v>
      </c>
      <c r="S21" s="275">
        <v>1.4</v>
      </c>
      <c r="T21" s="275">
        <f t="shared" si="0"/>
        <v>0.22999999999999998</v>
      </c>
      <c r="U21" s="275">
        <v>202.07</v>
      </c>
      <c r="V21" s="275">
        <f t="shared" si="1"/>
        <v>33.199999999999989</v>
      </c>
      <c r="AA21" s="29">
        <v>0.05</v>
      </c>
    </row>
    <row r="22" spans="1:27" ht="21.95" customHeight="1">
      <c r="A22" s="297" t="s">
        <v>107</v>
      </c>
      <c r="B22" s="298" t="s">
        <v>143</v>
      </c>
      <c r="C22" s="299" t="s">
        <v>28</v>
      </c>
      <c r="D22" s="300">
        <f t="shared" si="2"/>
        <v>385</v>
      </c>
      <c r="E22" s="301">
        <f t="shared" si="3"/>
        <v>2.38</v>
      </c>
      <c r="F22" s="301">
        <f t="shared" si="4"/>
        <v>0.26</v>
      </c>
      <c r="G22" s="301">
        <f t="shared" si="5"/>
        <v>2.64</v>
      </c>
      <c r="H22" s="301">
        <f t="shared" si="6"/>
        <v>916.31000000000006</v>
      </c>
      <c r="I22" s="301">
        <f t="shared" si="7"/>
        <v>100.07999999999998</v>
      </c>
      <c r="J22" s="301">
        <f t="shared" si="8"/>
        <v>1016.3900000000001</v>
      </c>
      <c r="K22" s="302">
        <v>100576</v>
      </c>
      <c r="M22" s="32">
        <v>2.13</v>
      </c>
      <c r="S22" s="275">
        <v>2.15</v>
      </c>
      <c r="T22" s="275">
        <f t="shared" si="0"/>
        <v>0.49000000000000021</v>
      </c>
      <c r="U22" s="275">
        <v>827.74</v>
      </c>
      <c r="V22" s="275">
        <f t="shared" si="1"/>
        <v>188.65000000000009</v>
      </c>
      <c r="AA22" s="29">
        <v>0.1</v>
      </c>
    </row>
    <row r="23" spans="1:27" ht="21.95" customHeight="1">
      <c r="A23" s="297" t="s">
        <v>135</v>
      </c>
      <c r="B23" s="298" t="s">
        <v>339</v>
      </c>
      <c r="C23" s="299" t="s">
        <v>29</v>
      </c>
      <c r="D23" s="300">
        <f t="shared" si="2"/>
        <v>115.49000000000001</v>
      </c>
      <c r="E23" s="301">
        <f t="shared" si="3"/>
        <v>114.14</v>
      </c>
      <c r="F23" s="301">
        <f t="shared" si="4"/>
        <v>9.92</v>
      </c>
      <c r="G23" s="301">
        <f t="shared" si="5"/>
        <v>124.06</v>
      </c>
      <c r="H23" s="301">
        <f t="shared" si="6"/>
        <v>13182.02</v>
      </c>
      <c r="I23" s="301">
        <f t="shared" si="7"/>
        <v>1145.6500000000001</v>
      </c>
      <c r="J23" s="301">
        <f t="shared" si="8"/>
        <v>14327.669999999998</v>
      </c>
      <c r="K23" s="302">
        <v>96400</v>
      </c>
      <c r="M23" s="32">
        <v>100.03</v>
      </c>
      <c r="N23" s="49"/>
      <c r="S23" s="275">
        <v>110.67</v>
      </c>
      <c r="T23" s="275">
        <f t="shared" si="0"/>
        <v>13.39</v>
      </c>
      <c r="U23" s="275">
        <v>12781.27</v>
      </c>
      <c r="V23" s="275">
        <f t="shared" si="1"/>
        <v>1546.3999999999978</v>
      </c>
      <c r="AA23" s="29">
        <v>0.08</v>
      </c>
    </row>
    <row r="24" spans="1:27" ht="21.95" customHeight="1">
      <c r="A24" s="297" t="s">
        <v>136</v>
      </c>
      <c r="B24" s="298" t="s">
        <v>340</v>
      </c>
      <c r="C24" s="299" t="s">
        <v>29</v>
      </c>
      <c r="D24" s="300">
        <f t="shared" si="2"/>
        <v>161.67999999999998</v>
      </c>
      <c r="E24" s="301">
        <f t="shared" si="3"/>
        <v>7.0699999999999994</v>
      </c>
      <c r="F24" s="301">
        <f t="shared" si="4"/>
        <v>0.61</v>
      </c>
      <c r="G24" s="301">
        <f t="shared" si="5"/>
        <v>7.68</v>
      </c>
      <c r="H24" s="301">
        <f t="shared" si="6"/>
        <v>1143.0600000000002</v>
      </c>
      <c r="I24" s="301">
        <f t="shared" si="7"/>
        <v>98.62</v>
      </c>
      <c r="J24" s="301">
        <f t="shared" si="8"/>
        <v>1241.68</v>
      </c>
      <c r="K24" s="302">
        <v>100974</v>
      </c>
      <c r="M24" s="32">
        <v>6.2</v>
      </c>
      <c r="S24" s="275">
        <v>7.47</v>
      </c>
      <c r="T24" s="275">
        <f t="shared" si="0"/>
        <v>0.20999999999999996</v>
      </c>
      <c r="U24" s="275">
        <v>1207.7300000000002</v>
      </c>
      <c r="V24" s="275">
        <f t="shared" si="1"/>
        <v>33.949999999999818</v>
      </c>
      <c r="AA24" s="29">
        <v>0.08</v>
      </c>
    </row>
    <row r="25" spans="1:27" ht="21.95" customHeight="1">
      <c r="A25" s="297" t="s">
        <v>137</v>
      </c>
      <c r="B25" s="298" t="str">
        <f>CONCATENATE("TRANSPORTE DE BRITA RACHÃO ATÉ 30 KM - DMT ",O25," KM")</f>
        <v>TRANSPORTE DE BRITA RACHÃO ATÉ 30 KM - DMT 30 KM</v>
      </c>
      <c r="C25" s="299" t="s">
        <v>258</v>
      </c>
      <c r="D25" s="300">
        <f t="shared" si="2"/>
        <v>4850.4000000000005</v>
      </c>
      <c r="E25" s="301">
        <f t="shared" si="3"/>
        <v>1.9</v>
      </c>
      <c r="F25" s="301">
        <f t="shared" si="4"/>
        <v>0.1</v>
      </c>
      <c r="G25" s="301">
        <f t="shared" si="5"/>
        <v>2</v>
      </c>
      <c r="H25" s="301">
        <f t="shared" si="6"/>
        <v>9215.76</v>
      </c>
      <c r="I25" s="301">
        <f t="shared" si="7"/>
        <v>485.03999999999996</v>
      </c>
      <c r="J25" s="301">
        <f t="shared" si="8"/>
        <v>9700.8000000000011</v>
      </c>
      <c r="K25" s="302">
        <v>95875</v>
      </c>
      <c r="M25" s="32">
        <v>1.62</v>
      </c>
      <c r="N25" s="32"/>
      <c r="O25" s="274">
        <v>30</v>
      </c>
      <c r="S25" s="275">
        <v>2.0699999999999998</v>
      </c>
      <c r="T25" s="275">
        <f t="shared" si="0"/>
        <v>-6.999999999999984E-2</v>
      </c>
      <c r="U25" s="275">
        <v>10040.31</v>
      </c>
      <c r="V25" s="275">
        <f t="shared" si="1"/>
        <v>-339.5099999999984</v>
      </c>
      <c r="AA25" s="29">
        <v>0.05</v>
      </c>
    </row>
    <row r="26" spans="1:27" ht="21.95" customHeight="1">
      <c r="A26" s="297" t="s">
        <v>139</v>
      </c>
      <c r="B26" s="298" t="str">
        <f>CONCATENATE("TRANSPORTE DE BRITA RACHÃO ADICIONAL PARA EXCEDENTE A 30 KM - DMT ",O26," KM")</f>
        <v>TRANSPORTE DE BRITA RACHÃO ADICIONAL PARA EXCEDENTE A 30 KM - DMT 20 KM</v>
      </c>
      <c r="C26" s="299" t="s">
        <v>258</v>
      </c>
      <c r="D26" s="300">
        <f t="shared" si="2"/>
        <v>3233.6000000000004</v>
      </c>
      <c r="E26" s="301">
        <f t="shared" si="3"/>
        <v>0.76</v>
      </c>
      <c r="F26" s="301">
        <f t="shared" si="4"/>
        <v>0.03</v>
      </c>
      <c r="G26" s="301">
        <f t="shared" si="5"/>
        <v>0.79</v>
      </c>
      <c r="H26" s="301">
        <f t="shared" si="6"/>
        <v>2457.5299999999997</v>
      </c>
      <c r="I26" s="301">
        <f t="shared" si="7"/>
        <v>97</v>
      </c>
      <c r="J26" s="301">
        <f t="shared" si="8"/>
        <v>2554.5300000000002</v>
      </c>
      <c r="K26" s="302">
        <v>93590</v>
      </c>
      <c r="M26" s="32">
        <v>0.64</v>
      </c>
      <c r="N26" s="32"/>
      <c r="O26" s="274">
        <f>$O$3-O25</f>
        <v>20</v>
      </c>
      <c r="S26" s="275">
        <v>0.81</v>
      </c>
      <c r="T26" s="275">
        <f t="shared" si="0"/>
        <v>-2.0000000000000018E-2</v>
      </c>
      <c r="U26" s="275">
        <v>2619.2000000000003</v>
      </c>
      <c r="V26" s="275">
        <f t="shared" si="1"/>
        <v>-64.670000000000073</v>
      </c>
      <c r="AA26" s="29">
        <v>0.05</v>
      </c>
    </row>
    <row r="27" spans="1:27" ht="34.5" customHeight="1">
      <c r="A27" s="297" t="s">
        <v>140</v>
      </c>
      <c r="B27" s="298" t="s">
        <v>341</v>
      </c>
      <c r="C27" s="299" t="s">
        <v>29</v>
      </c>
      <c r="D27" s="300">
        <f t="shared" si="2"/>
        <v>76.989999999999995</v>
      </c>
      <c r="E27" s="301">
        <f t="shared" si="3"/>
        <v>125.61999999999999</v>
      </c>
      <c r="F27" s="301">
        <f t="shared" si="4"/>
        <v>10.92</v>
      </c>
      <c r="G27" s="301">
        <f t="shared" si="5"/>
        <v>136.54</v>
      </c>
      <c r="H27" s="301">
        <f t="shared" si="6"/>
        <v>9671.48</v>
      </c>
      <c r="I27" s="301">
        <f t="shared" si="7"/>
        <v>840.72</v>
      </c>
      <c r="J27" s="301">
        <f t="shared" si="8"/>
        <v>10512.2</v>
      </c>
      <c r="K27" s="302">
        <v>96396</v>
      </c>
      <c r="M27" s="32">
        <v>110.09</v>
      </c>
      <c r="N27" s="49"/>
      <c r="S27" s="275">
        <v>121.83</v>
      </c>
      <c r="T27" s="275">
        <f t="shared" si="0"/>
        <v>14.709999999999994</v>
      </c>
      <c r="U27" s="275">
        <v>9379.68</v>
      </c>
      <c r="V27" s="275">
        <f t="shared" si="1"/>
        <v>1132.5200000000004</v>
      </c>
      <c r="AA27" s="29">
        <v>0.08</v>
      </c>
    </row>
    <row r="28" spans="1:27" ht="21.95" customHeight="1">
      <c r="A28" s="297" t="s">
        <v>141</v>
      </c>
      <c r="B28" s="298" t="s">
        <v>164</v>
      </c>
      <c r="C28" s="299" t="s">
        <v>29</v>
      </c>
      <c r="D28" s="300">
        <f t="shared" si="2"/>
        <v>112.91</v>
      </c>
      <c r="E28" s="301">
        <f t="shared" si="3"/>
        <v>7.0699999999999994</v>
      </c>
      <c r="F28" s="301">
        <f t="shared" si="4"/>
        <v>0.61</v>
      </c>
      <c r="G28" s="301">
        <f t="shared" si="5"/>
        <v>7.68</v>
      </c>
      <c r="H28" s="301">
        <f t="shared" si="6"/>
        <v>798.28</v>
      </c>
      <c r="I28" s="301">
        <f t="shared" si="7"/>
        <v>68.849999999999994</v>
      </c>
      <c r="J28" s="301">
        <f t="shared" si="8"/>
        <v>867.13</v>
      </c>
      <c r="K28" s="302">
        <v>100974</v>
      </c>
      <c r="M28" s="32">
        <v>6.2</v>
      </c>
      <c r="S28" s="275">
        <v>7.47</v>
      </c>
      <c r="T28" s="275">
        <f t="shared" si="0"/>
        <v>0.20999999999999996</v>
      </c>
      <c r="U28" s="275">
        <v>843.42</v>
      </c>
      <c r="V28" s="275">
        <f t="shared" si="1"/>
        <v>23.710000000000036</v>
      </c>
      <c r="AA28" s="29">
        <v>0.08</v>
      </c>
    </row>
    <row r="29" spans="1:27" ht="21.95" customHeight="1">
      <c r="A29" s="297" t="s">
        <v>346</v>
      </c>
      <c r="B29" s="298" t="str">
        <f>CONCATENATE("TRANSPORTE DE BRITA GRADUADA ATÉ 30 KM - DMT ",O29," KM")</f>
        <v>TRANSPORTE DE BRITA GRADUADA ATÉ 30 KM - DMT 30 KM</v>
      </c>
      <c r="C29" s="299" t="s">
        <v>258</v>
      </c>
      <c r="D29" s="300">
        <f t="shared" si="2"/>
        <v>3387.3</v>
      </c>
      <c r="E29" s="301">
        <f t="shared" si="3"/>
        <v>1.9</v>
      </c>
      <c r="F29" s="301">
        <f t="shared" si="4"/>
        <v>0.1</v>
      </c>
      <c r="G29" s="301">
        <f t="shared" si="5"/>
        <v>2</v>
      </c>
      <c r="H29" s="301">
        <f t="shared" si="6"/>
        <v>6435.87</v>
      </c>
      <c r="I29" s="301">
        <f t="shared" si="7"/>
        <v>338.73</v>
      </c>
      <c r="J29" s="301">
        <f t="shared" si="8"/>
        <v>6774.6</v>
      </c>
      <c r="K29" s="302">
        <v>95875</v>
      </c>
      <c r="M29" s="32">
        <v>1.62</v>
      </c>
      <c r="N29" s="32"/>
      <c r="O29" s="274">
        <v>30</v>
      </c>
      <c r="S29" s="275">
        <v>2.0699999999999998</v>
      </c>
      <c r="T29" s="275">
        <f t="shared" si="0"/>
        <v>-6.999999999999984E-2</v>
      </c>
      <c r="U29" s="275">
        <v>7011.7</v>
      </c>
      <c r="V29" s="275">
        <f t="shared" si="1"/>
        <v>-237.09999999999945</v>
      </c>
      <c r="AA29" s="29">
        <v>0.05</v>
      </c>
    </row>
    <row r="30" spans="1:27" ht="21.95" customHeight="1">
      <c r="A30" s="297" t="s">
        <v>142</v>
      </c>
      <c r="B30" s="298" t="str">
        <f>CONCATENATE("TRANSPORTE DE BRITA GRADUADA ADICIONAL PARA EXCEDENTE A 30 KM - DMT ",O30," KM")</f>
        <v>TRANSPORTE DE BRITA GRADUADA ADICIONAL PARA EXCEDENTE A 30 KM - DMT 20 KM</v>
      </c>
      <c r="C30" s="299" t="s">
        <v>258</v>
      </c>
      <c r="D30" s="300">
        <f t="shared" si="2"/>
        <v>2258.1999999999998</v>
      </c>
      <c r="E30" s="301">
        <f t="shared" si="3"/>
        <v>0.76</v>
      </c>
      <c r="F30" s="301">
        <f t="shared" si="4"/>
        <v>0.03</v>
      </c>
      <c r="G30" s="301">
        <f t="shared" si="5"/>
        <v>0.79</v>
      </c>
      <c r="H30" s="301">
        <f t="shared" si="6"/>
        <v>1716.23</v>
      </c>
      <c r="I30" s="301">
        <f t="shared" si="7"/>
        <v>67.739999999999995</v>
      </c>
      <c r="J30" s="301">
        <f t="shared" si="8"/>
        <v>1783.97</v>
      </c>
      <c r="K30" s="302">
        <v>93590</v>
      </c>
      <c r="M30" s="32">
        <v>0.64</v>
      </c>
      <c r="N30" s="32"/>
      <c r="O30" s="274">
        <f>$O$3-O29</f>
        <v>20</v>
      </c>
      <c r="S30" s="275">
        <v>0.81</v>
      </c>
      <c r="T30" s="275">
        <f t="shared" si="0"/>
        <v>-2.0000000000000018E-2</v>
      </c>
      <c r="U30" s="275">
        <v>1829.1399999999999</v>
      </c>
      <c r="V30" s="275">
        <f t="shared" si="1"/>
        <v>-45.169999999999845</v>
      </c>
      <c r="AA30" s="29">
        <v>0.05</v>
      </c>
    </row>
    <row r="31" spans="1:27" ht="21.95" customHeight="1">
      <c r="A31" s="297" t="s">
        <v>347</v>
      </c>
      <c r="B31" s="298" t="s">
        <v>186</v>
      </c>
      <c r="C31" s="299" t="s">
        <v>28</v>
      </c>
      <c r="D31" s="300">
        <f t="shared" si="2"/>
        <v>385</v>
      </c>
      <c r="E31" s="301">
        <f t="shared" si="3"/>
        <v>10.43</v>
      </c>
      <c r="F31" s="301">
        <f t="shared" si="4"/>
        <v>1.42</v>
      </c>
      <c r="G31" s="301">
        <f>COMPOSIÇÃO!$H$52</f>
        <v>11.85</v>
      </c>
      <c r="H31" s="301">
        <f t="shared" si="6"/>
        <v>4015.55</v>
      </c>
      <c r="I31" s="301">
        <f t="shared" si="7"/>
        <v>546.67999999999995</v>
      </c>
      <c r="J31" s="301">
        <f t="shared" si="8"/>
        <v>4562.2299999999996</v>
      </c>
      <c r="K31" s="302" t="s">
        <v>252</v>
      </c>
      <c r="M31" s="32"/>
      <c r="S31" s="275">
        <v>11.17</v>
      </c>
      <c r="T31" s="275">
        <f t="shared" si="0"/>
        <v>0.67999999999999972</v>
      </c>
      <c r="U31" s="275">
        <v>4300.4399999999996</v>
      </c>
      <c r="V31" s="275">
        <f t="shared" si="1"/>
        <v>261.78999999999996</v>
      </c>
      <c r="AA31" s="29">
        <v>0.12</v>
      </c>
    </row>
    <row r="32" spans="1:27" ht="21.95" customHeight="1">
      <c r="A32" s="297" t="s">
        <v>348</v>
      </c>
      <c r="B32" s="298" t="s">
        <v>342</v>
      </c>
      <c r="C32" s="299" t="s">
        <v>28</v>
      </c>
      <c r="D32" s="300">
        <f t="shared" si="2"/>
        <v>2145.0500000000002</v>
      </c>
      <c r="E32" s="301">
        <f t="shared" si="3"/>
        <v>8.9599999999999991</v>
      </c>
      <c r="F32" s="301">
        <f t="shared" si="4"/>
        <v>1.58</v>
      </c>
      <c r="G32" s="301">
        <f t="shared" si="5"/>
        <v>10.54</v>
      </c>
      <c r="H32" s="301">
        <f t="shared" si="6"/>
        <v>19219.64</v>
      </c>
      <c r="I32" s="301">
        <f t="shared" si="7"/>
        <v>3389.17</v>
      </c>
      <c r="J32" s="301">
        <f t="shared" si="8"/>
        <v>22608.81</v>
      </c>
      <c r="K32" s="302" t="s">
        <v>376</v>
      </c>
      <c r="M32" s="32">
        <f>8.1+(1.62*5*0.05)</f>
        <v>8.504999999999999</v>
      </c>
      <c r="S32" s="275">
        <v>7.72</v>
      </c>
      <c r="T32" s="275">
        <f t="shared" si="0"/>
        <v>2.8199999999999994</v>
      </c>
      <c r="U32" s="275">
        <v>16559.780000000002</v>
      </c>
      <c r="V32" s="275">
        <f t="shared" si="1"/>
        <v>6049.0299999999988</v>
      </c>
      <c r="AA32" s="29">
        <v>0.15</v>
      </c>
    </row>
    <row r="33" spans="1:27" ht="21.95" customHeight="1">
      <c r="A33" s="297" t="s">
        <v>349</v>
      </c>
      <c r="B33" s="298" t="s">
        <v>3</v>
      </c>
      <c r="C33" s="299" t="s">
        <v>28</v>
      </c>
      <c r="D33" s="300">
        <f t="shared" si="2"/>
        <v>2145.0500000000002</v>
      </c>
      <c r="E33" s="301">
        <f t="shared" si="3"/>
        <v>3.46</v>
      </c>
      <c r="F33" s="301">
        <f t="shared" si="4"/>
        <v>0.3</v>
      </c>
      <c r="G33" s="301">
        <f>COMPOSIÇÃO!$H$75</f>
        <v>3.76</v>
      </c>
      <c r="H33" s="301">
        <f t="shared" si="6"/>
        <v>7421.8700000000008</v>
      </c>
      <c r="I33" s="301">
        <f t="shared" si="7"/>
        <v>643.51</v>
      </c>
      <c r="J33" s="301">
        <f t="shared" si="8"/>
        <v>8065.380000000001</v>
      </c>
      <c r="K33" s="302" t="s">
        <v>283</v>
      </c>
      <c r="M33" s="32"/>
      <c r="S33" s="275">
        <v>3.15</v>
      </c>
      <c r="T33" s="275">
        <f t="shared" si="0"/>
        <v>0.60999999999999988</v>
      </c>
      <c r="U33" s="275">
        <v>6756.9</v>
      </c>
      <c r="V33" s="275">
        <f t="shared" si="1"/>
        <v>1308.4800000000014</v>
      </c>
      <c r="AA33" s="29">
        <v>0.08</v>
      </c>
    </row>
    <row r="34" spans="1:27" ht="21.95" customHeight="1">
      <c r="A34" s="297" t="s">
        <v>350</v>
      </c>
      <c r="B34" s="298" t="s">
        <v>259</v>
      </c>
      <c r="C34" s="299" t="s">
        <v>29</v>
      </c>
      <c r="D34" s="300">
        <f t="shared" si="2"/>
        <v>85.789999999999992</v>
      </c>
      <c r="E34" s="301">
        <f t="shared" si="3"/>
        <v>1531.42</v>
      </c>
      <c r="F34" s="301">
        <f t="shared" si="4"/>
        <v>160.75</v>
      </c>
      <c r="G34" s="301">
        <f>COMPOSIÇÃO!$H$97</f>
        <v>1692.17</v>
      </c>
      <c r="H34" s="301">
        <f t="shared" si="6"/>
        <v>131380.51999999999</v>
      </c>
      <c r="I34" s="301">
        <f t="shared" si="7"/>
        <v>13790.73</v>
      </c>
      <c r="J34" s="301">
        <f t="shared" si="8"/>
        <v>145171.25</v>
      </c>
      <c r="K34" s="302" t="s">
        <v>275</v>
      </c>
      <c r="M34" s="32"/>
      <c r="S34" s="275">
        <v>1424.54</v>
      </c>
      <c r="T34" s="275">
        <f t="shared" si="0"/>
        <v>267.63000000000011</v>
      </c>
      <c r="U34" s="275">
        <v>122211.28</v>
      </c>
      <c r="V34" s="275">
        <f t="shared" si="1"/>
        <v>22959.97</v>
      </c>
      <c r="AA34" s="29">
        <v>9.5000000000000001E-2</v>
      </c>
    </row>
    <row r="35" spans="1:27" ht="21.95" customHeight="1">
      <c r="A35" s="297" t="s">
        <v>351</v>
      </c>
      <c r="B35" s="298" t="s">
        <v>270</v>
      </c>
      <c r="C35" s="299" t="s">
        <v>55</v>
      </c>
      <c r="D35" s="300">
        <f t="shared" si="2"/>
        <v>219.16000000000003</v>
      </c>
      <c r="E35" s="301">
        <f t="shared" si="3"/>
        <v>4.49</v>
      </c>
      <c r="F35" s="301">
        <f t="shared" si="4"/>
        <v>0.39</v>
      </c>
      <c r="G35" s="301">
        <f t="shared" si="5"/>
        <v>4.88</v>
      </c>
      <c r="H35" s="301">
        <f t="shared" si="6"/>
        <v>984.04000000000008</v>
      </c>
      <c r="I35" s="301">
        <f t="shared" si="7"/>
        <v>85.45</v>
      </c>
      <c r="J35" s="301">
        <f t="shared" si="8"/>
        <v>1069.49</v>
      </c>
      <c r="K35" s="302">
        <v>101002</v>
      </c>
      <c r="M35" s="32">
        <v>3.94</v>
      </c>
      <c r="N35" s="32"/>
      <c r="S35" s="275">
        <v>5.01</v>
      </c>
      <c r="T35" s="275">
        <f t="shared" si="0"/>
        <v>-0.12999999999999989</v>
      </c>
      <c r="U35" s="275">
        <v>1097.98</v>
      </c>
      <c r="V35" s="275">
        <f t="shared" si="1"/>
        <v>-28.490000000000009</v>
      </c>
      <c r="AA35" s="29">
        <v>0.08</v>
      </c>
    </row>
    <row r="36" spans="1:27" ht="21.95" customHeight="1">
      <c r="A36" s="297" t="s">
        <v>352</v>
      </c>
      <c r="B36" s="298" t="str">
        <f>CONCATENATE("TRANSPORTE DE CBUQ ATÉ 30 KM - DMT ",O36," KM")</f>
        <v>TRANSPORTE DE CBUQ ATÉ 30 KM - DMT 30 KM</v>
      </c>
      <c r="C36" s="299" t="s">
        <v>30</v>
      </c>
      <c r="D36" s="300">
        <f t="shared" si="2"/>
        <v>6574.8</v>
      </c>
      <c r="E36" s="301">
        <f t="shared" si="3"/>
        <v>1.29</v>
      </c>
      <c r="F36" s="301">
        <f t="shared" si="4"/>
        <v>0.06</v>
      </c>
      <c r="G36" s="301">
        <f t="shared" si="5"/>
        <v>1.35</v>
      </c>
      <c r="H36" s="301">
        <f t="shared" si="6"/>
        <v>8481.49</v>
      </c>
      <c r="I36" s="301">
        <f t="shared" si="7"/>
        <v>394.48</v>
      </c>
      <c r="J36" s="301">
        <f t="shared" si="8"/>
        <v>8875.9700000000012</v>
      </c>
      <c r="K36" s="302">
        <v>95878</v>
      </c>
      <c r="M36" s="32">
        <v>1.0900000000000001</v>
      </c>
      <c r="N36" s="32"/>
      <c r="O36" s="274">
        <v>30</v>
      </c>
      <c r="S36" s="275">
        <v>1.38</v>
      </c>
      <c r="T36" s="275">
        <f t="shared" si="0"/>
        <v>-2.9999999999999805E-2</v>
      </c>
      <c r="U36" s="275">
        <v>9073.2199999999993</v>
      </c>
      <c r="V36" s="275">
        <f t="shared" si="1"/>
        <v>-197.24999999999818</v>
      </c>
      <c r="AA36" s="29">
        <v>0.05</v>
      </c>
    </row>
    <row r="37" spans="1:27" ht="21.95" customHeight="1">
      <c r="A37" s="297" t="s">
        <v>353</v>
      </c>
      <c r="B37" s="298" t="str">
        <f>CONCATENATE("TRANSPORTE DE CBUQ ADICIONAL PARA EXECEDENTE A 30 KM - DMT ",O37," KM")</f>
        <v>TRANSPORTE DE CBUQ ADICIONAL PARA EXECEDENTE A 30 KM - DMT 20 KM</v>
      </c>
      <c r="C37" s="299" t="s">
        <v>30</v>
      </c>
      <c r="D37" s="300">
        <f t="shared" si="2"/>
        <v>4383.2</v>
      </c>
      <c r="E37" s="301">
        <f t="shared" si="3"/>
        <v>0.51</v>
      </c>
      <c r="F37" s="301">
        <f t="shared" si="4"/>
        <v>0.02</v>
      </c>
      <c r="G37" s="301">
        <f t="shared" si="5"/>
        <v>0.53</v>
      </c>
      <c r="H37" s="301">
        <f t="shared" si="6"/>
        <v>2235.42</v>
      </c>
      <c r="I37" s="301">
        <f t="shared" si="7"/>
        <v>87.660000000000011</v>
      </c>
      <c r="J37" s="301">
        <f t="shared" si="8"/>
        <v>2323.08</v>
      </c>
      <c r="K37" s="302">
        <v>93596</v>
      </c>
      <c r="M37" s="32">
        <v>0.43</v>
      </c>
      <c r="N37" s="32"/>
      <c r="O37" s="274">
        <f>$O$4-O36</f>
        <v>20</v>
      </c>
      <c r="S37" s="275">
        <v>0.54</v>
      </c>
      <c r="T37" s="275">
        <f t="shared" si="0"/>
        <v>-1.0000000000000009E-2</v>
      </c>
      <c r="U37" s="275">
        <v>2366.92</v>
      </c>
      <c r="V37" s="275">
        <f t="shared" si="1"/>
        <v>-43.840000000000146</v>
      </c>
      <c r="AA37" s="29">
        <v>0.05</v>
      </c>
    </row>
    <row r="38" spans="1:27" ht="21.95" customHeight="1">
      <c r="A38" s="297" t="s">
        <v>354</v>
      </c>
      <c r="B38" s="298" t="s">
        <v>3</v>
      </c>
      <c r="C38" s="299" t="s">
        <v>28</v>
      </c>
      <c r="D38" s="300">
        <f t="shared" si="2"/>
        <v>4772.33</v>
      </c>
      <c r="E38" s="301">
        <f t="shared" si="3"/>
        <v>3.46</v>
      </c>
      <c r="F38" s="301">
        <f t="shared" si="4"/>
        <v>0.3</v>
      </c>
      <c r="G38" s="301">
        <f>$G$33</f>
        <v>3.76</v>
      </c>
      <c r="H38" s="301">
        <f t="shared" si="6"/>
        <v>16512.27</v>
      </c>
      <c r="I38" s="301">
        <f t="shared" si="7"/>
        <v>1431.69</v>
      </c>
      <c r="J38" s="301">
        <f t="shared" si="8"/>
        <v>17943.96</v>
      </c>
      <c r="K38" s="302" t="s">
        <v>283</v>
      </c>
      <c r="M38" s="32"/>
      <c r="S38" s="275">
        <v>3.15</v>
      </c>
      <c r="T38" s="275">
        <f t="shared" si="0"/>
        <v>0.60999999999999988</v>
      </c>
      <c r="U38" s="275">
        <v>15032.83</v>
      </c>
      <c r="V38" s="275">
        <f t="shared" si="1"/>
        <v>2911.1299999999992</v>
      </c>
      <c r="AA38" s="29">
        <v>0.08</v>
      </c>
    </row>
    <row r="39" spans="1:27" ht="21.95" customHeight="1">
      <c r="A39" s="297" t="s">
        <v>355</v>
      </c>
      <c r="B39" s="298" t="s">
        <v>259</v>
      </c>
      <c r="C39" s="299" t="s">
        <v>29</v>
      </c>
      <c r="D39" s="300">
        <f t="shared" si="2"/>
        <v>95.44</v>
      </c>
      <c r="E39" s="301">
        <f t="shared" si="3"/>
        <v>1531.42</v>
      </c>
      <c r="F39" s="301">
        <f t="shared" si="4"/>
        <v>160.75</v>
      </c>
      <c r="G39" s="301">
        <f>$G$34</f>
        <v>1692.17</v>
      </c>
      <c r="H39" s="301">
        <f t="shared" si="6"/>
        <v>146158.72</v>
      </c>
      <c r="I39" s="301">
        <f t="shared" si="7"/>
        <v>15341.98</v>
      </c>
      <c r="J39" s="301">
        <f t="shared" si="8"/>
        <v>161500.70000000001</v>
      </c>
      <c r="K39" s="302" t="s">
        <v>275</v>
      </c>
      <c r="M39" s="32"/>
      <c r="S39" s="275">
        <v>1424.54</v>
      </c>
      <c r="T39" s="275">
        <f t="shared" si="0"/>
        <v>267.63000000000011</v>
      </c>
      <c r="U39" s="275">
        <v>135958.09</v>
      </c>
      <c r="V39" s="275">
        <f t="shared" si="1"/>
        <v>25542.610000000015</v>
      </c>
      <c r="AA39" s="29">
        <v>9.5000000000000001E-2</v>
      </c>
    </row>
    <row r="40" spans="1:27" ht="21.95" customHeight="1">
      <c r="A40" s="297" t="s">
        <v>356</v>
      </c>
      <c r="B40" s="298" t="s">
        <v>270</v>
      </c>
      <c r="C40" s="299" t="s">
        <v>55</v>
      </c>
      <c r="D40" s="300">
        <f t="shared" si="2"/>
        <v>243.83</v>
      </c>
      <c r="E40" s="301">
        <f t="shared" si="3"/>
        <v>4.49</v>
      </c>
      <c r="F40" s="301">
        <f t="shared" si="4"/>
        <v>0.39</v>
      </c>
      <c r="G40" s="301">
        <f t="shared" si="5"/>
        <v>4.88</v>
      </c>
      <c r="H40" s="301">
        <f t="shared" si="6"/>
        <v>1094.8000000000002</v>
      </c>
      <c r="I40" s="301">
        <f t="shared" si="7"/>
        <v>95.09</v>
      </c>
      <c r="J40" s="301">
        <f t="shared" si="8"/>
        <v>1189.8900000000001</v>
      </c>
      <c r="K40" s="302">
        <v>101002</v>
      </c>
      <c r="M40" s="32">
        <v>3.94</v>
      </c>
      <c r="N40" s="32"/>
      <c r="S40" s="275">
        <v>5.01</v>
      </c>
      <c r="T40" s="275">
        <f t="shared" si="0"/>
        <v>-0.12999999999999989</v>
      </c>
      <c r="U40" s="275">
        <v>1221.58</v>
      </c>
      <c r="V40" s="275">
        <f t="shared" si="1"/>
        <v>-31.689999999999827</v>
      </c>
      <c r="AA40" s="29">
        <v>0.08</v>
      </c>
    </row>
    <row r="41" spans="1:27" ht="21.95" customHeight="1">
      <c r="A41" s="297" t="s">
        <v>357</v>
      </c>
      <c r="B41" s="298" t="str">
        <f>CONCATENATE("TRANSPORTE DE CBUQ ATÉ 30 KM - DMT ",O41," KM")</f>
        <v>TRANSPORTE DE CBUQ ATÉ 30 KM - DMT 30 KM</v>
      </c>
      <c r="C41" s="299" t="s">
        <v>30</v>
      </c>
      <c r="D41" s="300">
        <f t="shared" si="2"/>
        <v>7314.9</v>
      </c>
      <c r="E41" s="301">
        <f t="shared" si="3"/>
        <v>1.29</v>
      </c>
      <c r="F41" s="301">
        <f t="shared" si="4"/>
        <v>0.06</v>
      </c>
      <c r="G41" s="301">
        <f t="shared" si="5"/>
        <v>1.35</v>
      </c>
      <c r="H41" s="301">
        <f t="shared" si="6"/>
        <v>9436.2200000000012</v>
      </c>
      <c r="I41" s="301">
        <f t="shared" si="7"/>
        <v>438.89</v>
      </c>
      <c r="J41" s="301">
        <f t="shared" si="8"/>
        <v>9875.11</v>
      </c>
      <c r="K41" s="302">
        <v>95878</v>
      </c>
      <c r="M41" s="32">
        <v>1.0900000000000001</v>
      </c>
      <c r="N41" s="32"/>
      <c r="O41" s="274">
        <v>30</v>
      </c>
      <c r="S41" s="275">
        <v>1.38</v>
      </c>
      <c r="T41" s="275">
        <f t="shared" si="0"/>
        <v>-2.9999999999999805E-2</v>
      </c>
      <c r="U41" s="275">
        <v>10094.56</v>
      </c>
      <c r="V41" s="275">
        <f t="shared" si="1"/>
        <v>-219.44999999999891</v>
      </c>
      <c r="AA41" s="29">
        <v>0.05</v>
      </c>
    </row>
    <row r="42" spans="1:27" ht="21.95" customHeight="1">
      <c r="A42" s="297" t="s">
        <v>358</v>
      </c>
      <c r="B42" s="298" t="str">
        <f>CONCATENATE("TRANSPORTE DE CBUQ ADICIONAL PARA EXECEDENTE A 30 KM - DMT ",O42," KM")</f>
        <v>TRANSPORTE DE CBUQ ADICIONAL PARA EXECEDENTE A 30 KM - DMT 20 KM</v>
      </c>
      <c r="C42" s="299" t="s">
        <v>30</v>
      </c>
      <c r="D42" s="300">
        <f t="shared" si="2"/>
        <v>4876.6000000000004</v>
      </c>
      <c r="E42" s="301">
        <f t="shared" si="3"/>
        <v>0.51</v>
      </c>
      <c r="F42" s="301">
        <f t="shared" si="4"/>
        <v>0.02</v>
      </c>
      <c r="G42" s="301">
        <f t="shared" si="5"/>
        <v>0.53</v>
      </c>
      <c r="H42" s="301">
        <f t="shared" si="6"/>
        <v>2487.06</v>
      </c>
      <c r="I42" s="301">
        <f t="shared" si="7"/>
        <v>97.53</v>
      </c>
      <c r="J42" s="301">
        <f t="shared" si="8"/>
        <v>2584.59</v>
      </c>
      <c r="K42" s="302">
        <v>93596</v>
      </c>
      <c r="M42" s="32">
        <v>0.43</v>
      </c>
      <c r="N42" s="32"/>
      <c r="O42" s="274">
        <f>$O$4-O41</f>
        <v>20</v>
      </c>
      <c r="S42" s="275">
        <v>0.54</v>
      </c>
      <c r="T42" s="275">
        <f t="shared" si="0"/>
        <v>-1.0000000000000009E-2</v>
      </c>
      <c r="U42" s="275">
        <v>2633.36</v>
      </c>
      <c r="V42" s="275">
        <f t="shared" si="1"/>
        <v>-48.769999999999982</v>
      </c>
      <c r="AA42" s="29">
        <v>0.05</v>
      </c>
    </row>
    <row r="43" spans="1:27" ht="21.95" customHeight="1">
      <c r="A43" s="297" t="s">
        <v>359</v>
      </c>
      <c r="B43" s="298" t="s">
        <v>150</v>
      </c>
      <c r="C43" s="299" t="s">
        <v>28</v>
      </c>
      <c r="D43" s="300">
        <f t="shared" si="2"/>
        <v>29827.260000000002</v>
      </c>
      <c r="E43" s="301">
        <f t="shared" si="3"/>
        <v>2.4</v>
      </c>
      <c r="F43" s="301">
        <f t="shared" si="4"/>
        <v>0.6</v>
      </c>
      <c r="G43" s="301">
        <f>COMPOSIÇÃO!$H$148</f>
        <v>3</v>
      </c>
      <c r="H43" s="301">
        <f t="shared" si="6"/>
        <v>71585.459999999992</v>
      </c>
      <c r="I43" s="301">
        <f t="shared" si="7"/>
        <v>17896.319999999996</v>
      </c>
      <c r="J43" s="301">
        <f t="shared" si="8"/>
        <v>89481.78</v>
      </c>
      <c r="K43" s="302" t="s">
        <v>133</v>
      </c>
      <c r="M43" s="32"/>
      <c r="S43" s="275">
        <v>2.95</v>
      </c>
      <c r="T43" s="275">
        <f t="shared" si="0"/>
        <v>4.9999999999999822E-2</v>
      </c>
      <c r="U43" s="275">
        <v>87990.38</v>
      </c>
      <c r="V43" s="275">
        <f t="shared" si="1"/>
        <v>1491.3999999999942</v>
      </c>
      <c r="AA43" s="29">
        <v>0.2</v>
      </c>
    </row>
    <row r="44" spans="1:27" ht="21.95" customHeight="1">
      <c r="A44" s="297" t="s">
        <v>360</v>
      </c>
      <c r="B44" s="298" t="s">
        <v>3</v>
      </c>
      <c r="C44" s="299" t="s">
        <v>28</v>
      </c>
      <c r="D44" s="300">
        <f t="shared" si="2"/>
        <v>29827.260000000002</v>
      </c>
      <c r="E44" s="301">
        <f t="shared" si="3"/>
        <v>3.46</v>
      </c>
      <c r="F44" s="301">
        <f t="shared" si="4"/>
        <v>0.3</v>
      </c>
      <c r="G44" s="301">
        <f>$G$33</f>
        <v>3.76</v>
      </c>
      <c r="H44" s="301">
        <f t="shared" si="6"/>
        <v>103202.31999999998</v>
      </c>
      <c r="I44" s="301">
        <f t="shared" si="7"/>
        <v>8948.15</v>
      </c>
      <c r="J44" s="301">
        <f t="shared" si="8"/>
        <v>112150.46999999997</v>
      </c>
      <c r="K44" s="302" t="s">
        <v>283</v>
      </c>
      <c r="M44" s="32"/>
      <c r="S44" s="275">
        <v>3.15</v>
      </c>
      <c r="T44" s="275">
        <f t="shared" si="0"/>
        <v>0.60999999999999988</v>
      </c>
      <c r="U44" s="275">
        <v>93955.840000000011</v>
      </c>
      <c r="V44" s="275">
        <f t="shared" si="1"/>
        <v>18194.629999999961</v>
      </c>
      <c r="AA44" s="29">
        <v>0.08</v>
      </c>
    </row>
    <row r="45" spans="1:27" ht="34.5">
      <c r="A45" s="297" t="s">
        <v>361</v>
      </c>
      <c r="B45" s="298" t="s">
        <v>365</v>
      </c>
      <c r="C45" s="299" t="s">
        <v>29</v>
      </c>
      <c r="D45" s="300">
        <f t="shared" si="2"/>
        <v>1491.3300000000002</v>
      </c>
      <c r="E45" s="301">
        <f t="shared" si="3"/>
        <v>1531.42</v>
      </c>
      <c r="F45" s="301">
        <f t="shared" si="4"/>
        <v>160.75</v>
      </c>
      <c r="G45" s="301">
        <f>$G$34</f>
        <v>1692.17</v>
      </c>
      <c r="H45" s="301">
        <f t="shared" si="6"/>
        <v>2283852.58</v>
      </c>
      <c r="I45" s="301">
        <f t="shared" si="7"/>
        <v>239731.27</v>
      </c>
      <c r="J45" s="301">
        <f t="shared" si="8"/>
        <v>2523583.8499999996</v>
      </c>
      <c r="K45" s="302" t="s">
        <v>275</v>
      </c>
      <c r="M45" s="32"/>
      <c r="S45" s="275">
        <v>1424.54</v>
      </c>
      <c r="T45" s="275">
        <f t="shared" si="0"/>
        <v>267.63000000000011</v>
      </c>
      <c r="U45" s="275">
        <v>2124459.19</v>
      </c>
      <c r="V45" s="275">
        <f t="shared" si="1"/>
        <v>399124.65999999968</v>
      </c>
      <c r="X45" s="29">
        <f>T45*D45</f>
        <v>399124.64790000021</v>
      </c>
      <c r="AA45" s="29">
        <v>9.5000000000000001E-2</v>
      </c>
    </row>
    <row r="46" spans="1:27" ht="21.95" customHeight="1">
      <c r="A46" s="297" t="s">
        <v>362</v>
      </c>
      <c r="B46" s="298" t="s">
        <v>270</v>
      </c>
      <c r="C46" s="299" t="s">
        <v>55</v>
      </c>
      <c r="D46" s="300">
        <f t="shared" si="2"/>
        <v>3810</v>
      </c>
      <c r="E46" s="301">
        <f t="shared" si="3"/>
        <v>4.49</v>
      </c>
      <c r="F46" s="301">
        <f t="shared" si="4"/>
        <v>0.39</v>
      </c>
      <c r="G46" s="301">
        <f t="shared" si="5"/>
        <v>4.88</v>
      </c>
      <c r="H46" s="301">
        <f t="shared" si="6"/>
        <v>17106.900000000001</v>
      </c>
      <c r="I46" s="301">
        <f t="shared" si="7"/>
        <v>1485.8600000000004</v>
      </c>
      <c r="J46" s="301">
        <f t="shared" si="8"/>
        <v>18592.759999999998</v>
      </c>
      <c r="K46" s="302">
        <v>101002</v>
      </c>
      <c r="M46" s="32">
        <v>3.94</v>
      </c>
      <c r="N46" s="32"/>
      <c r="S46" s="275">
        <v>5.01</v>
      </c>
      <c r="T46" s="275">
        <f t="shared" si="0"/>
        <v>-0.12999999999999989</v>
      </c>
      <c r="U46" s="275">
        <v>19088.07</v>
      </c>
      <c r="V46" s="275">
        <f t="shared" si="1"/>
        <v>-495.31000000000131</v>
      </c>
      <c r="AA46" s="29">
        <v>0.08</v>
      </c>
    </row>
    <row r="47" spans="1:27" ht="21.95" customHeight="1">
      <c r="A47" s="297" t="s">
        <v>363</v>
      </c>
      <c r="B47" s="298" t="str">
        <f>CONCATENATE("TRANSPORTE DE CBUQ ATÉ 30 KM - DMT ",O47," KM")</f>
        <v>TRANSPORTE DE CBUQ ATÉ 30 KM - DMT 30 KM</v>
      </c>
      <c r="C47" s="299" t="s">
        <v>30</v>
      </c>
      <c r="D47" s="300">
        <f t="shared" si="2"/>
        <v>114300</v>
      </c>
      <c r="E47" s="301">
        <f t="shared" si="3"/>
        <v>1.29</v>
      </c>
      <c r="F47" s="301">
        <f t="shared" si="4"/>
        <v>0.06</v>
      </c>
      <c r="G47" s="301">
        <f t="shared" si="5"/>
        <v>1.35</v>
      </c>
      <c r="H47" s="301">
        <f t="shared" si="6"/>
        <v>147447.00999999998</v>
      </c>
      <c r="I47" s="301">
        <f t="shared" si="7"/>
        <v>6857.9700000000012</v>
      </c>
      <c r="J47" s="301">
        <f t="shared" si="8"/>
        <v>154304.97999999998</v>
      </c>
      <c r="K47" s="302">
        <v>95878</v>
      </c>
      <c r="M47" s="32">
        <v>1.0900000000000001</v>
      </c>
      <c r="N47" s="32"/>
      <c r="O47" s="274">
        <v>30</v>
      </c>
      <c r="S47" s="275">
        <v>1.38</v>
      </c>
      <c r="T47" s="275">
        <f t="shared" si="0"/>
        <v>-2.9999999999999805E-2</v>
      </c>
      <c r="U47" s="275">
        <v>157733.97</v>
      </c>
      <c r="V47" s="275">
        <f t="shared" si="1"/>
        <v>-3428.9900000000198</v>
      </c>
      <c r="AA47" s="29">
        <v>0.05</v>
      </c>
    </row>
    <row r="48" spans="1:27" ht="21.95" customHeight="1">
      <c r="A48" s="297" t="s">
        <v>364</v>
      </c>
      <c r="B48" s="298" t="str">
        <f>CONCATENATE("TRANSPORTE DE CBUQ ADICIONAL PARA EXECEDENTE A 30 KM - DMT ",O48," KM")</f>
        <v>TRANSPORTE DE CBUQ ADICIONAL PARA EXECEDENTE A 30 KM - DMT 20 KM</v>
      </c>
      <c r="C48" s="299" t="s">
        <v>30</v>
      </c>
      <c r="D48" s="300">
        <f t="shared" si="2"/>
        <v>76200</v>
      </c>
      <c r="E48" s="301">
        <f t="shared" si="3"/>
        <v>0.51</v>
      </c>
      <c r="F48" s="301">
        <f t="shared" si="4"/>
        <v>0.02</v>
      </c>
      <c r="G48" s="301">
        <f t="shared" si="5"/>
        <v>0.53</v>
      </c>
      <c r="H48" s="301">
        <f t="shared" si="6"/>
        <v>38862</v>
      </c>
      <c r="I48" s="301">
        <f t="shared" si="7"/>
        <v>1523.97</v>
      </c>
      <c r="J48" s="301">
        <f t="shared" si="8"/>
        <v>40385.970000000008</v>
      </c>
      <c r="K48" s="302">
        <v>93596</v>
      </c>
      <c r="M48" s="32">
        <v>0.43</v>
      </c>
      <c r="N48" s="32"/>
      <c r="O48" s="274">
        <f>$O$4-O47</f>
        <v>20</v>
      </c>
      <c r="S48" s="275">
        <v>0.54</v>
      </c>
      <c r="T48" s="275">
        <f t="shared" si="0"/>
        <v>-1.0000000000000009E-2</v>
      </c>
      <c r="U48" s="275">
        <v>41147.970000000008</v>
      </c>
      <c r="V48" s="275">
        <f t="shared" si="1"/>
        <v>-762</v>
      </c>
      <c r="AA48" s="29">
        <v>0.05</v>
      </c>
    </row>
    <row r="49" spans="1:27" ht="21.95" customHeight="1">
      <c r="A49" s="330" t="str">
        <f>CONCATENATE("TOTAL DO ITEM ",A16," - ",B16)</f>
        <v>TOTAL DO ITEM 2 - CAPEAMENTO ASFÁLTICO</v>
      </c>
      <c r="B49" s="43"/>
      <c r="C49" s="51"/>
      <c r="D49" s="51"/>
      <c r="E49" s="52"/>
      <c r="F49" s="52"/>
      <c r="G49" s="52"/>
      <c r="H49" s="53">
        <f>SUM(H17:H48)</f>
        <v>3067931.9</v>
      </c>
      <c r="I49" s="53">
        <f>SUM(I17:I48)</f>
        <v>317550.25999999989</v>
      </c>
      <c r="J49" s="53">
        <f>SUM(J17:J48)</f>
        <v>3385482.1599999997</v>
      </c>
      <c r="K49" s="302"/>
      <c r="M49" s="32">
        <v>0</v>
      </c>
      <c r="T49" s="275">
        <f t="shared" si="0"/>
        <v>0</v>
      </c>
      <c r="U49" s="275">
        <v>2909863.4600000004</v>
      </c>
      <c r="V49" s="275">
        <f t="shared" si="1"/>
        <v>475618.69999999925</v>
      </c>
    </row>
    <row r="50" spans="1:27" ht="21.95" customHeight="1">
      <c r="A50" s="332">
        <v>3</v>
      </c>
      <c r="B50" s="43" t="s">
        <v>151</v>
      </c>
      <c r="C50" s="47"/>
      <c r="D50" s="48"/>
      <c r="E50" s="50"/>
      <c r="F50" s="50"/>
      <c r="G50" s="50"/>
      <c r="H50" s="50"/>
      <c r="I50" s="50"/>
      <c r="J50" s="50"/>
      <c r="K50" s="333"/>
      <c r="M50" s="32">
        <v>0</v>
      </c>
      <c r="T50" s="275">
        <f t="shared" si="0"/>
        <v>0</v>
      </c>
      <c r="V50" s="275">
        <f t="shared" si="1"/>
        <v>0</v>
      </c>
    </row>
    <row r="51" spans="1:27" ht="21.95" customHeight="1">
      <c r="A51" s="297" t="s">
        <v>144</v>
      </c>
      <c r="B51" s="298" t="s">
        <v>152</v>
      </c>
      <c r="C51" s="299" t="s">
        <v>28</v>
      </c>
      <c r="D51" s="300">
        <f t="shared" ref="D51:D56" si="9">SUMIF($A$65:$A$63610,A51,$D$65:$D$63610)</f>
        <v>1270.1100000000001</v>
      </c>
      <c r="E51" s="301">
        <f t="shared" ref="E51:E56" si="10">G51-F51</f>
        <v>1.8299999999999998</v>
      </c>
      <c r="F51" s="301">
        <f t="shared" ref="F51:F56" si="11">TRUNC(G51*AA51,2)</f>
        <v>0.32</v>
      </c>
      <c r="G51" s="301">
        <f>TRUNC(M51*$M$10,2)</f>
        <v>2.15</v>
      </c>
      <c r="H51" s="301">
        <f t="shared" ref="H51:H56" si="12">SUMIF($A$65:$A$63610,A51,$H$65:$H$63610)</f>
        <v>2324.2999999999997</v>
      </c>
      <c r="I51" s="301">
        <f t="shared" ref="I51:I56" si="13">SUMIF($A$65:$A$63610,A51,$I$65:$I$63610)</f>
        <v>406.39999999999992</v>
      </c>
      <c r="J51" s="301">
        <f t="shared" ref="J51:J56" si="14">SUMIF($A$65:$A$63610,A51,$J$65:$J$63610)</f>
        <v>2730.7</v>
      </c>
      <c r="K51" s="302">
        <v>99814</v>
      </c>
      <c r="M51" s="32">
        <v>1.74</v>
      </c>
      <c r="S51" s="275">
        <v>1.91</v>
      </c>
      <c r="T51" s="275">
        <f t="shared" si="0"/>
        <v>0.24</v>
      </c>
      <c r="U51" s="275">
        <v>2425.8899999999994</v>
      </c>
      <c r="V51" s="275">
        <f t="shared" si="1"/>
        <v>304.8100000000004</v>
      </c>
      <c r="AA51" s="29">
        <v>0.15</v>
      </c>
    </row>
    <row r="52" spans="1:27" ht="21.95" customHeight="1">
      <c r="A52" s="297" t="s">
        <v>145</v>
      </c>
      <c r="B52" s="298" t="s">
        <v>343</v>
      </c>
      <c r="C52" s="299" t="s">
        <v>393</v>
      </c>
      <c r="D52" s="300">
        <f t="shared" si="9"/>
        <v>2789.166666666667</v>
      </c>
      <c r="E52" s="301">
        <f t="shared" si="10"/>
        <v>4.16</v>
      </c>
      <c r="F52" s="301">
        <f t="shared" si="11"/>
        <v>0.73</v>
      </c>
      <c r="G52" s="301">
        <f>TRUNC(M52*$M$10,2)</f>
        <v>4.8899999999999997</v>
      </c>
      <c r="H52" s="301">
        <f t="shared" si="12"/>
        <v>11602.930000000002</v>
      </c>
      <c r="I52" s="301">
        <f t="shared" si="13"/>
        <v>2036.0600000000002</v>
      </c>
      <c r="J52" s="301">
        <f t="shared" si="14"/>
        <v>13638.99</v>
      </c>
      <c r="K52" s="302">
        <v>102512</v>
      </c>
      <c r="M52" s="32">
        <v>3.95</v>
      </c>
      <c r="S52" s="275">
        <v>37.1</v>
      </c>
      <c r="T52" s="275">
        <f t="shared" si="0"/>
        <v>-32.21</v>
      </c>
      <c r="U52" s="275">
        <v>12417.339999999998</v>
      </c>
      <c r="V52" s="275">
        <f t="shared" si="1"/>
        <v>1221.6500000000015</v>
      </c>
      <c r="AA52" s="29">
        <v>0.15</v>
      </c>
    </row>
    <row r="53" spans="1:27" ht="21.95" customHeight="1">
      <c r="A53" s="297" t="s">
        <v>165</v>
      </c>
      <c r="B53" s="298" t="s">
        <v>344</v>
      </c>
      <c r="C53" s="299" t="s">
        <v>393</v>
      </c>
      <c r="D53" s="300">
        <f t="shared" si="9"/>
        <v>3300.0833333333335</v>
      </c>
      <c r="E53" s="301">
        <f t="shared" si="10"/>
        <v>4.16</v>
      </c>
      <c r="F53" s="301">
        <f t="shared" si="11"/>
        <v>0.73</v>
      </c>
      <c r="G53" s="301">
        <f>TRUNC(M53*$M$10,2)</f>
        <v>4.8899999999999997</v>
      </c>
      <c r="H53" s="301">
        <f t="shared" si="12"/>
        <v>13728.34</v>
      </c>
      <c r="I53" s="301">
        <f t="shared" si="13"/>
        <v>2409.06</v>
      </c>
      <c r="J53" s="301">
        <f t="shared" si="14"/>
        <v>16137.4</v>
      </c>
      <c r="K53" s="302">
        <v>102512</v>
      </c>
      <c r="M53" s="32">
        <v>3.95</v>
      </c>
      <c r="S53" s="275">
        <v>37.1</v>
      </c>
      <c r="T53" s="275">
        <f t="shared" si="0"/>
        <v>-32.21</v>
      </c>
      <c r="U53" s="275">
        <v>14691.97</v>
      </c>
      <c r="V53" s="275">
        <f t="shared" si="1"/>
        <v>1445.4300000000003</v>
      </c>
      <c r="AA53" s="29">
        <v>0.15</v>
      </c>
    </row>
    <row r="54" spans="1:27" ht="21.95" customHeight="1">
      <c r="A54" s="297" t="s">
        <v>166</v>
      </c>
      <c r="B54" s="298" t="s">
        <v>153</v>
      </c>
      <c r="C54" s="299" t="s">
        <v>28</v>
      </c>
      <c r="D54" s="300">
        <f t="shared" si="9"/>
        <v>539.4</v>
      </c>
      <c r="E54" s="301">
        <f t="shared" si="10"/>
        <v>35.36</v>
      </c>
      <c r="F54" s="301">
        <f t="shared" si="11"/>
        <v>6.23</v>
      </c>
      <c r="G54" s="301">
        <f>TRUNC(M54*$M$10,2)</f>
        <v>41.59</v>
      </c>
      <c r="H54" s="301">
        <f t="shared" si="12"/>
        <v>19073.169999999998</v>
      </c>
      <c r="I54" s="301">
        <f t="shared" si="13"/>
        <v>3360.44</v>
      </c>
      <c r="J54" s="301">
        <f t="shared" si="14"/>
        <v>22433.61</v>
      </c>
      <c r="K54" s="302">
        <v>5213404</v>
      </c>
      <c r="M54" s="32">
        <v>33.54</v>
      </c>
      <c r="N54" s="29">
        <v>390.464</v>
      </c>
      <c r="S54" s="275">
        <v>39.99</v>
      </c>
      <c r="T54" s="275">
        <f t="shared" si="0"/>
        <v>1.6000000000000014</v>
      </c>
      <c r="U54" s="275">
        <v>21570.57</v>
      </c>
      <c r="V54" s="275">
        <f t="shared" si="1"/>
        <v>863.04000000000087</v>
      </c>
      <c r="AA54" s="29">
        <v>0.15</v>
      </c>
    </row>
    <row r="55" spans="1:27" ht="36" customHeight="1">
      <c r="A55" s="297" t="s">
        <v>146</v>
      </c>
      <c r="B55" s="298" t="s">
        <v>345</v>
      </c>
      <c r="C55" s="299" t="s">
        <v>34</v>
      </c>
      <c r="D55" s="300">
        <f t="shared" si="9"/>
        <v>51</v>
      </c>
      <c r="E55" s="301">
        <f t="shared" si="10"/>
        <v>582.44000000000005</v>
      </c>
      <c r="F55" s="301">
        <f t="shared" si="11"/>
        <v>102.78</v>
      </c>
      <c r="G55" s="301">
        <f>TRUNC(M55*$M$10,2)</f>
        <v>685.22</v>
      </c>
      <c r="H55" s="301">
        <f t="shared" si="12"/>
        <v>29704.440000000002</v>
      </c>
      <c r="I55" s="301">
        <f t="shared" si="13"/>
        <v>5241.78</v>
      </c>
      <c r="J55" s="301">
        <f t="shared" si="14"/>
        <v>34946.22</v>
      </c>
      <c r="K55" s="302" t="s">
        <v>257</v>
      </c>
      <c r="M55" s="32">
        <f>(N55*0.5*0.5)+N54</f>
        <v>552.46399999999994</v>
      </c>
      <c r="N55" s="29">
        <v>648</v>
      </c>
      <c r="S55" s="275">
        <v>685.22</v>
      </c>
      <c r="T55" s="275">
        <f t="shared" si="0"/>
        <v>0</v>
      </c>
      <c r="U55" s="275">
        <v>34946.22</v>
      </c>
      <c r="V55" s="275">
        <f t="shared" si="1"/>
        <v>0</v>
      </c>
      <c r="AA55" s="29">
        <v>0.15</v>
      </c>
    </row>
    <row r="56" spans="1:27" ht="21.95" customHeight="1">
      <c r="A56" s="297" t="s">
        <v>147</v>
      </c>
      <c r="B56" s="298" t="s">
        <v>5</v>
      </c>
      <c r="C56" s="299" t="s">
        <v>28</v>
      </c>
      <c r="D56" s="300">
        <f t="shared" si="9"/>
        <v>8948.15</v>
      </c>
      <c r="E56" s="301">
        <f t="shared" si="10"/>
        <v>0.78</v>
      </c>
      <c r="F56" s="301">
        <f t="shared" si="11"/>
        <v>0.19</v>
      </c>
      <c r="G56" s="301">
        <f>COMPOSIÇÃO!$H$161</f>
        <v>0.97</v>
      </c>
      <c r="H56" s="301">
        <f t="shared" si="12"/>
        <v>6979.5399999999991</v>
      </c>
      <c r="I56" s="301">
        <f t="shared" si="13"/>
        <v>1700.12</v>
      </c>
      <c r="J56" s="301">
        <f t="shared" si="14"/>
        <v>8679.66</v>
      </c>
      <c r="K56" s="302" t="s">
        <v>133</v>
      </c>
      <c r="M56" s="32"/>
      <c r="S56" s="275">
        <v>0.89</v>
      </c>
      <c r="T56" s="275">
        <f t="shared" si="0"/>
        <v>7.999999999999996E-2</v>
      </c>
      <c r="U56" s="275">
        <v>7963.8200000000006</v>
      </c>
      <c r="V56" s="275">
        <f t="shared" si="1"/>
        <v>715.83999999999924</v>
      </c>
      <c r="AA56" s="29">
        <v>0.2</v>
      </c>
    </row>
    <row r="57" spans="1:27" ht="21.95" customHeight="1">
      <c r="A57" s="330" t="str">
        <f>CONCATENATE("TOTAL DO ITEM ",A50," - ",B50)</f>
        <v>TOTAL DO ITEM 3 - SINALIZAÇÃO</v>
      </c>
      <c r="B57" s="43"/>
      <c r="C57" s="51"/>
      <c r="D57" s="51"/>
      <c r="E57" s="52"/>
      <c r="F57" s="52"/>
      <c r="G57" s="52"/>
      <c r="H57" s="53">
        <f>SUM(H51:H56)</f>
        <v>83412.719999999987</v>
      </c>
      <c r="I57" s="53">
        <f>SUM(I51:I56)</f>
        <v>15153.86</v>
      </c>
      <c r="J57" s="53">
        <f>SUM(J51:J56)</f>
        <v>98566.58</v>
      </c>
      <c r="K57" s="302"/>
      <c r="M57" s="32">
        <v>0</v>
      </c>
      <c r="N57" s="29">
        <f>J58/D12</f>
        <v>121.6271635410024</v>
      </c>
      <c r="U57" s="275">
        <v>94015.81</v>
      </c>
      <c r="V57" s="275">
        <f t="shared" si="1"/>
        <v>4550.7700000000041</v>
      </c>
    </row>
    <row r="58" spans="1:27" ht="38.25" customHeight="1">
      <c r="A58" s="330" t="s">
        <v>169</v>
      </c>
      <c r="B58" s="43"/>
      <c r="C58" s="44"/>
      <c r="D58" s="44"/>
      <c r="E58" s="45"/>
      <c r="F58" s="45"/>
      <c r="G58" s="45"/>
      <c r="H58" s="46">
        <f>H57+H49+H15</f>
        <v>3278689.64</v>
      </c>
      <c r="I58" s="46">
        <f>I57+I49+I15</f>
        <v>349115.3899999999</v>
      </c>
      <c r="J58" s="46">
        <f>J57+J49+J15</f>
        <v>3627805.03</v>
      </c>
      <c r="K58" s="331"/>
      <c r="M58" s="32">
        <f>J116+J174+J232+J290+J406+J464+J13+J14</f>
        <v>2971681.06</v>
      </c>
      <c r="N58" s="337">
        <f>J58/7</f>
        <v>518257.8614285714</v>
      </c>
      <c r="U58" s="275">
        <v>3138546.1100000003</v>
      </c>
      <c r="V58" s="275">
        <f t="shared" si="1"/>
        <v>489258.91999999946</v>
      </c>
      <c r="W58" s="375">
        <f>V58/J58</f>
        <v>0.13486362027564627</v>
      </c>
      <c r="AA58" s="275">
        <v>3627805.03</v>
      </c>
    </row>
    <row r="59" spans="1:27" ht="28.5" customHeight="1">
      <c r="A59" s="54"/>
      <c r="B59" s="55"/>
      <c r="C59" s="54"/>
      <c r="D59" s="54"/>
      <c r="E59" s="56"/>
      <c r="F59" s="56"/>
      <c r="G59" s="56"/>
      <c r="H59" s="56"/>
      <c r="I59" s="56"/>
      <c r="J59" s="56"/>
      <c r="K59" s="238" t="s">
        <v>394</v>
      </c>
    </row>
    <row r="60" spans="1:27" ht="21.95" customHeight="1">
      <c r="A60" s="58"/>
      <c r="B60" s="59"/>
      <c r="C60" s="58"/>
      <c r="D60" s="58"/>
      <c r="E60" s="60"/>
      <c r="F60" s="60"/>
      <c r="G60" s="60"/>
      <c r="H60" s="58"/>
      <c r="I60" s="58"/>
      <c r="J60" s="58"/>
      <c r="K60" s="61"/>
      <c r="M60" s="29" t="s">
        <v>181</v>
      </c>
      <c r="N60" s="29" t="s">
        <v>182</v>
      </c>
      <c r="O60" s="29" t="s">
        <v>183</v>
      </c>
      <c r="P60" s="29" t="s">
        <v>273</v>
      </c>
    </row>
    <row r="61" spans="1:27" s="27" customFormat="1" ht="21.95" customHeight="1">
      <c r="A61" s="54" t="s">
        <v>154</v>
      </c>
      <c r="B61" s="54" t="str">
        <f>M61</f>
        <v>RUA JULIO DE CASTILHOS</v>
      </c>
      <c r="C61" s="54"/>
      <c r="D61" s="54"/>
      <c r="E61" s="56"/>
      <c r="F61" s="56"/>
      <c r="G61" s="56"/>
      <c r="H61" s="54"/>
      <c r="I61" s="54"/>
      <c r="J61" s="54"/>
      <c r="K61" s="61"/>
      <c r="L61" s="27">
        <v>1</v>
      </c>
      <c r="M61" s="27" t="s">
        <v>366</v>
      </c>
      <c r="N61" s="27" t="s">
        <v>378</v>
      </c>
      <c r="O61" s="27" t="s">
        <v>392</v>
      </c>
      <c r="P61" s="276">
        <f>J116</f>
        <v>1691883.86</v>
      </c>
      <c r="S61" s="374"/>
      <c r="T61" s="374"/>
      <c r="U61" s="374"/>
      <c r="V61" s="374"/>
    </row>
    <row r="62" spans="1:27" s="27" customFormat="1" ht="21.95" customHeight="1">
      <c r="A62" s="54" t="s">
        <v>155</v>
      </c>
      <c r="B62" s="54" t="str">
        <f>N61</f>
        <v>DISTRITO INDUSTRIAL - HUMERO C. CUNHA</v>
      </c>
      <c r="C62" s="54"/>
      <c r="D62" s="54"/>
      <c r="E62" s="56"/>
      <c r="F62" s="56"/>
      <c r="G62" s="56"/>
      <c r="H62" s="54"/>
      <c r="I62" s="54"/>
      <c r="J62" s="54"/>
      <c r="K62" s="61"/>
      <c r="S62" s="374"/>
      <c r="T62" s="374"/>
      <c r="U62" s="374"/>
      <c r="V62" s="374"/>
    </row>
    <row r="63" spans="1:27" s="27" customFormat="1" ht="21.95" customHeight="1" thickBot="1">
      <c r="A63" s="54" t="s">
        <v>128</v>
      </c>
      <c r="B63" s="336" t="str">
        <f>O61</f>
        <v>1.723,79m X 7,47m + 146,90 (BOCAS)= 13.023,61 m²</v>
      </c>
      <c r="C63" s="54"/>
      <c r="D63" s="54"/>
      <c r="E63" s="56"/>
      <c r="F63" s="56"/>
      <c r="G63" s="56"/>
      <c r="H63" s="54"/>
      <c r="I63" s="54"/>
      <c r="J63" s="54"/>
      <c r="K63" s="61"/>
      <c r="S63" s="374"/>
      <c r="T63" s="374"/>
      <c r="U63" s="374"/>
      <c r="V63" s="374"/>
    </row>
    <row r="64" spans="1:27" ht="21.95" customHeight="1">
      <c r="A64" s="62"/>
      <c r="B64" s="63"/>
      <c r="C64" s="62"/>
      <c r="D64" s="62"/>
      <c r="E64" s="28"/>
      <c r="F64" s="28"/>
      <c r="G64" s="28"/>
      <c r="H64" s="62"/>
      <c r="I64" s="62"/>
      <c r="J64" s="62"/>
      <c r="K64" s="61"/>
    </row>
    <row r="65" spans="1:21" ht="21.95" customHeight="1">
      <c r="A65" s="383" t="s">
        <v>61</v>
      </c>
      <c r="B65" s="385" t="s">
        <v>62</v>
      </c>
      <c r="C65" s="387" t="s">
        <v>167</v>
      </c>
      <c r="D65" s="389" t="s">
        <v>63</v>
      </c>
      <c r="E65" s="377" t="s">
        <v>402</v>
      </c>
      <c r="F65" s="377" t="s">
        <v>403</v>
      </c>
      <c r="G65" s="377" t="s">
        <v>168</v>
      </c>
      <c r="H65" s="377" t="s">
        <v>402</v>
      </c>
      <c r="I65" s="377" t="s">
        <v>403</v>
      </c>
      <c r="J65" s="381" t="s">
        <v>109</v>
      </c>
      <c r="K65" s="379" t="str">
        <f>$K$7</f>
        <v>DATA BASE: DEZ/2021</v>
      </c>
      <c r="N65" s="275" t="s">
        <v>130</v>
      </c>
      <c r="S65" s="275" t="s">
        <v>168</v>
      </c>
      <c r="U65" s="275" t="s">
        <v>109</v>
      </c>
    </row>
    <row r="66" spans="1:21" ht="21.95" customHeight="1">
      <c r="A66" s="384"/>
      <c r="B66" s="386"/>
      <c r="C66" s="388"/>
      <c r="D66" s="390"/>
      <c r="E66" s="378"/>
      <c r="F66" s="378"/>
      <c r="G66" s="378"/>
      <c r="H66" s="378"/>
      <c r="I66" s="378"/>
      <c r="J66" s="382"/>
      <c r="K66" s="380"/>
      <c r="N66" s="275"/>
    </row>
    <row r="67" spans="1:21" ht="15" customHeight="1">
      <c r="A67" s="326"/>
      <c r="B67" s="33"/>
      <c r="C67" s="34"/>
      <c r="D67" s="35"/>
      <c r="E67" s="36"/>
      <c r="F67" s="36"/>
      <c r="G67" s="36"/>
      <c r="H67" s="37"/>
      <c r="I67" s="37"/>
      <c r="J67" s="37"/>
      <c r="K67" s="327"/>
      <c r="N67" s="275"/>
    </row>
    <row r="68" spans="1:21" ht="21.95" customHeight="1">
      <c r="A68" s="328">
        <v>1</v>
      </c>
      <c r="B68" s="38" t="str">
        <f>VLOOKUP($A68,$A$8:$J$58,2,FALSE)</f>
        <v>SERVIÇOS PRELIMINARES</v>
      </c>
      <c r="C68" s="39"/>
      <c r="D68" s="40"/>
      <c r="E68" s="41"/>
      <c r="F68" s="41"/>
      <c r="G68" s="41"/>
      <c r="H68" s="40"/>
      <c r="I68" s="40"/>
      <c r="J68" s="40"/>
      <c r="K68" s="329"/>
      <c r="N68" s="275"/>
    </row>
    <row r="69" spans="1:21" ht="21.95" customHeight="1">
      <c r="A69" s="297" t="s">
        <v>72</v>
      </c>
      <c r="B69" s="298" t="str">
        <f>VLOOKUP($A69,$A$8:$J$58,2,FALSE)</f>
        <v xml:space="preserve">PLACA DE OBRA </v>
      </c>
      <c r="C69" s="299" t="str">
        <f>VLOOKUP($A69,$A$8:$J$58,3,FALSE)</f>
        <v>m²</v>
      </c>
      <c r="D69" s="300">
        <f>1.2*2.4</f>
        <v>2.88</v>
      </c>
      <c r="E69" s="301">
        <f>VLOOKUP($A69,$A$8:$J$58,5,FALSE)</f>
        <v>357.24</v>
      </c>
      <c r="F69" s="301">
        <f>VLOOKUP($A69,$A$8:$J$58,6,FALSE)</f>
        <v>39.69</v>
      </c>
      <c r="G69" s="301">
        <f>VLOOKUP($A69,$A$8:$J$58,7,FALSE)</f>
        <v>396.93</v>
      </c>
      <c r="H69" s="301">
        <f>J69-I69</f>
        <v>1028.8500000000001</v>
      </c>
      <c r="I69" s="301">
        <f>TRUNC(D69*F69,2)</f>
        <v>114.3</v>
      </c>
      <c r="J69" s="301">
        <f>TRUNC(D69*G69,2)</f>
        <v>1143.1500000000001</v>
      </c>
      <c r="K69" s="302" t="str">
        <f>VLOOKUP($A69,$A$8:$K$58,11,FALSE)</f>
        <v>CPU</v>
      </c>
      <c r="N69" s="275"/>
      <c r="S69" s="275">
        <v>380.64</v>
      </c>
      <c r="U69" s="275">
        <v>1096.24</v>
      </c>
    </row>
    <row r="70" spans="1:21" ht="21.95" customHeight="1">
      <c r="A70" s="297" t="s">
        <v>74</v>
      </c>
      <c r="B70" s="298" t="str">
        <f>VLOOKUP($A70,$A$8:$J$58,2,FALSE)</f>
        <v>SERVIÇOS TOPOGRÁFICOS PARA PAVIMENTAÇÃO</v>
      </c>
      <c r="C70" s="299" t="str">
        <f>VLOOKUP($A70,$A$8:$J$58,3,FALSE)</f>
        <v>m²</v>
      </c>
      <c r="D70" s="300">
        <v>13023.61</v>
      </c>
      <c r="E70" s="301">
        <f>VLOOKUP($A70,$A$8:$J$58,5,FALSE)</f>
        <v>0.36</v>
      </c>
      <c r="F70" s="301">
        <f>VLOOKUP($A70,$A$8:$J$58,6,FALSE)</f>
        <v>0.08</v>
      </c>
      <c r="G70" s="301">
        <f>VLOOKUP($A70,$A$8:$J$58,7,FALSE)</f>
        <v>0.44</v>
      </c>
      <c r="H70" s="301">
        <f>J70-I70</f>
        <v>4688.5</v>
      </c>
      <c r="I70" s="301">
        <f>TRUNC(D70*F70,2)</f>
        <v>1041.8800000000001</v>
      </c>
      <c r="J70" s="301">
        <f>TRUNC(D70*G70,2)</f>
        <v>5730.38</v>
      </c>
      <c r="K70" s="302" t="str">
        <f>VLOOKUP($A70,$A$8:$K$58,11,FALSE)</f>
        <v>CPU</v>
      </c>
      <c r="N70" s="275"/>
      <c r="S70" s="275">
        <v>0.42</v>
      </c>
      <c r="U70" s="275">
        <v>5469.91</v>
      </c>
    </row>
    <row r="71" spans="1:21" ht="21.95" customHeight="1">
      <c r="A71" s="297" t="s">
        <v>76</v>
      </c>
      <c r="B71" s="298" t="str">
        <f>VLOOKUP($A71,$A$8:$J$58,2,FALSE)</f>
        <v>MOBILIZAÇÃO E DESMOBILIZAÇÃO DE EQUIPES E EQUIPAMENTOS</v>
      </c>
      <c r="C71" s="299" t="str">
        <f>VLOOKUP($A71,$A$8:$J$58,3,FALSE)</f>
        <v>unid</v>
      </c>
      <c r="D71" s="300"/>
      <c r="E71" s="301">
        <f>VLOOKUP($A71,$A$8:$J$58,5,FALSE)</f>
        <v>8262.6799999999985</v>
      </c>
      <c r="F71" s="301">
        <f>VLOOKUP($A71,$A$8:$J$58,6,FALSE)</f>
        <v>8262.67</v>
      </c>
      <c r="G71" s="301">
        <f>VLOOKUP($A71,$A$8:$J$58,7,FALSE)</f>
        <v>16525.349999999999</v>
      </c>
      <c r="H71" s="301">
        <f>J71-I71</f>
        <v>0</v>
      </c>
      <c r="I71" s="301">
        <f>TRUNC(D71*F71,2)</f>
        <v>0</v>
      </c>
      <c r="J71" s="301">
        <f>TRUNC(D71*G71,2)</f>
        <v>0</v>
      </c>
      <c r="K71" s="302" t="str">
        <f>VLOOKUP($A71,$A$8:$K$58,11,FALSE)</f>
        <v>CPU</v>
      </c>
      <c r="N71" s="275"/>
      <c r="S71" s="275">
        <v>16525.349999999999</v>
      </c>
      <c r="U71" s="275">
        <v>0</v>
      </c>
    </row>
    <row r="72" spans="1:21" ht="21.95" customHeight="1">
      <c r="A72" s="297" t="s">
        <v>78</v>
      </c>
      <c r="B72" s="298" t="str">
        <f>VLOOKUP($A72,$A$8:$J$58,2,FALSE)</f>
        <v>ADMINISTRAÇÃO LOCAL DE OBRA</v>
      </c>
      <c r="C72" s="299" t="str">
        <f>VLOOKUP($A72,$A$8:$J$58,3,FALSE)</f>
        <v>mês</v>
      </c>
      <c r="D72" s="300"/>
      <c r="E72" s="301">
        <f>VLOOKUP($A72,$A$8:$J$58,5,FALSE)</f>
        <v>15330.810000000001</v>
      </c>
      <c r="F72" s="301">
        <f>VLOOKUP($A72,$A$8:$J$58,6,FALSE)</f>
        <v>806.88</v>
      </c>
      <c r="G72" s="301">
        <f>VLOOKUP($A72,$A$8:$J$58,7,FALSE)</f>
        <v>16137.69</v>
      </c>
      <c r="H72" s="301">
        <f>J72-I72</f>
        <v>0</v>
      </c>
      <c r="I72" s="301">
        <f>TRUNC(D72*F72,2)</f>
        <v>0</v>
      </c>
      <c r="J72" s="301">
        <f>TRUNC(D72*G72,2)</f>
        <v>0</v>
      </c>
      <c r="K72" s="302" t="str">
        <f>VLOOKUP($A72,$A$8:$K$58,11,FALSE)</f>
        <v>CPU</v>
      </c>
      <c r="N72" s="275"/>
      <c r="S72" s="275">
        <v>14931.12</v>
      </c>
      <c r="U72" s="275">
        <v>0</v>
      </c>
    </row>
    <row r="73" spans="1:21" ht="21.95" customHeight="1">
      <c r="A73" s="330" t="str">
        <f>CONCATENATE("TOTAL DO ITEM ",A68," - ",B68)</f>
        <v>TOTAL DO ITEM 1 - SERVIÇOS PRELIMINARES</v>
      </c>
      <c r="B73" s="43"/>
      <c r="C73" s="44"/>
      <c r="D73" s="44"/>
      <c r="E73" s="45"/>
      <c r="F73" s="45"/>
      <c r="G73" s="45"/>
      <c r="H73" s="46">
        <f>SUM(H69:H72)</f>
        <v>5717.35</v>
      </c>
      <c r="I73" s="46">
        <f>SUM(I69:I72)</f>
        <v>1156.18</v>
      </c>
      <c r="J73" s="46">
        <f>SUM(J69:J72)</f>
        <v>6873.5300000000007</v>
      </c>
      <c r="K73" s="331"/>
      <c r="U73" s="275">
        <v>6566.15</v>
      </c>
    </row>
    <row r="74" spans="1:21" ht="21.95" customHeight="1">
      <c r="A74" s="332">
        <v>2</v>
      </c>
      <c r="B74" s="43" t="str">
        <f t="shared" ref="B74:B106" si="15">VLOOKUP($A74,$A$8:$J$58,2,FALSE)</f>
        <v>CAPEAMENTO ASFÁLTICO</v>
      </c>
      <c r="C74" s="47"/>
      <c r="D74" s="48"/>
      <c r="E74" s="50"/>
      <c r="F74" s="50"/>
      <c r="G74" s="50"/>
      <c r="H74" s="50"/>
      <c r="I74" s="50"/>
      <c r="J74" s="50"/>
      <c r="K74" s="302"/>
      <c r="M74" s="32"/>
    </row>
    <row r="75" spans="1:21" ht="21.95" customHeight="1">
      <c r="A75" s="297" t="s">
        <v>97</v>
      </c>
      <c r="B75" s="298" t="str">
        <f t="shared" si="15"/>
        <v>REMOÇÃO DE PAVIMENTO EXISTENTE, EXCLUSIVE BOTA FORA DO MATERIAL</v>
      </c>
      <c r="C75" s="299" t="str">
        <f t="shared" ref="C75:C106" si="16">VLOOKUP($A75,$A$8:$J$58,3,FALSE)</f>
        <v>m²</v>
      </c>
      <c r="D75" s="300">
        <v>326.61</v>
      </c>
      <c r="E75" s="301">
        <f t="shared" ref="E75:E106" si="17">VLOOKUP($A75,$A$8:$J$58,5,FALSE)</f>
        <v>18.64</v>
      </c>
      <c r="F75" s="301">
        <f t="shared" ref="F75:F106" si="18">VLOOKUP($A75,$A$8:$J$58,6,FALSE)</f>
        <v>3.28</v>
      </c>
      <c r="G75" s="301">
        <f t="shared" ref="G75:G106" si="19">VLOOKUP($A75,$A$8:$J$58,7,FALSE)</f>
        <v>21.92</v>
      </c>
      <c r="H75" s="301">
        <f t="shared" ref="H75:H106" si="20">J75-I75</f>
        <v>6088.01</v>
      </c>
      <c r="I75" s="301">
        <f t="shared" ref="I75:I106" si="21">TRUNC(D75*F75,2)</f>
        <v>1071.28</v>
      </c>
      <c r="J75" s="301">
        <f t="shared" ref="J75:J106" si="22">TRUNC(D75*G75,2)</f>
        <v>7159.29</v>
      </c>
      <c r="K75" s="302">
        <f t="shared" ref="K75:K106" si="23">VLOOKUP($A75,$A$8:$K$58,11,FALSE)</f>
        <v>97636</v>
      </c>
      <c r="M75" s="32"/>
      <c r="S75" s="275">
        <v>20.22</v>
      </c>
      <c r="U75" s="275">
        <v>6604.05</v>
      </c>
    </row>
    <row r="76" spans="1:21" ht="21.95" customHeight="1">
      <c r="A76" s="297" t="s">
        <v>99</v>
      </c>
      <c r="B76" s="298" t="str">
        <f t="shared" si="15"/>
        <v>TRANSPORTE DO MATERIAL REMOVIDO - DMT 5 KM</v>
      </c>
      <c r="C76" s="299" t="str">
        <f t="shared" si="16"/>
        <v>m³xkm</v>
      </c>
      <c r="D76" s="300">
        <f>TRUNC(D75*0.2*O76,2)</f>
        <v>326.61</v>
      </c>
      <c r="E76" s="301">
        <f t="shared" si="17"/>
        <v>2.4099999999999997</v>
      </c>
      <c r="F76" s="301">
        <f t="shared" si="18"/>
        <v>0.12</v>
      </c>
      <c r="G76" s="301">
        <f t="shared" si="19"/>
        <v>2.5299999999999998</v>
      </c>
      <c r="H76" s="301">
        <f t="shared" si="20"/>
        <v>787.13000000000011</v>
      </c>
      <c r="I76" s="301">
        <f t="shared" si="21"/>
        <v>39.19</v>
      </c>
      <c r="J76" s="301">
        <f t="shared" si="22"/>
        <v>826.32</v>
      </c>
      <c r="K76" s="302">
        <f t="shared" si="23"/>
        <v>93588</v>
      </c>
      <c r="O76" s="274">
        <f>$O$1</f>
        <v>5</v>
      </c>
      <c r="S76" s="275">
        <v>2.61</v>
      </c>
      <c r="U76" s="275">
        <v>852.45</v>
      </c>
    </row>
    <row r="77" spans="1:21" ht="21.95" customHeight="1">
      <c r="A77" s="297" t="s">
        <v>101</v>
      </c>
      <c r="B77" s="298" t="str">
        <f t="shared" si="15"/>
        <v>REMOÇÃO DE MATERIAL INADEQUADO, MAT. 1ª CAT., INCLUSIVE TRANSPORTE ATÉ 1 KM</v>
      </c>
      <c r="C77" s="299" t="str">
        <f t="shared" si="16"/>
        <v>m³</v>
      </c>
      <c r="D77" s="300">
        <f>TRUNC(D75*0.3,2)</f>
        <v>97.98</v>
      </c>
      <c r="E77" s="301">
        <f t="shared" si="17"/>
        <v>10.32</v>
      </c>
      <c r="F77" s="301">
        <f t="shared" si="18"/>
        <v>1.1399999999999999</v>
      </c>
      <c r="G77" s="301">
        <f t="shared" si="19"/>
        <v>11.46</v>
      </c>
      <c r="H77" s="301">
        <f t="shared" si="20"/>
        <v>1011.1599999999999</v>
      </c>
      <c r="I77" s="301">
        <f t="shared" si="21"/>
        <v>111.69</v>
      </c>
      <c r="J77" s="301">
        <f t="shared" si="22"/>
        <v>1122.8499999999999</v>
      </c>
      <c r="K77" s="302">
        <f t="shared" si="23"/>
        <v>101230</v>
      </c>
      <c r="M77" s="32"/>
      <c r="S77" s="275">
        <v>9.89</v>
      </c>
      <c r="U77" s="275">
        <v>969.02</v>
      </c>
    </row>
    <row r="78" spans="1:21" ht="21.95" customHeight="1">
      <c r="A78" s="297" t="s">
        <v>103</v>
      </c>
      <c r="B78" s="298" t="str">
        <f t="shared" si="15"/>
        <v>TRANSPORTE COM CAMINHÃO BASCULANTE - DMT 4 KM</v>
      </c>
      <c r="C78" s="299" t="str">
        <f t="shared" si="16"/>
        <v>m³xkm</v>
      </c>
      <c r="D78" s="300">
        <f>TRUNC(D77*1.25*O78,2)</f>
        <v>489.9</v>
      </c>
      <c r="E78" s="301">
        <f t="shared" si="17"/>
        <v>2.4099999999999997</v>
      </c>
      <c r="F78" s="301">
        <f t="shared" si="18"/>
        <v>0.12</v>
      </c>
      <c r="G78" s="301">
        <f t="shared" si="19"/>
        <v>2.5299999999999998</v>
      </c>
      <c r="H78" s="301">
        <f t="shared" si="20"/>
        <v>1180.6600000000001</v>
      </c>
      <c r="I78" s="301">
        <f t="shared" si="21"/>
        <v>58.78</v>
      </c>
      <c r="J78" s="301">
        <f t="shared" si="22"/>
        <v>1239.44</v>
      </c>
      <c r="K78" s="302">
        <f t="shared" si="23"/>
        <v>93588</v>
      </c>
      <c r="O78" s="274">
        <f>$O$1-1</f>
        <v>4</v>
      </c>
      <c r="S78" s="275">
        <v>2.61</v>
      </c>
      <c r="U78" s="275">
        <v>1278.6300000000001</v>
      </c>
    </row>
    <row r="79" spans="1:21" ht="21.95" customHeight="1">
      <c r="A79" s="297" t="s">
        <v>105</v>
      </c>
      <c r="B79" s="298" t="str">
        <f t="shared" si="15"/>
        <v>ESPALHAMENTO DE MATERIAL  COM TRATOR DE ESTEIRAS</v>
      </c>
      <c r="C79" s="299" t="str">
        <f t="shared" si="16"/>
        <v>m³</v>
      </c>
      <c r="D79" s="300">
        <f>TRUNC(D77*1.25,2)</f>
        <v>122.47</v>
      </c>
      <c r="E79" s="301">
        <f t="shared" si="17"/>
        <v>1.5499999999999998</v>
      </c>
      <c r="F79" s="301">
        <f t="shared" si="18"/>
        <v>0.08</v>
      </c>
      <c r="G79" s="301">
        <f t="shared" si="19"/>
        <v>1.63</v>
      </c>
      <c r="H79" s="301">
        <f t="shared" si="20"/>
        <v>189.83</v>
      </c>
      <c r="I79" s="301">
        <f t="shared" si="21"/>
        <v>9.7899999999999991</v>
      </c>
      <c r="J79" s="301">
        <f t="shared" si="22"/>
        <v>199.62</v>
      </c>
      <c r="K79" s="302">
        <f t="shared" si="23"/>
        <v>100574</v>
      </c>
      <c r="M79" s="32"/>
      <c r="S79" s="275">
        <v>1.4</v>
      </c>
      <c r="U79" s="275">
        <v>171.45</v>
      </c>
    </row>
    <row r="80" spans="1:21" ht="21.95" customHeight="1">
      <c r="A80" s="297" t="s">
        <v>107</v>
      </c>
      <c r="B80" s="298" t="str">
        <f t="shared" si="15"/>
        <v>REGULARIZAÇÃO E COMPACTAÇÃO DE SUBLEITO</v>
      </c>
      <c r="C80" s="299" t="str">
        <f t="shared" si="16"/>
        <v>m²</v>
      </c>
      <c r="D80" s="300">
        <f>D75</f>
        <v>326.61</v>
      </c>
      <c r="E80" s="301">
        <f t="shared" si="17"/>
        <v>2.38</v>
      </c>
      <c r="F80" s="301">
        <f t="shared" si="18"/>
        <v>0.26</v>
      </c>
      <c r="G80" s="301">
        <f t="shared" si="19"/>
        <v>2.64</v>
      </c>
      <c r="H80" s="301">
        <f t="shared" si="20"/>
        <v>777.34</v>
      </c>
      <c r="I80" s="301">
        <f t="shared" si="21"/>
        <v>84.91</v>
      </c>
      <c r="J80" s="301">
        <f t="shared" si="22"/>
        <v>862.25</v>
      </c>
      <c r="K80" s="302">
        <f t="shared" si="23"/>
        <v>100576</v>
      </c>
      <c r="M80" s="32"/>
      <c r="S80" s="275">
        <v>2.15</v>
      </c>
      <c r="U80" s="275">
        <v>702.21</v>
      </c>
    </row>
    <row r="81" spans="1:21" ht="21.95" customHeight="1">
      <c r="A81" s="297" t="s">
        <v>135</v>
      </c>
      <c r="B81" s="298" t="str">
        <f t="shared" si="15"/>
        <v>RECOMPOSIÇÃO DE PAVIMENTO COM RACHÃO - EXCLUSIVE CARGA E TRANSPORTE (E= 30CM)</v>
      </c>
      <c r="C81" s="299" t="str">
        <f t="shared" si="16"/>
        <v>m³</v>
      </c>
      <c r="D81" s="300">
        <f>TRUNC(D80*0.3,2)</f>
        <v>97.98</v>
      </c>
      <c r="E81" s="301">
        <f t="shared" si="17"/>
        <v>114.14</v>
      </c>
      <c r="F81" s="301">
        <f t="shared" si="18"/>
        <v>9.92</v>
      </c>
      <c r="G81" s="301">
        <f t="shared" si="19"/>
        <v>124.06</v>
      </c>
      <c r="H81" s="301">
        <f t="shared" si="20"/>
        <v>11183.43</v>
      </c>
      <c r="I81" s="301">
        <f t="shared" si="21"/>
        <v>971.96</v>
      </c>
      <c r="J81" s="301">
        <f t="shared" si="22"/>
        <v>12155.39</v>
      </c>
      <c r="K81" s="302">
        <f t="shared" si="23"/>
        <v>96400</v>
      </c>
      <c r="M81" s="32"/>
      <c r="S81" s="275">
        <v>110.67</v>
      </c>
      <c r="U81" s="275">
        <v>10843.44</v>
      </c>
    </row>
    <row r="82" spans="1:21" ht="21.95" customHeight="1">
      <c r="A82" s="297" t="s">
        <v>136</v>
      </c>
      <c r="B82" s="298" t="str">
        <f t="shared" si="15"/>
        <v>CARGA, MANOBRA E DESCARGA DE BRITA RACHÃO</v>
      </c>
      <c r="C82" s="299" t="str">
        <f t="shared" si="16"/>
        <v>m³</v>
      </c>
      <c r="D82" s="300">
        <f>TRUNC(D81*1.4,2)</f>
        <v>137.16999999999999</v>
      </c>
      <c r="E82" s="301">
        <f t="shared" si="17"/>
        <v>7.0699999999999994</v>
      </c>
      <c r="F82" s="301">
        <f t="shared" si="18"/>
        <v>0.61</v>
      </c>
      <c r="G82" s="301">
        <f t="shared" si="19"/>
        <v>7.68</v>
      </c>
      <c r="H82" s="301">
        <f t="shared" si="20"/>
        <v>969.79000000000008</v>
      </c>
      <c r="I82" s="301">
        <f t="shared" si="21"/>
        <v>83.67</v>
      </c>
      <c r="J82" s="301">
        <f t="shared" si="22"/>
        <v>1053.46</v>
      </c>
      <c r="K82" s="302">
        <f t="shared" si="23"/>
        <v>100974</v>
      </c>
      <c r="M82" s="32"/>
      <c r="S82" s="275">
        <v>7.47</v>
      </c>
      <c r="U82" s="275">
        <v>1024.6500000000001</v>
      </c>
    </row>
    <row r="83" spans="1:21" ht="21.95" customHeight="1">
      <c r="A83" s="297" t="s">
        <v>137</v>
      </c>
      <c r="B83" s="298" t="str">
        <f t="shared" si="15"/>
        <v>TRANSPORTE DE BRITA RACHÃO ATÉ 30 KM - DMT 30 KM</v>
      </c>
      <c r="C83" s="299" t="str">
        <f t="shared" si="16"/>
        <v>m³xkm</v>
      </c>
      <c r="D83" s="300">
        <f>TRUNC(D82*O83,2)</f>
        <v>4115.1000000000004</v>
      </c>
      <c r="E83" s="301">
        <f t="shared" si="17"/>
        <v>1.9</v>
      </c>
      <c r="F83" s="301">
        <f t="shared" si="18"/>
        <v>0.1</v>
      </c>
      <c r="G83" s="301">
        <f t="shared" si="19"/>
        <v>2</v>
      </c>
      <c r="H83" s="301">
        <f t="shared" si="20"/>
        <v>7818.6900000000005</v>
      </c>
      <c r="I83" s="301">
        <f t="shared" si="21"/>
        <v>411.51</v>
      </c>
      <c r="J83" s="301">
        <f t="shared" si="22"/>
        <v>8230.2000000000007</v>
      </c>
      <c r="K83" s="302">
        <f t="shared" si="23"/>
        <v>95875</v>
      </c>
      <c r="O83" s="274">
        <v>30</v>
      </c>
      <c r="S83" s="275">
        <v>2.0699999999999998</v>
      </c>
      <c r="U83" s="275">
        <v>8518.25</v>
      </c>
    </row>
    <row r="84" spans="1:21" ht="21.95" customHeight="1">
      <c r="A84" s="297" t="s">
        <v>139</v>
      </c>
      <c r="B84" s="298" t="str">
        <f t="shared" si="15"/>
        <v>TRANSPORTE DE BRITA RACHÃO ADICIONAL PARA EXCEDENTE A 30 KM - DMT 20 KM</v>
      </c>
      <c r="C84" s="299" t="str">
        <f t="shared" si="16"/>
        <v>m³xkm</v>
      </c>
      <c r="D84" s="300">
        <f>TRUNC(D82*O84,2)</f>
        <v>2743.4</v>
      </c>
      <c r="E84" s="301">
        <f t="shared" si="17"/>
        <v>0.76</v>
      </c>
      <c r="F84" s="301">
        <f t="shared" si="18"/>
        <v>0.03</v>
      </c>
      <c r="G84" s="301">
        <f t="shared" si="19"/>
        <v>0.79</v>
      </c>
      <c r="H84" s="301">
        <f t="shared" si="20"/>
        <v>2084.98</v>
      </c>
      <c r="I84" s="301">
        <f t="shared" si="21"/>
        <v>82.3</v>
      </c>
      <c r="J84" s="301">
        <f t="shared" si="22"/>
        <v>2167.2800000000002</v>
      </c>
      <c r="K84" s="302">
        <f t="shared" si="23"/>
        <v>93590</v>
      </c>
      <c r="O84" s="274">
        <f>$O$3-O83</f>
        <v>20</v>
      </c>
      <c r="S84" s="275">
        <v>0.81</v>
      </c>
      <c r="U84" s="275">
        <v>2222.15</v>
      </c>
    </row>
    <row r="85" spans="1:21" ht="34.5">
      <c r="A85" s="297" t="s">
        <v>140</v>
      </c>
      <c r="B85" s="298" t="str">
        <f t="shared" si="15"/>
        <v>RECOMPOSIÇÃO DE PAVIMENTO COM BRITA GRADUADA SIMPLES - EXCLUSIVE CARGA E TRANSPORTE (E= 20 CM)</v>
      </c>
      <c r="C85" s="299" t="str">
        <f t="shared" si="16"/>
        <v>m³</v>
      </c>
      <c r="D85" s="300">
        <f>TRUNC(D80*0.2,2)</f>
        <v>65.319999999999993</v>
      </c>
      <c r="E85" s="301">
        <f t="shared" si="17"/>
        <v>125.61999999999999</v>
      </c>
      <c r="F85" s="301">
        <f t="shared" si="18"/>
        <v>10.92</v>
      </c>
      <c r="G85" s="301">
        <f t="shared" si="19"/>
        <v>136.54</v>
      </c>
      <c r="H85" s="301">
        <f t="shared" si="20"/>
        <v>8205.5</v>
      </c>
      <c r="I85" s="301">
        <f t="shared" si="21"/>
        <v>713.29</v>
      </c>
      <c r="J85" s="301">
        <f t="shared" si="22"/>
        <v>8918.7900000000009</v>
      </c>
      <c r="K85" s="302">
        <f t="shared" si="23"/>
        <v>96396</v>
      </c>
      <c r="M85" s="32"/>
      <c r="S85" s="275">
        <v>121.83</v>
      </c>
      <c r="U85" s="275">
        <v>7957.93</v>
      </c>
    </row>
    <row r="86" spans="1:21" ht="21.95" customHeight="1">
      <c r="A86" s="297" t="s">
        <v>141</v>
      </c>
      <c r="B86" s="298" t="str">
        <f t="shared" si="15"/>
        <v>CARGA, MANOBRA E DESCARGA DE BRITA GRADUADA</v>
      </c>
      <c r="C86" s="299" t="str">
        <f t="shared" si="16"/>
        <v>m³</v>
      </c>
      <c r="D86" s="300">
        <f>TRUNC(D85*1.4667,2)</f>
        <v>95.8</v>
      </c>
      <c r="E86" s="301">
        <f t="shared" si="17"/>
        <v>7.0699999999999994</v>
      </c>
      <c r="F86" s="301">
        <f t="shared" si="18"/>
        <v>0.61</v>
      </c>
      <c r="G86" s="301">
        <f t="shared" si="19"/>
        <v>7.68</v>
      </c>
      <c r="H86" s="301">
        <f t="shared" si="20"/>
        <v>677.31000000000006</v>
      </c>
      <c r="I86" s="301">
        <f t="shared" si="21"/>
        <v>58.43</v>
      </c>
      <c r="J86" s="301">
        <f t="shared" si="22"/>
        <v>735.74</v>
      </c>
      <c r="K86" s="302">
        <f t="shared" si="23"/>
        <v>100974</v>
      </c>
      <c r="M86" s="32"/>
      <c r="S86" s="275">
        <v>7.47</v>
      </c>
      <c r="U86" s="275">
        <v>715.62</v>
      </c>
    </row>
    <row r="87" spans="1:21" ht="21.95" customHeight="1">
      <c r="A87" s="297" t="s">
        <v>346</v>
      </c>
      <c r="B87" s="298" t="str">
        <f t="shared" si="15"/>
        <v>TRANSPORTE DE BRITA GRADUADA ATÉ 30 KM - DMT 30 KM</v>
      </c>
      <c r="C87" s="299" t="str">
        <f t="shared" si="16"/>
        <v>m³xkm</v>
      </c>
      <c r="D87" s="300">
        <f>TRUNC(D86*O87,2)</f>
        <v>2874</v>
      </c>
      <c r="E87" s="301">
        <f t="shared" si="17"/>
        <v>1.9</v>
      </c>
      <c r="F87" s="301">
        <f t="shared" si="18"/>
        <v>0.1</v>
      </c>
      <c r="G87" s="301">
        <f t="shared" si="19"/>
        <v>2</v>
      </c>
      <c r="H87" s="301">
        <f t="shared" si="20"/>
        <v>5460.6</v>
      </c>
      <c r="I87" s="301">
        <f t="shared" si="21"/>
        <v>287.39999999999998</v>
      </c>
      <c r="J87" s="301">
        <f t="shared" si="22"/>
        <v>5748</v>
      </c>
      <c r="K87" s="302">
        <f t="shared" si="23"/>
        <v>95875</v>
      </c>
      <c r="M87" s="32"/>
      <c r="O87" s="274">
        <v>30</v>
      </c>
      <c r="S87" s="275">
        <v>2.0699999999999998</v>
      </c>
      <c r="U87" s="275">
        <v>5949.18</v>
      </c>
    </row>
    <row r="88" spans="1:21" ht="21.95" customHeight="1">
      <c r="A88" s="297" t="s">
        <v>142</v>
      </c>
      <c r="B88" s="298" t="str">
        <f t="shared" si="15"/>
        <v>TRANSPORTE DE BRITA GRADUADA ADICIONAL PARA EXCEDENTE A 30 KM - DMT 20 KM</v>
      </c>
      <c r="C88" s="299" t="str">
        <f t="shared" si="16"/>
        <v>m³xkm</v>
      </c>
      <c r="D88" s="300">
        <f>TRUNC(D86*O88,2)</f>
        <v>1916</v>
      </c>
      <c r="E88" s="301">
        <f t="shared" si="17"/>
        <v>0.76</v>
      </c>
      <c r="F88" s="301">
        <f t="shared" si="18"/>
        <v>0.03</v>
      </c>
      <c r="G88" s="301">
        <f t="shared" si="19"/>
        <v>0.79</v>
      </c>
      <c r="H88" s="301">
        <f t="shared" si="20"/>
        <v>1456.16</v>
      </c>
      <c r="I88" s="301">
        <f t="shared" si="21"/>
        <v>57.48</v>
      </c>
      <c r="J88" s="301">
        <f t="shared" si="22"/>
        <v>1513.64</v>
      </c>
      <c r="K88" s="302">
        <f t="shared" si="23"/>
        <v>93590</v>
      </c>
      <c r="M88" s="32"/>
      <c r="O88" s="274">
        <f>$O$3-O87</f>
        <v>20</v>
      </c>
      <c r="S88" s="275">
        <v>0.81</v>
      </c>
      <c r="U88" s="275">
        <v>1551.96</v>
      </c>
    </row>
    <row r="89" spans="1:21" ht="21.95" customHeight="1">
      <c r="A89" s="297" t="s">
        <v>347</v>
      </c>
      <c r="B89" s="298" t="str">
        <f t="shared" si="15"/>
        <v>EXECUÇÃO DE IMPRIMAÇÃO COM ASFALTO DILUÍDO CM-30. AF_09/2017</v>
      </c>
      <c r="C89" s="299" t="str">
        <f t="shared" si="16"/>
        <v>m²</v>
      </c>
      <c r="D89" s="300">
        <f>D80</f>
        <v>326.61</v>
      </c>
      <c r="E89" s="301">
        <f t="shared" si="17"/>
        <v>10.43</v>
      </c>
      <c r="F89" s="301">
        <f t="shared" si="18"/>
        <v>1.42</v>
      </c>
      <c r="G89" s="301">
        <f t="shared" si="19"/>
        <v>11.85</v>
      </c>
      <c r="H89" s="301">
        <f t="shared" si="20"/>
        <v>3406.54</v>
      </c>
      <c r="I89" s="301">
        <f t="shared" si="21"/>
        <v>463.78</v>
      </c>
      <c r="J89" s="301">
        <f t="shared" si="22"/>
        <v>3870.32</v>
      </c>
      <c r="K89" s="302" t="str">
        <f t="shared" si="23"/>
        <v>96401 (CPU)</v>
      </c>
      <c r="M89" s="32"/>
      <c r="S89" s="275">
        <v>11.17</v>
      </c>
      <c r="U89" s="275">
        <v>3648.23</v>
      </c>
    </row>
    <row r="90" spans="1:21" ht="21.95" customHeight="1">
      <c r="A90" s="297" t="s">
        <v>348</v>
      </c>
      <c r="B90" s="298" t="str">
        <f t="shared" si="15"/>
        <v>FRESAGEM DESCONTINUA</v>
      </c>
      <c r="C90" s="299" t="str">
        <f t="shared" si="16"/>
        <v>m²</v>
      </c>
      <c r="D90" s="300">
        <v>1147.48</v>
      </c>
      <c r="E90" s="301">
        <f t="shared" si="17"/>
        <v>8.9599999999999991</v>
      </c>
      <c r="F90" s="301">
        <f t="shared" si="18"/>
        <v>1.58</v>
      </c>
      <c r="G90" s="301">
        <f t="shared" si="19"/>
        <v>10.54</v>
      </c>
      <c r="H90" s="301">
        <f t="shared" si="20"/>
        <v>10281.42</v>
      </c>
      <c r="I90" s="301">
        <f t="shared" si="21"/>
        <v>1813.01</v>
      </c>
      <c r="J90" s="301">
        <f t="shared" si="22"/>
        <v>12094.43</v>
      </c>
      <c r="K90" s="302" t="str">
        <f t="shared" si="23"/>
        <v>96001+95875</v>
      </c>
      <c r="M90" s="32"/>
      <c r="S90" s="275">
        <v>7.72</v>
      </c>
      <c r="U90" s="275">
        <v>8858.5400000000009</v>
      </c>
    </row>
    <row r="91" spans="1:21" ht="21.95" customHeight="1">
      <c r="A91" s="297" t="s">
        <v>349</v>
      </c>
      <c r="B91" s="298" t="str">
        <f t="shared" si="15"/>
        <v>PINTURA DE LIGACAO COM EMULSAO RR-2C</v>
      </c>
      <c r="C91" s="299" t="str">
        <f t="shared" si="16"/>
        <v>m²</v>
      </c>
      <c r="D91" s="300">
        <f>D90</f>
        <v>1147.48</v>
      </c>
      <c r="E91" s="301">
        <f t="shared" si="17"/>
        <v>3.46</v>
      </c>
      <c r="F91" s="301">
        <f t="shared" si="18"/>
        <v>0.3</v>
      </c>
      <c r="G91" s="301">
        <f t="shared" si="19"/>
        <v>3.76</v>
      </c>
      <c r="H91" s="301">
        <f t="shared" si="20"/>
        <v>3970.2800000000007</v>
      </c>
      <c r="I91" s="301">
        <f t="shared" si="21"/>
        <v>344.24</v>
      </c>
      <c r="J91" s="301">
        <f t="shared" si="22"/>
        <v>4314.5200000000004</v>
      </c>
      <c r="K91" s="302" t="str">
        <f t="shared" si="23"/>
        <v>96402 (CPU)</v>
      </c>
      <c r="M91" s="32"/>
      <c r="S91" s="275">
        <v>3.15</v>
      </c>
      <c r="U91" s="275">
        <v>3614.56</v>
      </c>
    </row>
    <row r="92" spans="1:21" ht="21.95" customHeight="1">
      <c r="A92" s="297" t="s">
        <v>350</v>
      </c>
      <c r="B92" s="298" t="str">
        <f t="shared" si="15"/>
        <v>CAMADA DE REGULARIZAÇÃO DA PISTA COM C.B.U.Q., EXCLUSIVE TRANSPORTE</v>
      </c>
      <c r="C92" s="299" t="str">
        <f t="shared" si="16"/>
        <v>m³</v>
      </c>
      <c r="D92" s="300">
        <f>TRUNC(D91*0.04,2)</f>
        <v>45.89</v>
      </c>
      <c r="E92" s="301">
        <f t="shared" si="17"/>
        <v>1531.42</v>
      </c>
      <c r="F92" s="301">
        <f t="shared" si="18"/>
        <v>160.75</v>
      </c>
      <c r="G92" s="301">
        <f t="shared" si="19"/>
        <v>1692.17</v>
      </c>
      <c r="H92" s="301">
        <f t="shared" si="20"/>
        <v>70276.87</v>
      </c>
      <c r="I92" s="301">
        <f t="shared" si="21"/>
        <v>7376.81</v>
      </c>
      <c r="J92" s="301">
        <f t="shared" si="22"/>
        <v>77653.679999999993</v>
      </c>
      <c r="K92" s="302" t="str">
        <f t="shared" si="23"/>
        <v>95995 (CPU)</v>
      </c>
      <c r="M92" s="32"/>
      <c r="S92" s="275">
        <v>1424.54</v>
      </c>
      <c r="U92" s="275">
        <v>65372.14</v>
      </c>
    </row>
    <row r="93" spans="1:21" ht="21.95" customHeight="1">
      <c r="A93" s="297" t="s">
        <v>351</v>
      </c>
      <c r="B93" s="298" t="str">
        <f t="shared" si="15"/>
        <v>CARGA, MANOBRAS E DESCARGA DE MISTURA BETUMINOSA A QUENTE</v>
      </c>
      <c r="C93" s="299" t="str">
        <f t="shared" si="16"/>
        <v>ton</v>
      </c>
      <c r="D93" s="300">
        <f>TRUNC(D92*2.5548,2)</f>
        <v>117.23</v>
      </c>
      <c r="E93" s="301">
        <f t="shared" si="17"/>
        <v>4.49</v>
      </c>
      <c r="F93" s="301">
        <f t="shared" si="18"/>
        <v>0.39</v>
      </c>
      <c r="G93" s="301">
        <f t="shared" si="19"/>
        <v>4.88</v>
      </c>
      <c r="H93" s="301">
        <f t="shared" si="20"/>
        <v>526.37</v>
      </c>
      <c r="I93" s="301">
        <f t="shared" si="21"/>
        <v>45.71</v>
      </c>
      <c r="J93" s="301">
        <f t="shared" si="22"/>
        <v>572.08000000000004</v>
      </c>
      <c r="K93" s="302">
        <f t="shared" si="23"/>
        <v>101002</v>
      </c>
      <c r="M93" s="32"/>
      <c r="S93" s="275">
        <v>5.01</v>
      </c>
      <c r="U93" s="275">
        <v>587.32000000000005</v>
      </c>
    </row>
    <row r="94" spans="1:21" ht="21.95" customHeight="1">
      <c r="A94" s="297" t="s">
        <v>352</v>
      </c>
      <c r="B94" s="298" t="str">
        <f t="shared" si="15"/>
        <v>TRANSPORTE DE CBUQ ATÉ 30 KM - DMT 30 KM</v>
      </c>
      <c r="C94" s="299" t="str">
        <f t="shared" si="16"/>
        <v>txkm</v>
      </c>
      <c r="D94" s="300">
        <f>TRUNC(D93*O94,2)</f>
        <v>3516.9</v>
      </c>
      <c r="E94" s="301">
        <f t="shared" si="17"/>
        <v>1.29</v>
      </c>
      <c r="F94" s="301">
        <f t="shared" si="18"/>
        <v>0.06</v>
      </c>
      <c r="G94" s="301">
        <f t="shared" si="19"/>
        <v>1.35</v>
      </c>
      <c r="H94" s="301">
        <f t="shared" si="20"/>
        <v>4536.8</v>
      </c>
      <c r="I94" s="301">
        <f t="shared" si="21"/>
        <v>211.01</v>
      </c>
      <c r="J94" s="301">
        <f t="shared" si="22"/>
        <v>4747.8100000000004</v>
      </c>
      <c r="K94" s="302">
        <f t="shared" si="23"/>
        <v>95878</v>
      </c>
      <c r="M94" s="32"/>
      <c r="O94" s="274">
        <v>30</v>
      </c>
      <c r="S94" s="275">
        <v>1.38</v>
      </c>
      <c r="U94" s="275">
        <v>4853.32</v>
      </c>
    </row>
    <row r="95" spans="1:21" ht="21.95" customHeight="1">
      <c r="A95" s="297" t="s">
        <v>353</v>
      </c>
      <c r="B95" s="298" t="str">
        <f t="shared" si="15"/>
        <v>TRANSPORTE DE CBUQ ADICIONAL PARA EXECEDENTE A 30 KM - DMT 20 KM</v>
      </c>
      <c r="C95" s="299" t="str">
        <f t="shared" si="16"/>
        <v>txkm</v>
      </c>
      <c r="D95" s="300">
        <f>TRUNC(D93*O95,2)</f>
        <v>2344.6</v>
      </c>
      <c r="E95" s="301">
        <f t="shared" si="17"/>
        <v>0.51</v>
      </c>
      <c r="F95" s="301">
        <f t="shared" si="18"/>
        <v>0.02</v>
      </c>
      <c r="G95" s="301">
        <f t="shared" si="19"/>
        <v>0.53</v>
      </c>
      <c r="H95" s="301">
        <f t="shared" si="20"/>
        <v>1195.74</v>
      </c>
      <c r="I95" s="301">
        <f t="shared" si="21"/>
        <v>46.89</v>
      </c>
      <c r="J95" s="301">
        <f t="shared" si="22"/>
        <v>1242.6300000000001</v>
      </c>
      <c r="K95" s="302">
        <f t="shared" si="23"/>
        <v>93596</v>
      </c>
      <c r="M95" s="32"/>
      <c r="O95" s="274">
        <f>$O$4-O94</f>
        <v>20</v>
      </c>
      <c r="S95" s="275">
        <v>0.54</v>
      </c>
      <c r="U95" s="275">
        <v>1266.08</v>
      </c>
    </row>
    <row r="96" spans="1:21" ht="21.95" customHeight="1">
      <c r="A96" s="297" t="s">
        <v>354</v>
      </c>
      <c r="B96" s="298" t="str">
        <f t="shared" si="15"/>
        <v>PINTURA DE LIGACAO COM EMULSAO RR-2C</v>
      </c>
      <c r="C96" s="299" t="str">
        <f t="shared" si="16"/>
        <v>m²</v>
      </c>
      <c r="D96" s="300">
        <v>4772.33</v>
      </c>
      <c r="E96" s="301">
        <f t="shared" si="17"/>
        <v>3.46</v>
      </c>
      <c r="F96" s="301">
        <f t="shared" si="18"/>
        <v>0.3</v>
      </c>
      <c r="G96" s="301">
        <f t="shared" si="19"/>
        <v>3.76</v>
      </c>
      <c r="H96" s="301">
        <f t="shared" si="20"/>
        <v>16512.27</v>
      </c>
      <c r="I96" s="301">
        <f t="shared" si="21"/>
        <v>1431.69</v>
      </c>
      <c r="J96" s="301">
        <f t="shared" si="22"/>
        <v>17943.96</v>
      </c>
      <c r="K96" s="302" t="str">
        <f t="shared" si="23"/>
        <v>96402 (CPU)</v>
      </c>
      <c r="M96" s="32"/>
      <c r="S96" s="275">
        <v>3.15</v>
      </c>
      <c r="U96" s="275">
        <v>15032.83</v>
      </c>
    </row>
    <row r="97" spans="1:21" ht="21.95" customHeight="1">
      <c r="A97" s="297" t="s">
        <v>355</v>
      </c>
      <c r="B97" s="298" t="str">
        <f t="shared" si="15"/>
        <v>CAMADA DE REGULARIZAÇÃO DA PISTA COM C.B.U.Q., EXCLUSIVE TRANSPORTE</v>
      </c>
      <c r="C97" s="299" t="str">
        <f t="shared" si="16"/>
        <v>m³</v>
      </c>
      <c r="D97" s="300">
        <f>TRUNC(D96*0.02,2)</f>
        <v>95.44</v>
      </c>
      <c r="E97" s="301">
        <f t="shared" si="17"/>
        <v>1531.42</v>
      </c>
      <c r="F97" s="301">
        <f t="shared" si="18"/>
        <v>160.75</v>
      </c>
      <c r="G97" s="301">
        <f t="shared" si="19"/>
        <v>1692.17</v>
      </c>
      <c r="H97" s="301">
        <f t="shared" si="20"/>
        <v>146158.72</v>
      </c>
      <c r="I97" s="301">
        <f t="shared" si="21"/>
        <v>15341.98</v>
      </c>
      <c r="J97" s="301">
        <f t="shared" si="22"/>
        <v>161500.70000000001</v>
      </c>
      <c r="K97" s="302" t="str">
        <f t="shared" si="23"/>
        <v>95995 (CPU)</v>
      </c>
      <c r="M97" s="32"/>
      <c r="S97" s="275">
        <v>1424.54</v>
      </c>
      <c r="U97" s="275">
        <v>135958.09</v>
      </c>
    </row>
    <row r="98" spans="1:21" ht="21.95" customHeight="1">
      <c r="A98" s="297" t="s">
        <v>356</v>
      </c>
      <c r="B98" s="298" t="str">
        <f t="shared" si="15"/>
        <v>CARGA, MANOBRAS E DESCARGA DE MISTURA BETUMINOSA A QUENTE</v>
      </c>
      <c r="C98" s="299" t="str">
        <f t="shared" si="16"/>
        <v>ton</v>
      </c>
      <c r="D98" s="300">
        <f>TRUNC(D97*2.5548,2)</f>
        <v>243.83</v>
      </c>
      <c r="E98" s="301">
        <f t="shared" si="17"/>
        <v>4.49</v>
      </c>
      <c r="F98" s="301">
        <f t="shared" si="18"/>
        <v>0.39</v>
      </c>
      <c r="G98" s="301">
        <f t="shared" si="19"/>
        <v>4.88</v>
      </c>
      <c r="H98" s="301">
        <f t="shared" si="20"/>
        <v>1094.8000000000002</v>
      </c>
      <c r="I98" s="301">
        <f t="shared" si="21"/>
        <v>95.09</v>
      </c>
      <c r="J98" s="301">
        <f t="shared" si="22"/>
        <v>1189.8900000000001</v>
      </c>
      <c r="K98" s="302">
        <f t="shared" si="23"/>
        <v>101002</v>
      </c>
      <c r="M98" s="32"/>
      <c r="S98" s="275">
        <v>5.01</v>
      </c>
      <c r="U98" s="275">
        <v>1221.58</v>
      </c>
    </row>
    <row r="99" spans="1:21" ht="21.95" customHeight="1">
      <c r="A99" s="297" t="s">
        <v>357</v>
      </c>
      <c r="B99" s="298" t="str">
        <f t="shared" si="15"/>
        <v>TRANSPORTE DE CBUQ ATÉ 30 KM - DMT 30 KM</v>
      </c>
      <c r="C99" s="299" t="str">
        <f t="shared" si="16"/>
        <v>txkm</v>
      </c>
      <c r="D99" s="300">
        <f>TRUNC(D98*O99,2)</f>
        <v>7314.9</v>
      </c>
      <c r="E99" s="301">
        <f t="shared" si="17"/>
        <v>1.29</v>
      </c>
      <c r="F99" s="301">
        <f t="shared" si="18"/>
        <v>0.06</v>
      </c>
      <c r="G99" s="301">
        <f t="shared" si="19"/>
        <v>1.35</v>
      </c>
      <c r="H99" s="301">
        <f t="shared" si="20"/>
        <v>9436.2200000000012</v>
      </c>
      <c r="I99" s="301">
        <f t="shared" si="21"/>
        <v>438.89</v>
      </c>
      <c r="J99" s="301">
        <f t="shared" si="22"/>
        <v>9875.11</v>
      </c>
      <c r="K99" s="302">
        <f t="shared" si="23"/>
        <v>95878</v>
      </c>
      <c r="M99" s="32"/>
      <c r="O99" s="274">
        <v>30</v>
      </c>
      <c r="S99" s="275">
        <v>1.38</v>
      </c>
      <c r="U99" s="275">
        <v>10094.56</v>
      </c>
    </row>
    <row r="100" spans="1:21" ht="21.95" customHeight="1">
      <c r="A100" s="297" t="s">
        <v>358</v>
      </c>
      <c r="B100" s="298" t="str">
        <f t="shared" si="15"/>
        <v>TRANSPORTE DE CBUQ ADICIONAL PARA EXECEDENTE A 30 KM - DMT 20 KM</v>
      </c>
      <c r="C100" s="299" t="str">
        <f t="shared" si="16"/>
        <v>txkm</v>
      </c>
      <c r="D100" s="300">
        <f>TRUNC(D98*O100,2)</f>
        <v>4876.6000000000004</v>
      </c>
      <c r="E100" s="301">
        <f t="shared" si="17"/>
        <v>0.51</v>
      </c>
      <c r="F100" s="301">
        <f t="shared" si="18"/>
        <v>0.02</v>
      </c>
      <c r="G100" s="301">
        <f t="shared" si="19"/>
        <v>0.53</v>
      </c>
      <c r="H100" s="301">
        <f t="shared" si="20"/>
        <v>2487.06</v>
      </c>
      <c r="I100" s="301">
        <f t="shared" si="21"/>
        <v>97.53</v>
      </c>
      <c r="J100" s="301">
        <f t="shared" si="22"/>
        <v>2584.59</v>
      </c>
      <c r="K100" s="302">
        <f t="shared" si="23"/>
        <v>93596</v>
      </c>
      <c r="M100" s="32"/>
      <c r="O100" s="274">
        <f>$O$4-O99</f>
        <v>20</v>
      </c>
      <c r="S100" s="275">
        <v>0.54</v>
      </c>
      <c r="U100" s="275">
        <v>2633.36</v>
      </c>
    </row>
    <row r="101" spans="1:21" ht="21.95" customHeight="1">
      <c r="A101" s="297" t="s">
        <v>359</v>
      </c>
      <c r="B101" s="298" t="str">
        <f t="shared" si="15"/>
        <v>LIMPEZA, VARREÇÃO E LAVAGEM DE PISTA</v>
      </c>
      <c r="C101" s="299" t="str">
        <f t="shared" si="16"/>
        <v>m²</v>
      </c>
      <c r="D101" s="300">
        <f>D70</f>
        <v>13023.61</v>
      </c>
      <c r="E101" s="301">
        <f t="shared" si="17"/>
        <v>2.4</v>
      </c>
      <c r="F101" s="301">
        <f t="shared" si="18"/>
        <v>0.6</v>
      </c>
      <c r="G101" s="301">
        <f t="shared" si="19"/>
        <v>3</v>
      </c>
      <c r="H101" s="301">
        <f t="shared" si="20"/>
        <v>31256.670000000002</v>
      </c>
      <c r="I101" s="301">
        <f t="shared" si="21"/>
        <v>7814.16</v>
      </c>
      <c r="J101" s="301">
        <f t="shared" si="22"/>
        <v>39070.83</v>
      </c>
      <c r="K101" s="302" t="str">
        <f t="shared" si="23"/>
        <v>CPU</v>
      </c>
      <c r="M101" s="32"/>
      <c r="S101" s="275">
        <v>2.95</v>
      </c>
      <c r="U101" s="275">
        <v>38419.64</v>
      </c>
    </row>
    <row r="102" spans="1:21" ht="21.95" customHeight="1">
      <c r="A102" s="297" t="s">
        <v>360</v>
      </c>
      <c r="B102" s="298" t="str">
        <f t="shared" si="15"/>
        <v>PINTURA DE LIGACAO COM EMULSAO RR-2C</v>
      </c>
      <c r="C102" s="299" t="str">
        <f t="shared" si="16"/>
        <v>m²</v>
      </c>
      <c r="D102" s="300">
        <f>D101</f>
        <v>13023.61</v>
      </c>
      <c r="E102" s="301">
        <f t="shared" si="17"/>
        <v>3.46</v>
      </c>
      <c r="F102" s="301">
        <f t="shared" si="18"/>
        <v>0.3</v>
      </c>
      <c r="G102" s="301">
        <f t="shared" si="19"/>
        <v>3.76</v>
      </c>
      <c r="H102" s="301">
        <f t="shared" si="20"/>
        <v>45061.689999999995</v>
      </c>
      <c r="I102" s="301">
        <f t="shared" si="21"/>
        <v>3907.08</v>
      </c>
      <c r="J102" s="301">
        <f t="shared" si="22"/>
        <v>48968.77</v>
      </c>
      <c r="K102" s="302" t="str">
        <f t="shared" si="23"/>
        <v>96402 (CPU)</v>
      </c>
      <c r="M102" s="32"/>
      <c r="S102" s="275">
        <v>3.15</v>
      </c>
      <c r="U102" s="275">
        <v>41024.370000000003</v>
      </c>
    </row>
    <row r="103" spans="1:21" ht="34.5">
      <c r="A103" s="297" t="s">
        <v>361</v>
      </c>
      <c r="B103" s="298" t="str">
        <f t="shared" si="15"/>
        <v>CONCRETO BETUMINOSO USINADO QUENTE (C.B.U.Q.), FORNECIMENTO E EXECUÇÃO (E= 5CM), EXCLUSIVE TRANSPORTE</v>
      </c>
      <c r="C103" s="299" t="str">
        <f t="shared" si="16"/>
        <v>m³</v>
      </c>
      <c r="D103" s="300">
        <f>TRUNC(D102*0.05,2)</f>
        <v>651.17999999999995</v>
      </c>
      <c r="E103" s="301">
        <f t="shared" si="17"/>
        <v>1531.42</v>
      </c>
      <c r="F103" s="301">
        <f t="shared" si="18"/>
        <v>160.75</v>
      </c>
      <c r="G103" s="301">
        <f t="shared" si="19"/>
        <v>1692.17</v>
      </c>
      <c r="H103" s="301">
        <f t="shared" si="20"/>
        <v>997230.08000000007</v>
      </c>
      <c r="I103" s="301">
        <f t="shared" si="21"/>
        <v>104677.18</v>
      </c>
      <c r="J103" s="301">
        <f t="shared" si="22"/>
        <v>1101907.26</v>
      </c>
      <c r="K103" s="302" t="str">
        <f t="shared" si="23"/>
        <v>95995 (CPU)</v>
      </c>
      <c r="M103" s="32"/>
      <c r="S103" s="275">
        <v>1424.54</v>
      </c>
      <c r="U103" s="275">
        <v>927631.95</v>
      </c>
    </row>
    <row r="104" spans="1:21" ht="21.95" customHeight="1">
      <c r="A104" s="297" t="s">
        <v>362</v>
      </c>
      <c r="B104" s="298" t="str">
        <f t="shared" si="15"/>
        <v>CARGA, MANOBRAS E DESCARGA DE MISTURA BETUMINOSA A QUENTE</v>
      </c>
      <c r="C104" s="299" t="str">
        <f t="shared" si="16"/>
        <v>ton</v>
      </c>
      <c r="D104" s="300">
        <f>TRUNC(D103*2.5548,2)</f>
        <v>1663.63</v>
      </c>
      <c r="E104" s="301">
        <f t="shared" si="17"/>
        <v>4.49</v>
      </c>
      <c r="F104" s="301">
        <f t="shared" si="18"/>
        <v>0.39</v>
      </c>
      <c r="G104" s="301">
        <f t="shared" si="19"/>
        <v>4.88</v>
      </c>
      <c r="H104" s="301">
        <f t="shared" si="20"/>
        <v>7469.7000000000007</v>
      </c>
      <c r="I104" s="301">
        <f t="shared" si="21"/>
        <v>648.80999999999995</v>
      </c>
      <c r="J104" s="301">
        <f t="shared" si="22"/>
        <v>8118.51</v>
      </c>
      <c r="K104" s="302">
        <f t="shared" si="23"/>
        <v>101002</v>
      </c>
      <c r="M104" s="32"/>
      <c r="S104" s="275">
        <v>5.01</v>
      </c>
      <c r="U104" s="275">
        <v>8334.7800000000007</v>
      </c>
    </row>
    <row r="105" spans="1:21" ht="21.95" customHeight="1">
      <c r="A105" s="297" t="s">
        <v>363</v>
      </c>
      <c r="B105" s="298" t="str">
        <f t="shared" si="15"/>
        <v>TRANSPORTE DE CBUQ ATÉ 30 KM - DMT 30 KM</v>
      </c>
      <c r="C105" s="299" t="str">
        <f t="shared" si="16"/>
        <v>txkm</v>
      </c>
      <c r="D105" s="300">
        <f>TRUNC(D104*O105,2)</f>
        <v>49908.9</v>
      </c>
      <c r="E105" s="301">
        <f t="shared" si="17"/>
        <v>1.29</v>
      </c>
      <c r="F105" s="301">
        <f t="shared" si="18"/>
        <v>0.06</v>
      </c>
      <c r="G105" s="301">
        <f t="shared" si="19"/>
        <v>1.35</v>
      </c>
      <c r="H105" s="301">
        <f t="shared" si="20"/>
        <v>64382.479999999996</v>
      </c>
      <c r="I105" s="301">
        <f t="shared" si="21"/>
        <v>2994.53</v>
      </c>
      <c r="J105" s="301">
        <f t="shared" si="22"/>
        <v>67377.009999999995</v>
      </c>
      <c r="K105" s="302">
        <f t="shared" si="23"/>
        <v>95878</v>
      </c>
      <c r="M105" s="32"/>
      <c r="O105" s="274">
        <v>30</v>
      </c>
      <c r="S105" s="275">
        <v>1.38</v>
      </c>
      <c r="U105" s="275">
        <v>68874.28</v>
      </c>
    </row>
    <row r="106" spans="1:21" ht="21.95" customHeight="1">
      <c r="A106" s="297" t="s">
        <v>364</v>
      </c>
      <c r="B106" s="298" t="str">
        <f t="shared" si="15"/>
        <v>TRANSPORTE DE CBUQ ADICIONAL PARA EXECEDENTE A 30 KM - DMT 20 KM</v>
      </c>
      <c r="C106" s="299" t="str">
        <f t="shared" si="16"/>
        <v>txkm</v>
      </c>
      <c r="D106" s="300">
        <f>TRUNC(D104*O106,2)</f>
        <v>33272.6</v>
      </c>
      <c r="E106" s="301">
        <f t="shared" si="17"/>
        <v>0.51</v>
      </c>
      <c r="F106" s="301">
        <f t="shared" si="18"/>
        <v>0.02</v>
      </c>
      <c r="G106" s="301">
        <f t="shared" si="19"/>
        <v>0.53</v>
      </c>
      <c r="H106" s="301">
        <f t="shared" si="20"/>
        <v>16969.02</v>
      </c>
      <c r="I106" s="301">
        <f t="shared" si="21"/>
        <v>665.45</v>
      </c>
      <c r="J106" s="301">
        <f t="shared" si="22"/>
        <v>17634.47</v>
      </c>
      <c r="K106" s="302">
        <f t="shared" si="23"/>
        <v>93596</v>
      </c>
      <c r="M106" s="32"/>
      <c r="O106" s="274">
        <f>$O$4-O105</f>
        <v>20</v>
      </c>
      <c r="S106" s="275">
        <v>0.54</v>
      </c>
      <c r="U106" s="275">
        <v>17967.2</v>
      </c>
    </row>
    <row r="107" spans="1:21" ht="21.95" customHeight="1">
      <c r="A107" s="330" t="str">
        <f>CONCATENATE("TOTAL DO ITEM ",A74," - ",B74)</f>
        <v>TOTAL DO ITEM 2 - CAPEAMENTO ASFÁLTICO</v>
      </c>
      <c r="B107" s="43"/>
      <c r="C107" s="51"/>
      <c r="D107" s="51"/>
      <c r="E107" s="52"/>
      <c r="F107" s="52"/>
      <c r="G107" s="52"/>
      <c r="H107" s="53">
        <f>SUM(H75:H106)</f>
        <v>1480143.32</v>
      </c>
      <c r="I107" s="53">
        <f>SUM(I75:I106)</f>
        <v>152455.51999999999</v>
      </c>
      <c r="J107" s="53">
        <f>SUM(J75:J106)</f>
        <v>1632598.84</v>
      </c>
      <c r="K107" s="302"/>
      <c r="M107" s="32"/>
      <c r="U107" s="275">
        <v>1404753.82</v>
      </c>
    </row>
    <row r="108" spans="1:21" ht="21.95" customHeight="1">
      <c r="A108" s="332">
        <v>3</v>
      </c>
      <c r="B108" s="43" t="str">
        <f t="shared" ref="B108:B114" si="24">VLOOKUP($A108,$A$8:$J$58,2,FALSE)</f>
        <v>SINALIZAÇÃO</v>
      </c>
      <c r="C108" s="47"/>
      <c r="D108" s="48"/>
      <c r="E108" s="50"/>
      <c r="F108" s="50"/>
      <c r="G108" s="50"/>
      <c r="H108" s="50"/>
      <c r="I108" s="50"/>
      <c r="J108" s="50"/>
      <c r="K108" s="333"/>
      <c r="M108" s="32"/>
    </row>
    <row r="109" spans="1:21" ht="21.95" customHeight="1">
      <c r="A109" s="297" t="s">
        <v>144</v>
      </c>
      <c r="B109" s="298" t="str">
        <f t="shared" si="24"/>
        <v>LIMPEZA DA SUPERFÍCIE PARA APLICAÇÃO DE SINALIZAÇÃO</v>
      </c>
      <c r="C109" s="299" t="str">
        <f t="shared" ref="C109:C114" si="25">VLOOKUP($A109,$A$8:$J$58,3,FALSE)</f>
        <v>m²</v>
      </c>
      <c r="D109" s="300">
        <f>SUM(D110:D111)*0.12+D112</f>
        <v>778.1</v>
      </c>
      <c r="E109" s="301">
        <f t="shared" ref="E109:E114" si="26">VLOOKUP($A109,$A$8:$J$58,5,FALSE)</f>
        <v>1.8299999999999998</v>
      </c>
      <c r="F109" s="301">
        <f t="shared" ref="F109:F114" si="27">VLOOKUP($A109,$A$8:$J$58,6,FALSE)</f>
        <v>0.32</v>
      </c>
      <c r="G109" s="301">
        <f t="shared" ref="G109:G114" si="28">VLOOKUP($A109,$A$8:$J$58,7,FALSE)</f>
        <v>2.15</v>
      </c>
      <c r="H109" s="301">
        <f t="shared" ref="H109:H114" si="29">J109-I109</f>
        <v>1423.92</v>
      </c>
      <c r="I109" s="301">
        <f t="shared" ref="I109:I114" si="30">TRUNC(D109*F109,2)</f>
        <v>248.99</v>
      </c>
      <c r="J109" s="301">
        <f t="shared" ref="J109:J114" si="31">TRUNC(D109*G109,2)</f>
        <v>1672.91</v>
      </c>
      <c r="K109" s="302">
        <f t="shared" ref="K109:K114" si="32">VLOOKUP($A109,$A$8:$K$58,11,FALSE)</f>
        <v>99814</v>
      </c>
      <c r="M109" s="32"/>
      <c r="S109" s="275">
        <v>1.91</v>
      </c>
      <c r="U109" s="275">
        <v>1486.17</v>
      </c>
    </row>
    <row r="110" spans="1:21" ht="21.95" customHeight="1">
      <c r="A110" s="297" t="s">
        <v>145</v>
      </c>
      <c r="B110" s="298" t="str">
        <f t="shared" si="24"/>
        <v>SINALIZAÇÃO HORIZONTAL TINTA ACRÍLICA EIXO  (L= 12CM)</v>
      </c>
      <c r="C110" s="299" t="str">
        <f t="shared" si="25"/>
        <v>m</v>
      </c>
      <c r="D110" s="300">
        <f>184.09/0.12</f>
        <v>1534.0833333333335</v>
      </c>
      <c r="E110" s="301">
        <f t="shared" si="26"/>
        <v>4.16</v>
      </c>
      <c r="F110" s="301">
        <f t="shared" si="27"/>
        <v>0.73</v>
      </c>
      <c r="G110" s="301">
        <f t="shared" si="28"/>
        <v>4.8899999999999997</v>
      </c>
      <c r="H110" s="301">
        <f t="shared" si="29"/>
        <v>6381.78</v>
      </c>
      <c r="I110" s="301">
        <f t="shared" si="30"/>
        <v>1119.8800000000001</v>
      </c>
      <c r="J110" s="301">
        <f t="shared" si="31"/>
        <v>7501.66</v>
      </c>
      <c r="K110" s="302">
        <f t="shared" si="32"/>
        <v>102512</v>
      </c>
      <c r="M110" s="32"/>
      <c r="S110" s="275">
        <v>37.1</v>
      </c>
      <c r="U110" s="275">
        <v>6829.73</v>
      </c>
    </row>
    <row r="111" spans="1:21" ht="21.95" customHeight="1">
      <c r="A111" s="297" t="s">
        <v>165</v>
      </c>
      <c r="B111" s="298" t="str">
        <f t="shared" si="24"/>
        <v>SINALIZAÇÃO HORIZONTAL TINTA ACRÍLICA, BORDOS (L= 12 CM)</v>
      </c>
      <c r="C111" s="299" t="str">
        <f t="shared" si="25"/>
        <v>m</v>
      </c>
      <c r="D111" s="300">
        <f>396.01/0.12</f>
        <v>3300.0833333333335</v>
      </c>
      <c r="E111" s="301">
        <f t="shared" si="26"/>
        <v>4.16</v>
      </c>
      <c r="F111" s="301">
        <f t="shared" si="27"/>
        <v>0.73</v>
      </c>
      <c r="G111" s="301">
        <f t="shared" si="28"/>
        <v>4.8899999999999997</v>
      </c>
      <c r="H111" s="301">
        <f t="shared" si="29"/>
        <v>13728.34</v>
      </c>
      <c r="I111" s="301">
        <f t="shared" si="30"/>
        <v>2409.06</v>
      </c>
      <c r="J111" s="301">
        <f t="shared" si="31"/>
        <v>16137.4</v>
      </c>
      <c r="K111" s="302">
        <f t="shared" si="32"/>
        <v>102512</v>
      </c>
      <c r="M111" s="32"/>
      <c r="S111" s="275">
        <v>37.1</v>
      </c>
      <c r="U111" s="275">
        <v>14691.97</v>
      </c>
    </row>
    <row r="112" spans="1:21" ht="21.95" customHeight="1">
      <c r="A112" s="297" t="s">
        <v>166</v>
      </c>
      <c r="B112" s="298" t="str">
        <f t="shared" si="24"/>
        <v>SINALIZAÇÃO HORIZONTAL ÁREAS ESPECIAIS</v>
      </c>
      <c r="C112" s="299" t="str">
        <f t="shared" si="25"/>
        <v>m²</v>
      </c>
      <c r="D112" s="300">
        <v>198</v>
      </c>
      <c r="E112" s="301">
        <f t="shared" si="26"/>
        <v>35.36</v>
      </c>
      <c r="F112" s="301">
        <f t="shared" si="27"/>
        <v>6.23</v>
      </c>
      <c r="G112" s="301">
        <f t="shared" si="28"/>
        <v>41.59</v>
      </c>
      <c r="H112" s="301">
        <f t="shared" si="29"/>
        <v>7001.28</v>
      </c>
      <c r="I112" s="301">
        <f t="shared" si="30"/>
        <v>1233.54</v>
      </c>
      <c r="J112" s="301">
        <f t="shared" si="31"/>
        <v>8234.82</v>
      </c>
      <c r="K112" s="302">
        <f t="shared" si="32"/>
        <v>5213404</v>
      </c>
      <c r="M112" s="32"/>
      <c r="S112" s="275">
        <v>39.99</v>
      </c>
      <c r="U112" s="275">
        <v>7918.02</v>
      </c>
    </row>
    <row r="113" spans="1:22" ht="34.5">
      <c r="A113" s="297" t="s">
        <v>146</v>
      </c>
      <c r="B113" s="298" t="str">
        <f t="shared" si="24"/>
        <v>PLACA TIPO A32 B-ADVERTENCIA (PASSAGEM DE PEDESTRE)  - SUPORTE METÁLICO H= 2,20M, L = 50CM</v>
      </c>
      <c r="C113" s="299" t="str">
        <f t="shared" si="25"/>
        <v>unid</v>
      </c>
      <c r="D113" s="300">
        <v>22</v>
      </c>
      <c r="E113" s="301">
        <f t="shared" si="26"/>
        <v>582.44000000000005</v>
      </c>
      <c r="F113" s="301">
        <f t="shared" si="27"/>
        <v>102.78</v>
      </c>
      <c r="G113" s="301">
        <f t="shared" si="28"/>
        <v>685.22</v>
      </c>
      <c r="H113" s="301">
        <f t="shared" si="29"/>
        <v>12813.68</v>
      </c>
      <c r="I113" s="301">
        <f t="shared" si="30"/>
        <v>2261.16</v>
      </c>
      <c r="J113" s="301">
        <f t="shared" si="31"/>
        <v>15074.84</v>
      </c>
      <c r="K113" s="302" t="str">
        <f t="shared" si="32"/>
        <v>34723+21014</v>
      </c>
      <c r="M113" s="32"/>
      <c r="S113" s="275">
        <v>685.22</v>
      </c>
      <c r="U113" s="275">
        <v>15074.84</v>
      </c>
    </row>
    <row r="114" spans="1:22" ht="21.95" customHeight="1">
      <c r="A114" s="297" t="s">
        <v>147</v>
      </c>
      <c r="B114" s="298" t="str">
        <f t="shared" si="24"/>
        <v>LIMPEZA FINAL DA OBRA</v>
      </c>
      <c r="C114" s="299" t="str">
        <f t="shared" si="25"/>
        <v>m²</v>
      </c>
      <c r="D114" s="300">
        <f>TRUNC(D70*0.3,2)</f>
        <v>3907.08</v>
      </c>
      <c r="E114" s="301">
        <f t="shared" si="26"/>
        <v>0.78</v>
      </c>
      <c r="F114" s="301">
        <f t="shared" si="27"/>
        <v>0.19</v>
      </c>
      <c r="G114" s="301">
        <f t="shared" si="28"/>
        <v>0.97</v>
      </c>
      <c r="H114" s="301">
        <f t="shared" si="29"/>
        <v>3047.52</v>
      </c>
      <c r="I114" s="301">
        <f t="shared" si="30"/>
        <v>742.34</v>
      </c>
      <c r="J114" s="301">
        <f t="shared" si="31"/>
        <v>3789.86</v>
      </c>
      <c r="K114" s="302" t="str">
        <f t="shared" si="32"/>
        <v>CPU</v>
      </c>
      <c r="M114" s="32"/>
      <c r="S114" s="275">
        <v>0.89</v>
      </c>
      <c r="U114" s="275">
        <v>3477.3</v>
      </c>
    </row>
    <row r="115" spans="1:22" ht="21.95" customHeight="1">
      <c r="A115" s="330" t="str">
        <f>CONCATENATE("TOTAL DO ITEM ",A108," - ",B108)</f>
        <v>TOTAL DO ITEM 3 - SINALIZAÇÃO</v>
      </c>
      <c r="B115" s="43"/>
      <c r="C115" s="51"/>
      <c r="D115" s="51"/>
      <c r="E115" s="52"/>
      <c r="F115" s="52"/>
      <c r="G115" s="52"/>
      <c r="H115" s="53">
        <f>SUM(H109:H114)</f>
        <v>44396.52</v>
      </c>
      <c r="I115" s="53">
        <f>SUM(I109:I114)</f>
        <v>8014.97</v>
      </c>
      <c r="J115" s="53">
        <f>SUM(J109:J114)</f>
        <v>52411.490000000005</v>
      </c>
      <c r="K115" s="302"/>
      <c r="M115" s="32"/>
      <c r="U115" s="275">
        <v>49478.03</v>
      </c>
    </row>
    <row r="116" spans="1:22" ht="21.95" customHeight="1">
      <c r="A116" s="330" t="str">
        <f>CONCATENATE("TOTAL ORÇAMENTO - ",A61)</f>
        <v>TOTAL ORÇAMENTO - LOCAL:</v>
      </c>
      <c r="B116" s="43"/>
      <c r="C116" s="44"/>
      <c r="D116" s="44"/>
      <c r="E116" s="45"/>
      <c r="F116" s="45"/>
      <c r="G116" s="45"/>
      <c r="H116" s="46">
        <f>H115+H107+H73</f>
        <v>1530257.1900000002</v>
      </c>
      <c r="I116" s="46">
        <f>I115+I107+I73</f>
        <v>161626.66999999998</v>
      </c>
      <c r="J116" s="46">
        <f>J115+J107+J73</f>
        <v>1691883.86</v>
      </c>
      <c r="K116" s="331"/>
      <c r="N116" s="275"/>
      <c r="U116" s="275">
        <v>1460798</v>
      </c>
    </row>
    <row r="117" spans="1:22" ht="28.5" customHeight="1">
      <c r="A117" s="54"/>
      <c r="B117" s="55"/>
      <c r="C117" s="54"/>
      <c r="D117" s="54"/>
      <c r="E117" s="56"/>
      <c r="F117" s="56"/>
      <c r="G117" s="56"/>
      <c r="H117" s="56"/>
      <c r="I117" s="56"/>
      <c r="J117" s="56"/>
      <c r="K117" s="248" t="str">
        <f>$K$59</f>
        <v>Fevereiro/2022</v>
      </c>
      <c r="N117" s="275"/>
    </row>
    <row r="118" spans="1:22" ht="21.95" customHeight="1">
      <c r="A118" s="58"/>
      <c r="B118" s="59"/>
      <c r="C118" s="58"/>
      <c r="D118" s="58"/>
      <c r="E118" s="60"/>
      <c r="F118" s="60"/>
      <c r="G118" s="60"/>
      <c r="H118" s="58"/>
      <c r="I118" s="58"/>
      <c r="J118" s="58"/>
      <c r="K118" s="61"/>
      <c r="M118" s="29" t="s">
        <v>181</v>
      </c>
      <c r="N118" s="29" t="s">
        <v>182</v>
      </c>
      <c r="O118" s="29" t="s">
        <v>183</v>
      </c>
      <c r="P118" s="29" t="s">
        <v>273</v>
      </c>
    </row>
    <row r="119" spans="1:22" s="27" customFormat="1" ht="21.95" customHeight="1">
      <c r="A119" s="54" t="s">
        <v>154</v>
      </c>
      <c r="B119" s="54" t="str">
        <f>M119</f>
        <v>RUA HUMERO C. CUNHA</v>
      </c>
      <c r="C119" s="54"/>
      <c r="D119" s="54"/>
      <c r="E119" s="56"/>
      <c r="F119" s="56"/>
      <c r="G119" s="56"/>
      <c r="H119" s="54"/>
      <c r="I119" s="54"/>
      <c r="J119" s="54"/>
      <c r="K119" s="61"/>
      <c r="L119" s="27">
        <v>2</v>
      </c>
      <c r="M119" s="27" t="s">
        <v>367</v>
      </c>
      <c r="N119" s="27" t="s">
        <v>368</v>
      </c>
      <c r="O119" s="27" t="s">
        <v>379</v>
      </c>
      <c r="P119" s="276">
        <f>J174</f>
        <v>89395.079999999987</v>
      </c>
      <c r="S119" s="374"/>
      <c r="T119" s="374"/>
      <c r="U119" s="374"/>
      <c r="V119" s="374"/>
    </row>
    <row r="120" spans="1:22" s="27" customFormat="1" ht="21.95" customHeight="1">
      <c r="A120" s="54" t="s">
        <v>155</v>
      </c>
      <c r="B120" s="54" t="str">
        <f>N119</f>
        <v>RUA JULIO DE CASTILHOS - RUA SETE DE SETEMBRO</v>
      </c>
      <c r="C120" s="54"/>
      <c r="D120" s="54"/>
      <c r="E120" s="56"/>
      <c r="F120" s="56"/>
      <c r="G120" s="56"/>
      <c r="H120" s="54"/>
      <c r="I120" s="54"/>
      <c r="J120" s="54"/>
      <c r="K120" s="61"/>
      <c r="S120" s="374"/>
      <c r="T120" s="374"/>
      <c r="U120" s="374"/>
      <c r="V120" s="374"/>
    </row>
    <row r="121" spans="1:22" s="27" customFormat="1" ht="21.95" customHeight="1">
      <c r="A121" s="54" t="s">
        <v>128</v>
      </c>
      <c r="B121" s="336" t="str">
        <f>O119</f>
        <v>103,39m X 7,00m + 151,21 (BOCAS)= 874,94 m²</v>
      </c>
      <c r="C121" s="54"/>
      <c r="D121" s="54"/>
      <c r="E121" s="56"/>
      <c r="F121" s="56"/>
      <c r="G121" s="56"/>
      <c r="H121" s="54"/>
      <c r="I121" s="54"/>
      <c r="J121" s="54"/>
      <c r="K121" s="61"/>
      <c r="S121" s="374"/>
      <c r="T121" s="374"/>
      <c r="U121" s="374"/>
      <c r="V121" s="374"/>
    </row>
    <row r="122" spans="1:22" ht="21.95" customHeight="1">
      <c r="A122" s="62"/>
      <c r="B122" s="63"/>
      <c r="C122" s="62"/>
      <c r="D122" s="62"/>
      <c r="E122" s="28"/>
      <c r="F122" s="28"/>
      <c r="G122" s="28"/>
      <c r="H122" s="62"/>
      <c r="I122" s="62"/>
      <c r="J122" s="62"/>
      <c r="K122" s="61"/>
    </row>
    <row r="123" spans="1:22" ht="21.95" customHeight="1">
      <c r="A123" s="383" t="s">
        <v>61</v>
      </c>
      <c r="B123" s="385" t="s">
        <v>62</v>
      </c>
      <c r="C123" s="387" t="s">
        <v>167</v>
      </c>
      <c r="D123" s="389" t="s">
        <v>63</v>
      </c>
      <c r="E123" s="377" t="s">
        <v>402</v>
      </c>
      <c r="F123" s="377" t="s">
        <v>403</v>
      </c>
      <c r="G123" s="377" t="s">
        <v>168</v>
      </c>
      <c r="H123" s="377" t="s">
        <v>402</v>
      </c>
      <c r="I123" s="377" t="s">
        <v>403</v>
      </c>
      <c r="J123" s="381" t="s">
        <v>109</v>
      </c>
      <c r="K123" s="379" t="str">
        <f>$K$7</f>
        <v>DATA BASE: DEZ/2021</v>
      </c>
      <c r="N123" s="275" t="s">
        <v>130</v>
      </c>
      <c r="S123" s="275" t="s">
        <v>168</v>
      </c>
      <c r="U123" s="275" t="s">
        <v>109</v>
      </c>
    </row>
    <row r="124" spans="1:22" ht="21.95" customHeight="1">
      <c r="A124" s="384"/>
      <c r="B124" s="386"/>
      <c r="C124" s="388"/>
      <c r="D124" s="390"/>
      <c r="E124" s="378"/>
      <c r="F124" s="378"/>
      <c r="G124" s="378"/>
      <c r="H124" s="378"/>
      <c r="I124" s="378"/>
      <c r="J124" s="382"/>
      <c r="K124" s="380"/>
      <c r="N124" s="275"/>
    </row>
    <row r="125" spans="1:22" ht="15" customHeight="1">
      <c r="A125" s="326"/>
      <c r="B125" s="33"/>
      <c r="C125" s="34"/>
      <c r="D125" s="35"/>
      <c r="E125" s="36"/>
      <c r="F125" s="36"/>
      <c r="G125" s="36"/>
      <c r="H125" s="37"/>
      <c r="I125" s="37"/>
      <c r="J125" s="37"/>
      <c r="K125" s="327"/>
      <c r="N125" s="275"/>
    </row>
    <row r="126" spans="1:22" ht="21.95" customHeight="1">
      <c r="A126" s="328">
        <v>1</v>
      </c>
      <c r="B126" s="38" t="str">
        <f>VLOOKUP($A126,$A$8:$J$58,2,FALSE)</f>
        <v>SERVIÇOS PRELIMINARES</v>
      </c>
      <c r="C126" s="39"/>
      <c r="D126" s="40"/>
      <c r="E126" s="41"/>
      <c r="F126" s="41"/>
      <c r="G126" s="41"/>
      <c r="H126" s="40"/>
      <c r="I126" s="40"/>
      <c r="J126" s="40"/>
      <c r="K126" s="329"/>
      <c r="N126" s="275"/>
    </row>
    <row r="127" spans="1:22" ht="21.95" customHeight="1">
      <c r="A127" s="297" t="s">
        <v>72</v>
      </c>
      <c r="B127" s="298" t="str">
        <f>VLOOKUP($A127,$A$8:$J$58,2,FALSE)</f>
        <v xml:space="preserve">PLACA DE OBRA </v>
      </c>
      <c r="C127" s="299" t="str">
        <f>VLOOKUP($A127,$A$8:$J$58,3,FALSE)</f>
        <v>m²</v>
      </c>
      <c r="D127" s="300"/>
      <c r="E127" s="301">
        <f>VLOOKUP($A127,$A$8:$J$58,5,FALSE)</f>
        <v>357.24</v>
      </c>
      <c r="F127" s="301">
        <f>VLOOKUP($A127,$A$8:$J$58,6,FALSE)</f>
        <v>39.69</v>
      </c>
      <c r="G127" s="301">
        <f>VLOOKUP($A127,$A$8:$J$58,7,FALSE)</f>
        <v>396.93</v>
      </c>
      <c r="H127" s="301">
        <f>J127-I127</f>
        <v>0</v>
      </c>
      <c r="I127" s="301">
        <f>TRUNC(D127*F127,2)</f>
        <v>0</v>
      </c>
      <c r="J127" s="301">
        <f>TRUNC(D127*G127,2)</f>
        <v>0</v>
      </c>
      <c r="K127" s="302" t="str">
        <f>VLOOKUP($A127,$A$8:$K$58,11,FALSE)</f>
        <v>CPU</v>
      </c>
      <c r="N127" s="275"/>
      <c r="S127" s="275">
        <v>380.64</v>
      </c>
      <c r="U127" s="275">
        <v>0</v>
      </c>
    </row>
    <row r="128" spans="1:22" ht="21.95" customHeight="1">
      <c r="A128" s="297" t="s">
        <v>74</v>
      </c>
      <c r="B128" s="298" t="str">
        <f>VLOOKUP($A128,$A$8:$J$58,2,FALSE)</f>
        <v>SERVIÇOS TOPOGRÁFICOS PARA PAVIMENTAÇÃO</v>
      </c>
      <c r="C128" s="299" t="str">
        <f>VLOOKUP($A128,$A$8:$J$58,3,FALSE)</f>
        <v>m²</v>
      </c>
      <c r="D128" s="300">
        <v>874.94</v>
      </c>
      <c r="E128" s="301">
        <f>VLOOKUP($A128,$A$8:$J$58,5,FALSE)</f>
        <v>0.36</v>
      </c>
      <c r="F128" s="301">
        <f>VLOOKUP($A128,$A$8:$J$58,6,FALSE)</f>
        <v>0.08</v>
      </c>
      <c r="G128" s="301">
        <f>VLOOKUP($A128,$A$8:$J$58,7,FALSE)</f>
        <v>0.44</v>
      </c>
      <c r="H128" s="301">
        <f>J128-I128</f>
        <v>314.98</v>
      </c>
      <c r="I128" s="301">
        <f>TRUNC(D128*F128,2)</f>
        <v>69.989999999999995</v>
      </c>
      <c r="J128" s="301">
        <f>TRUNC(D128*G128,2)</f>
        <v>384.97</v>
      </c>
      <c r="K128" s="302" t="str">
        <f>VLOOKUP($A128,$A$8:$K$58,11,FALSE)</f>
        <v>CPU</v>
      </c>
      <c r="N128" s="275"/>
      <c r="S128" s="275">
        <v>0.42</v>
      </c>
      <c r="U128" s="275">
        <v>367.47</v>
      </c>
    </row>
    <row r="129" spans="1:21" ht="21.95" customHeight="1">
      <c r="A129" s="297" t="s">
        <v>76</v>
      </c>
      <c r="B129" s="298" t="str">
        <f>VLOOKUP($A129,$A$8:$J$58,2,FALSE)</f>
        <v>MOBILIZAÇÃO E DESMOBILIZAÇÃO DE EQUIPES E EQUIPAMENTOS</v>
      </c>
      <c r="C129" s="299" t="str">
        <f>VLOOKUP($A129,$A$8:$J$58,3,FALSE)</f>
        <v>unid</v>
      </c>
      <c r="D129" s="300"/>
      <c r="E129" s="301">
        <f>VLOOKUP($A129,$A$8:$J$58,5,FALSE)</f>
        <v>8262.6799999999985</v>
      </c>
      <c r="F129" s="301">
        <f>VLOOKUP($A129,$A$8:$J$58,6,FALSE)</f>
        <v>8262.67</v>
      </c>
      <c r="G129" s="301">
        <f>VLOOKUP($A129,$A$8:$J$58,7,FALSE)</f>
        <v>16525.349999999999</v>
      </c>
      <c r="H129" s="301">
        <f>J129-I129</f>
        <v>0</v>
      </c>
      <c r="I129" s="301">
        <f>TRUNC(D129*F129,2)</f>
        <v>0</v>
      </c>
      <c r="J129" s="301">
        <f>TRUNC(D129*G129,2)</f>
        <v>0</v>
      </c>
      <c r="K129" s="302" t="str">
        <f>VLOOKUP($A129,$A$8:$K$58,11,FALSE)</f>
        <v>CPU</v>
      </c>
      <c r="N129" s="275"/>
      <c r="S129" s="275">
        <v>16525.349999999999</v>
      </c>
      <c r="U129" s="275">
        <v>0</v>
      </c>
    </row>
    <row r="130" spans="1:21" ht="21.95" customHeight="1">
      <c r="A130" s="297" t="s">
        <v>78</v>
      </c>
      <c r="B130" s="298" t="str">
        <f>VLOOKUP($A130,$A$8:$J$58,2,FALSE)</f>
        <v>ADMINISTRAÇÃO LOCAL DE OBRA</v>
      </c>
      <c r="C130" s="299" t="str">
        <f>VLOOKUP($A130,$A$8:$J$58,3,FALSE)</f>
        <v>mês</v>
      </c>
      <c r="D130" s="300"/>
      <c r="E130" s="301">
        <f>VLOOKUP($A130,$A$8:$J$58,5,FALSE)</f>
        <v>15330.810000000001</v>
      </c>
      <c r="F130" s="301">
        <f>VLOOKUP($A130,$A$8:$J$58,6,FALSE)</f>
        <v>806.88</v>
      </c>
      <c r="G130" s="301">
        <f>VLOOKUP($A130,$A$8:$J$58,7,FALSE)</f>
        <v>16137.69</v>
      </c>
      <c r="H130" s="301">
        <f>J130-I130</f>
        <v>0</v>
      </c>
      <c r="I130" s="301">
        <f>TRUNC(D130*F130,2)</f>
        <v>0</v>
      </c>
      <c r="J130" s="301">
        <f>TRUNC(D130*G130,2)</f>
        <v>0</v>
      </c>
      <c r="K130" s="302" t="str">
        <f>VLOOKUP($A130,$A$8:$K$58,11,FALSE)</f>
        <v>CPU</v>
      </c>
      <c r="N130" s="275"/>
      <c r="S130" s="275">
        <v>14931.12</v>
      </c>
      <c r="U130" s="275">
        <v>0</v>
      </c>
    </row>
    <row r="131" spans="1:21" ht="21.95" customHeight="1">
      <c r="A131" s="330" t="str">
        <f>CONCATENATE("TOTAL DO ITEM ",A126," - ",B126)</f>
        <v>TOTAL DO ITEM 1 - SERVIÇOS PRELIMINARES</v>
      </c>
      <c r="B131" s="43"/>
      <c r="C131" s="44"/>
      <c r="D131" s="44"/>
      <c r="E131" s="45"/>
      <c r="F131" s="45"/>
      <c r="G131" s="45"/>
      <c r="H131" s="46">
        <f>SUM(H127:H130)</f>
        <v>314.98</v>
      </c>
      <c r="I131" s="46">
        <f>SUM(I127:I130)</f>
        <v>69.989999999999995</v>
      </c>
      <c r="J131" s="46">
        <f>SUM(J127:J130)</f>
        <v>384.97</v>
      </c>
      <c r="K131" s="331"/>
      <c r="U131" s="275">
        <v>367.47</v>
      </c>
    </row>
    <row r="132" spans="1:21" ht="21.95" customHeight="1">
      <c r="A132" s="332">
        <v>2</v>
      </c>
      <c r="B132" s="43" t="str">
        <f t="shared" ref="B132:B164" si="33">VLOOKUP($A132,$A$8:$J$58,2,FALSE)</f>
        <v>CAPEAMENTO ASFÁLTICO</v>
      </c>
      <c r="C132" s="47"/>
      <c r="D132" s="48"/>
      <c r="E132" s="50"/>
      <c r="F132" s="50"/>
      <c r="G132" s="50"/>
      <c r="H132" s="50"/>
      <c r="I132" s="50"/>
      <c r="J132" s="50"/>
      <c r="K132" s="302"/>
      <c r="M132" s="32"/>
    </row>
    <row r="133" spans="1:21" ht="21.95" customHeight="1">
      <c r="A133" s="297" t="s">
        <v>97</v>
      </c>
      <c r="B133" s="298" t="str">
        <f t="shared" si="33"/>
        <v>REMOÇÃO DE PAVIMENTO EXISTENTE, EXCLUSIVE BOTA FORA DO MATERIAL</v>
      </c>
      <c r="C133" s="299" t="str">
        <f t="shared" ref="C133:C164" si="34">VLOOKUP($A133,$A$8:$J$58,3,FALSE)</f>
        <v>m²</v>
      </c>
      <c r="D133" s="300"/>
      <c r="E133" s="301">
        <f t="shared" ref="E133:E164" si="35">VLOOKUP($A133,$A$8:$J$58,5,FALSE)</f>
        <v>18.64</v>
      </c>
      <c r="F133" s="301">
        <f t="shared" ref="F133:F164" si="36">VLOOKUP($A133,$A$8:$J$58,6,FALSE)</f>
        <v>3.28</v>
      </c>
      <c r="G133" s="301">
        <f t="shared" ref="G133:G164" si="37">VLOOKUP($A133,$A$8:$J$58,7,FALSE)</f>
        <v>21.92</v>
      </c>
      <c r="H133" s="301">
        <f t="shared" ref="H133:H164" si="38">J133-I133</f>
        <v>0</v>
      </c>
      <c r="I133" s="301">
        <f t="shared" ref="I133:I164" si="39">TRUNC(D133*F133,2)</f>
        <v>0</v>
      </c>
      <c r="J133" s="301">
        <f t="shared" ref="J133:J164" si="40">TRUNC(D133*G133,2)</f>
        <v>0</v>
      </c>
      <c r="K133" s="302">
        <f t="shared" ref="K133:K164" si="41">VLOOKUP($A133,$A$8:$K$58,11,FALSE)</f>
        <v>97636</v>
      </c>
      <c r="M133" s="32"/>
      <c r="S133" s="275">
        <v>20.22</v>
      </c>
      <c r="U133" s="275">
        <v>0</v>
      </c>
    </row>
    <row r="134" spans="1:21" ht="21.95" customHeight="1">
      <c r="A134" s="297" t="s">
        <v>99</v>
      </c>
      <c r="B134" s="298" t="str">
        <f t="shared" si="33"/>
        <v>TRANSPORTE DO MATERIAL REMOVIDO - DMT 5 KM</v>
      </c>
      <c r="C134" s="299" t="str">
        <f t="shared" si="34"/>
        <v>m³xkm</v>
      </c>
      <c r="D134" s="300">
        <f>TRUNC(D133*0.2*O134,2)</f>
        <v>0</v>
      </c>
      <c r="E134" s="301">
        <f t="shared" si="35"/>
        <v>2.4099999999999997</v>
      </c>
      <c r="F134" s="301">
        <f t="shared" si="36"/>
        <v>0.12</v>
      </c>
      <c r="G134" s="301">
        <f t="shared" si="37"/>
        <v>2.5299999999999998</v>
      </c>
      <c r="H134" s="301">
        <f t="shared" si="38"/>
        <v>0</v>
      </c>
      <c r="I134" s="301">
        <f t="shared" si="39"/>
        <v>0</v>
      </c>
      <c r="J134" s="301">
        <f t="shared" si="40"/>
        <v>0</v>
      </c>
      <c r="K134" s="302">
        <f t="shared" si="41"/>
        <v>93588</v>
      </c>
      <c r="O134" s="274">
        <f>$O$1</f>
        <v>5</v>
      </c>
      <c r="S134" s="275">
        <v>2.61</v>
      </c>
      <c r="U134" s="275">
        <v>0</v>
      </c>
    </row>
    <row r="135" spans="1:21" ht="21.95" customHeight="1">
      <c r="A135" s="297" t="s">
        <v>101</v>
      </c>
      <c r="B135" s="298" t="str">
        <f t="shared" si="33"/>
        <v>REMOÇÃO DE MATERIAL INADEQUADO, MAT. 1ª CAT., INCLUSIVE TRANSPORTE ATÉ 1 KM</v>
      </c>
      <c r="C135" s="299" t="str">
        <f t="shared" si="34"/>
        <v>m³</v>
      </c>
      <c r="D135" s="300">
        <f>TRUNC(D133*0.3,2)</f>
        <v>0</v>
      </c>
      <c r="E135" s="301">
        <f t="shared" si="35"/>
        <v>10.32</v>
      </c>
      <c r="F135" s="301">
        <f t="shared" si="36"/>
        <v>1.1399999999999999</v>
      </c>
      <c r="G135" s="301">
        <f t="shared" si="37"/>
        <v>11.46</v>
      </c>
      <c r="H135" s="301">
        <f t="shared" si="38"/>
        <v>0</v>
      </c>
      <c r="I135" s="301">
        <f t="shared" si="39"/>
        <v>0</v>
      </c>
      <c r="J135" s="301">
        <f t="shared" si="40"/>
        <v>0</v>
      </c>
      <c r="K135" s="302">
        <f t="shared" si="41"/>
        <v>101230</v>
      </c>
      <c r="M135" s="32"/>
      <c r="S135" s="275">
        <v>9.89</v>
      </c>
      <c r="U135" s="275">
        <v>0</v>
      </c>
    </row>
    <row r="136" spans="1:21" ht="21.95" customHeight="1">
      <c r="A136" s="297" t="s">
        <v>103</v>
      </c>
      <c r="B136" s="298" t="str">
        <f t="shared" si="33"/>
        <v>TRANSPORTE COM CAMINHÃO BASCULANTE - DMT 4 KM</v>
      </c>
      <c r="C136" s="299" t="str">
        <f t="shared" si="34"/>
        <v>m³xkm</v>
      </c>
      <c r="D136" s="300">
        <f>TRUNC(D135*1.25*O136,2)</f>
        <v>0</v>
      </c>
      <c r="E136" s="301">
        <f t="shared" si="35"/>
        <v>2.4099999999999997</v>
      </c>
      <c r="F136" s="301">
        <f t="shared" si="36"/>
        <v>0.12</v>
      </c>
      <c r="G136" s="301">
        <f t="shared" si="37"/>
        <v>2.5299999999999998</v>
      </c>
      <c r="H136" s="301">
        <f t="shared" si="38"/>
        <v>0</v>
      </c>
      <c r="I136" s="301">
        <f t="shared" si="39"/>
        <v>0</v>
      </c>
      <c r="J136" s="301">
        <f t="shared" si="40"/>
        <v>0</v>
      </c>
      <c r="K136" s="302">
        <f t="shared" si="41"/>
        <v>93588</v>
      </c>
      <c r="O136" s="274">
        <f>$O$1-1</f>
        <v>4</v>
      </c>
      <c r="S136" s="275">
        <v>2.61</v>
      </c>
      <c r="U136" s="275">
        <v>0</v>
      </c>
    </row>
    <row r="137" spans="1:21" ht="21.95" customHeight="1">
      <c r="A137" s="297" t="s">
        <v>105</v>
      </c>
      <c r="B137" s="298" t="str">
        <f t="shared" si="33"/>
        <v>ESPALHAMENTO DE MATERIAL  COM TRATOR DE ESTEIRAS</v>
      </c>
      <c r="C137" s="299" t="str">
        <f t="shared" si="34"/>
        <v>m³</v>
      </c>
      <c r="D137" s="300">
        <f>TRUNC(D135*1.25,2)</f>
        <v>0</v>
      </c>
      <c r="E137" s="301">
        <f t="shared" si="35"/>
        <v>1.5499999999999998</v>
      </c>
      <c r="F137" s="301">
        <f t="shared" si="36"/>
        <v>0.08</v>
      </c>
      <c r="G137" s="301">
        <f t="shared" si="37"/>
        <v>1.63</v>
      </c>
      <c r="H137" s="301">
        <f t="shared" si="38"/>
        <v>0</v>
      </c>
      <c r="I137" s="301">
        <f t="shared" si="39"/>
        <v>0</v>
      </c>
      <c r="J137" s="301">
        <f t="shared" si="40"/>
        <v>0</v>
      </c>
      <c r="K137" s="302">
        <f t="shared" si="41"/>
        <v>100574</v>
      </c>
      <c r="M137" s="32"/>
      <c r="S137" s="275">
        <v>1.4</v>
      </c>
      <c r="U137" s="275">
        <v>0</v>
      </c>
    </row>
    <row r="138" spans="1:21" ht="21.95" customHeight="1">
      <c r="A138" s="297" t="s">
        <v>107</v>
      </c>
      <c r="B138" s="298" t="str">
        <f t="shared" si="33"/>
        <v>REGULARIZAÇÃO E COMPACTAÇÃO DE SUBLEITO</v>
      </c>
      <c r="C138" s="299" t="str">
        <f t="shared" si="34"/>
        <v>m²</v>
      </c>
      <c r="D138" s="300">
        <f>D133</f>
        <v>0</v>
      </c>
      <c r="E138" s="301">
        <f t="shared" si="35"/>
        <v>2.38</v>
      </c>
      <c r="F138" s="301">
        <f t="shared" si="36"/>
        <v>0.26</v>
      </c>
      <c r="G138" s="301">
        <f t="shared" si="37"/>
        <v>2.64</v>
      </c>
      <c r="H138" s="301">
        <f t="shared" si="38"/>
        <v>0</v>
      </c>
      <c r="I138" s="301">
        <f t="shared" si="39"/>
        <v>0</v>
      </c>
      <c r="J138" s="301">
        <f t="shared" si="40"/>
        <v>0</v>
      </c>
      <c r="K138" s="302">
        <f t="shared" si="41"/>
        <v>100576</v>
      </c>
      <c r="M138" s="32"/>
      <c r="S138" s="275">
        <v>2.15</v>
      </c>
      <c r="U138" s="275">
        <v>0</v>
      </c>
    </row>
    <row r="139" spans="1:21" ht="21.95" customHeight="1">
      <c r="A139" s="297" t="s">
        <v>135</v>
      </c>
      <c r="B139" s="298" t="str">
        <f t="shared" si="33"/>
        <v>RECOMPOSIÇÃO DE PAVIMENTO COM RACHÃO - EXCLUSIVE CARGA E TRANSPORTE (E= 30CM)</v>
      </c>
      <c r="C139" s="299" t="str">
        <f t="shared" si="34"/>
        <v>m³</v>
      </c>
      <c r="D139" s="300">
        <f>TRUNC(D138*0.3,2)</f>
        <v>0</v>
      </c>
      <c r="E139" s="301">
        <f t="shared" si="35"/>
        <v>114.14</v>
      </c>
      <c r="F139" s="301">
        <f t="shared" si="36"/>
        <v>9.92</v>
      </c>
      <c r="G139" s="301">
        <f t="shared" si="37"/>
        <v>124.06</v>
      </c>
      <c r="H139" s="301">
        <f t="shared" si="38"/>
        <v>0</v>
      </c>
      <c r="I139" s="301">
        <f t="shared" si="39"/>
        <v>0</v>
      </c>
      <c r="J139" s="301">
        <f t="shared" si="40"/>
        <v>0</v>
      </c>
      <c r="K139" s="302">
        <f t="shared" si="41"/>
        <v>96400</v>
      </c>
      <c r="M139" s="32"/>
      <c r="S139" s="275">
        <v>110.67</v>
      </c>
      <c r="U139" s="275">
        <v>0</v>
      </c>
    </row>
    <row r="140" spans="1:21" ht="21.95" customHeight="1">
      <c r="A140" s="297" t="s">
        <v>136</v>
      </c>
      <c r="B140" s="298" t="str">
        <f t="shared" si="33"/>
        <v>CARGA, MANOBRA E DESCARGA DE BRITA RACHÃO</v>
      </c>
      <c r="C140" s="299" t="str">
        <f t="shared" si="34"/>
        <v>m³</v>
      </c>
      <c r="D140" s="300">
        <f>TRUNC(D139*1.4,2)</f>
        <v>0</v>
      </c>
      <c r="E140" s="301">
        <f t="shared" si="35"/>
        <v>7.0699999999999994</v>
      </c>
      <c r="F140" s="301">
        <f t="shared" si="36"/>
        <v>0.61</v>
      </c>
      <c r="G140" s="301">
        <f t="shared" si="37"/>
        <v>7.68</v>
      </c>
      <c r="H140" s="301">
        <f t="shared" si="38"/>
        <v>0</v>
      </c>
      <c r="I140" s="301">
        <f t="shared" si="39"/>
        <v>0</v>
      </c>
      <c r="J140" s="301">
        <f t="shared" si="40"/>
        <v>0</v>
      </c>
      <c r="K140" s="302">
        <f t="shared" si="41"/>
        <v>100974</v>
      </c>
      <c r="M140" s="32"/>
      <c r="S140" s="275">
        <v>7.47</v>
      </c>
      <c r="U140" s="275">
        <v>0</v>
      </c>
    </row>
    <row r="141" spans="1:21" ht="21.95" customHeight="1">
      <c r="A141" s="297" t="s">
        <v>137</v>
      </c>
      <c r="B141" s="298" t="str">
        <f t="shared" si="33"/>
        <v>TRANSPORTE DE BRITA RACHÃO ATÉ 30 KM - DMT 30 KM</v>
      </c>
      <c r="C141" s="299" t="str">
        <f t="shared" si="34"/>
        <v>m³xkm</v>
      </c>
      <c r="D141" s="300">
        <f>TRUNC(D140*O141,2)</f>
        <v>0</v>
      </c>
      <c r="E141" s="301">
        <f t="shared" si="35"/>
        <v>1.9</v>
      </c>
      <c r="F141" s="301">
        <f t="shared" si="36"/>
        <v>0.1</v>
      </c>
      <c r="G141" s="301">
        <f t="shared" si="37"/>
        <v>2</v>
      </c>
      <c r="H141" s="301">
        <f t="shared" si="38"/>
        <v>0</v>
      </c>
      <c r="I141" s="301">
        <f t="shared" si="39"/>
        <v>0</v>
      </c>
      <c r="J141" s="301">
        <f t="shared" si="40"/>
        <v>0</v>
      </c>
      <c r="K141" s="302">
        <f t="shared" si="41"/>
        <v>95875</v>
      </c>
      <c r="O141" s="274">
        <v>30</v>
      </c>
      <c r="S141" s="275">
        <v>2.0699999999999998</v>
      </c>
      <c r="U141" s="275">
        <v>0</v>
      </c>
    </row>
    <row r="142" spans="1:21" ht="21.95" customHeight="1">
      <c r="A142" s="297" t="s">
        <v>139</v>
      </c>
      <c r="B142" s="298" t="str">
        <f t="shared" si="33"/>
        <v>TRANSPORTE DE BRITA RACHÃO ADICIONAL PARA EXCEDENTE A 30 KM - DMT 20 KM</v>
      </c>
      <c r="C142" s="299" t="str">
        <f t="shared" si="34"/>
        <v>m³xkm</v>
      </c>
      <c r="D142" s="300">
        <f>TRUNC(D140*O142,2)</f>
        <v>0</v>
      </c>
      <c r="E142" s="301">
        <f t="shared" si="35"/>
        <v>0.76</v>
      </c>
      <c r="F142" s="301">
        <f t="shared" si="36"/>
        <v>0.03</v>
      </c>
      <c r="G142" s="301">
        <f t="shared" si="37"/>
        <v>0.79</v>
      </c>
      <c r="H142" s="301">
        <f t="shared" si="38"/>
        <v>0</v>
      </c>
      <c r="I142" s="301">
        <f t="shared" si="39"/>
        <v>0</v>
      </c>
      <c r="J142" s="301">
        <f t="shared" si="40"/>
        <v>0</v>
      </c>
      <c r="K142" s="302">
        <f t="shared" si="41"/>
        <v>93590</v>
      </c>
      <c r="O142" s="274">
        <f>$O$3-O141</f>
        <v>20</v>
      </c>
      <c r="S142" s="275">
        <v>0.81</v>
      </c>
      <c r="U142" s="275">
        <v>0</v>
      </c>
    </row>
    <row r="143" spans="1:21" ht="34.5">
      <c r="A143" s="297" t="s">
        <v>140</v>
      </c>
      <c r="B143" s="298" t="str">
        <f t="shared" si="33"/>
        <v>RECOMPOSIÇÃO DE PAVIMENTO COM BRITA GRADUADA SIMPLES - EXCLUSIVE CARGA E TRANSPORTE (E= 20 CM)</v>
      </c>
      <c r="C143" s="299" t="str">
        <f t="shared" si="34"/>
        <v>m³</v>
      </c>
      <c r="D143" s="300">
        <f>TRUNC(D138*0.2,2)</f>
        <v>0</v>
      </c>
      <c r="E143" s="301">
        <f t="shared" si="35"/>
        <v>125.61999999999999</v>
      </c>
      <c r="F143" s="301">
        <f t="shared" si="36"/>
        <v>10.92</v>
      </c>
      <c r="G143" s="301">
        <f t="shared" si="37"/>
        <v>136.54</v>
      </c>
      <c r="H143" s="301">
        <f t="shared" si="38"/>
        <v>0</v>
      </c>
      <c r="I143" s="301">
        <f t="shared" si="39"/>
        <v>0</v>
      </c>
      <c r="J143" s="301">
        <f t="shared" si="40"/>
        <v>0</v>
      </c>
      <c r="K143" s="302">
        <f t="shared" si="41"/>
        <v>96396</v>
      </c>
      <c r="M143" s="32"/>
      <c r="S143" s="275">
        <v>121.83</v>
      </c>
      <c r="U143" s="275">
        <v>0</v>
      </c>
    </row>
    <row r="144" spans="1:21" ht="21.95" customHeight="1">
      <c r="A144" s="297" t="s">
        <v>141</v>
      </c>
      <c r="B144" s="298" t="str">
        <f t="shared" si="33"/>
        <v>CARGA, MANOBRA E DESCARGA DE BRITA GRADUADA</v>
      </c>
      <c r="C144" s="299" t="str">
        <f t="shared" si="34"/>
        <v>m³</v>
      </c>
      <c r="D144" s="300">
        <f>TRUNC(D143*1.4667,2)</f>
        <v>0</v>
      </c>
      <c r="E144" s="301">
        <f t="shared" si="35"/>
        <v>7.0699999999999994</v>
      </c>
      <c r="F144" s="301">
        <f t="shared" si="36"/>
        <v>0.61</v>
      </c>
      <c r="G144" s="301">
        <f t="shared" si="37"/>
        <v>7.68</v>
      </c>
      <c r="H144" s="301">
        <f t="shared" si="38"/>
        <v>0</v>
      </c>
      <c r="I144" s="301">
        <f t="shared" si="39"/>
        <v>0</v>
      </c>
      <c r="J144" s="301">
        <f t="shared" si="40"/>
        <v>0</v>
      </c>
      <c r="K144" s="302">
        <f t="shared" si="41"/>
        <v>100974</v>
      </c>
      <c r="M144" s="32"/>
      <c r="S144" s="275">
        <v>7.47</v>
      </c>
      <c r="U144" s="275">
        <v>0</v>
      </c>
    </row>
    <row r="145" spans="1:21" ht="21.95" customHeight="1">
      <c r="A145" s="297" t="s">
        <v>346</v>
      </c>
      <c r="B145" s="298" t="str">
        <f t="shared" si="33"/>
        <v>TRANSPORTE DE BRITA GRADUADA ATÉ 30 KM - DMT 30 KM</v>
      </c>
      <c r="C145" s="299" t="str">
        <f t="shared" si="34"/>
        <v>m³xkm</v>
      </c>
      <c r="D145" s="300">
        <f>TRUNC(D144*O145,2)</f>
        <v>0</v>
      </c>
      <c r="E145" s="301">
        <f t="shared" si="35"/>
        <v>1.9</v>
      </c>
      <c r="F145" s="301">
        <f t="shared" si="36"/>
        <v>0.1</v>
      </c>
      <c r="G145" s="301">
        <f t="shared" si="37"/>
        <v>2</v>
      </c>
      <c r="H145" s="301">
        <f t="shared" si="38"/>
        <v>0</v>
      </c>
      <c r="I145" s="301">
        <f t="shared" si="39"/>
        <v>0</v>
      </c>
      <c r="J145" s="301">
        <f t="shared" si="40"/>
        <v>0</v>
      </c>
      <c r="K145" s="302">
        <f t="shared" si="41"/>
        <v>95875</v>
      </c>
      <c r="M145" s="32"/>
      <c r="O145" s="274">
        <v>30</v>
      </c>
      <c r="S145" s="275">
        <v>2.0699999999999998</v>
      </c>
      <c r="U145" s="275">
        <v>0</v>
      </c>
    </row>
    <row r="146" spans="1:21" ht="21.95" customHeight="1">
      <c r="A146" s="297" t="s">
        <v>142</v>
      </c>
      <c r="B146" s="298" t="str">
        <f t="shared" si="33"/>
        <v>TRANSPORTE DE BRITA GRADUADA ADICIONAL PARA EXCEDENTE A 30 KM - DMT 20 KM</v>
      </c>
      <c r="C146" s="299" t="str">
        <f t="shared" si="34"/>
        <v>m³xkm</v>
      </c>
      <c r="D146" s="300">
        <f>TRUNC(D144*O146,2)</f>
        <v>0</v>
      </c>
      <c r="E146" s="301">
        <f t="shared" si="35"/>
        <v>0.76</v>
      </c>
      <c r="F146" s="301">
        <f t="shared" si="36"/>
        <v>0.03</v>
      </c>
      <c r="G146" s="301">
        <f t="shared" si="37"/>
        <v>0.79</v>
      </c>
      <c r="H146" s="301">
        <f t="shared" si="38"/>
        <v>0</v>
      </c>
      <c r="I146" s="301">
        <f t="shared" si="39"/>
        <v>0</v>
      </c>
      <c r="J146" s="301">
        <f t="shared" si="40"/>
        <v>0</v>
      </c>
      <c r="K146" s="302">
        <f t="shared" si="41"/>
        <v>93590</v>
      </c>
      <c r="M146" s="32"/>
      <c r="O146" s="274">
        <f>$O$3-O145</f>
        <v>20</v>
      </c>
      <c r="S146" s="275">
        <v>0.81</v>
      </c>
      <c r="U146" s="275">
        <v>0</v>
      </c>
    </row>
    <row r="147" spans="1:21" ht="21.95" customHeight="1">
      <c r="A147" s="297" t="s">
        <v>347</v>
      </c>
      <c r="B147" s="298" t="str">
        <f t="shared" si="33"/>
        <v>EXECUÇÃO DE IMPRIMAÇÃO COM ASFALTO DILUÍDO CM-30. AF_09/2017</v>
      </c>
      <c r="C147" s="299" t="str">
        <f t="shared" si="34"/>
        <v>m²</v>
      </c>
      <c r="D147" s="300">
        <f>D138</f>
        <v>0</v>
      </c>
      <c r="E147" s="301">
        <f t="shared" si="35"/>
        <v>10.43</v>
      </c>
      <c r="F147" s="301">
        <f t="shared" si="36"/>
        <v>1.42</v>
      </c>
      <c r="G147" s="301">
        <f t="shared" si="37"/>
        <v>11.85</v>
      </c>
      <c r="H147" s="301">
        <f t="shared" si="38"/>
        <v>0</v>
      </c>
      <c r="I147" s="301">
        <f t="shared" si="39"/>
        <v>0</v>
      </c>
      <c r="J147" s="301">
        <f t="shared" si="40"/>
        <v>0</v>
      </c>
      <c r="K147" s="302" t="str">
        <f t="shared" si="41"/>
        <v>96401 (CPU)</v>
      </c>
      <c r="M147" s="32"/>
      <c r="S147" s="275">
        <v>11.17</v>
      </c>
      <c r="U147" s="275">
        <v>0</v>
      </c>
    </row>
    <row r="148" spans="1:21" ht="21.95" customHeight="1">
      <c r="A148" s="297" t="s">
        <v>348</v>
      </c>
      <c r="B148" s="298" t="str">
        <f t="shared" si="33"/>
        <v>FRESAGEM DESCONTINUA</v>
      </c>
      <c r="C148" s="299" t="str">
        <f t="shared" si="34"/>
        <v>m²</v>
      </c>
      <c r="D148" s="300"/>
      <c r="E148" s="301">
        <f t="shared" si="35"/>
        <v>8.9599999999999991</v>
      </c>
      <c r="F148" s="301">
        <f t="shared" si="36"/>
        <v>1.58</v>
      </c>
      <c r="G148" s="301">
        <f t="shared" si="37"/>
        <v>10.54</v>
      </c>
      <c r="H148" s="301">
        <f t="shared" si="38"/>
        <v>0</v>
      </c>
      <c r="I148" s="301">
        <f t="shared" si="39"/>
        <v>0</v>
      </c>
      <c r="J148" s="301">
        <f t="shared" si="40"/>
        <v>0</v>
      </c>
      <c r="K148" s="302" t="str">
        <f t="shared" si="41"/>
        <v>96001+95875</v>
      </c>
      <c r="M148" s="32"/>
      <c r="S148" s="275">
        <v>7.72</v>
      </c>
      <c r="U148" s="275">
        <v>0</v>
      </c>
    </row>
    <row r="149" spans="1:21" ht="21.95" customHeight="1">
      <c r="A149" s="297" t="s">
        <v>349</v>
      </c>
      <c r="B149" s="298" t="str">
        <f t="shared" si="33"/>
        <v>PINTURA DE LIGACAO COM EMULSAO RR-2C</v>
      </c>
      <c r="C149" s="299" t="str">
        <f t="shared" si="34"/>
        <v>m²</v>
      </c>
      <c r="D149" s="300">
        <f>D148</f>
        <v>0</v>
      </c>
      <c r="E149" s="301">
        <f t="shared" si="35"/>
        <v>3.46</v>
      </c>
      <c r="F149" s="301">
        <f t="shared" si="36"/>
        <v>0.3</v>
      </c>
      <c r="G149" s="301">
        <f t="shared" si="37"/>
        <v>3.76</v>
      </c>
      <c r="H149" s="301">
        <f t="shared" si="38"/>
        <v>0</v>
      </c>
      <c r="I149" s="301">
        <f t="shared" si="39"/>
        <v>0</v>
      </c>
      <c r="J149" s="301">
        <f t="shared" si="40"/>
        <v>0</v>
      </c>
      <c r="K149" s="302" t="str">
        <f t="shared" si="41"/>
        <v>96402 (CPU)</v>
      </c>
      <c r="M149" s="32"/>
      <c r="S149" s="275">
        <v>3.15</v>
      </c>
      <c r="U149" s="275">
        <v>0</v>
      </c>
    </row>
    <row r="150" spans="1:21" ht="21.95" customHeight="1">
      <c r="A150" s="297" t="s">
        <v>350</v>
      </c>
      <c r="B150" s="298" t="str">
        <f t="shared" si="33"/>
        <v>CAMADA DE REGULARIZAÇÃO DA PISTA COM C.B.U.Q., EXCLUSIVE TRANSPORTE</v>
      </c>
      <c r="C150" s="299" t="str">
        <f t="shared" si="34"/>
        <v>m³</v>
      </c>
      <c r="D150" s="300">
        <f>TRUNC(D149*0.04,2)</f>
        <v>0</v>
      </c>
      <c r="E150" s="301">
        <f t="shared" si="35"/>
        <v>1531.42</v>
      </c>
      <c r="F150" s="301">
        <f t="shared" si="36"/>
        <v>160.75</v>
      </c>
      <c r="G150" s="301">
        <f t="shared" si="37"/>
        <v>1692.17</v>
      </c>
      <c r="H150" s="301">
        <f t="shared" si="38"/>
        <v>0</v>
      </c>
      <c r="I150" s="301">
        <f t="shared" si="39"/>
        <v>0</v>
      </c>
      <c r="J150" s="301">
        <f t="shared" si="40"/>
        <v>0</v>
      </c>
      <c r="K150" s="302" t="str">
        <f t="shared" si="41"/>
        <v>95995 (CPU)</v>
      </c>
      <c r="M150" s="32"/>
      <c r="S150" s="275">
        <v>1424.54</v>
      </c>
      <c r="U150" s="275">
        <v>0</v>
      </c>
    </row>
    <row r="151" spans="1:21" ht="21.95" customHeight="1">
      <c r="A151" s="297" t="s">
        <v>351</v>
      </c>
      <c r="B151" s="298" t="str">
        <f t="shared" si="33"/>
        <v>CARGA, MANOBRAS E DESCARGA DE MISTURA BETUMINOSA A QUENTE</v>
      </c>
      <c r="C151" s="299" t="str">
        <f t="shared" si="34"/>
        <v>ton</v>
      </c>
      <c r="D151" s="300">
        <f>TRUNC(D150*2.5548,2)</f>
        <v>0</v>
      </c>
      <c r="E151" s="301">
        <f t="shared" si="35"/>
        <v>4.49</v>
      </c>
      <c r="F151" s="301">
        <f t="shared" si="36"/>
        <v>0.39</v>
      </c>
      <c r="G151" s="301">
        <f t="shared" si="37"/>
        <v>4.88</v>
      </c>
      <c r="H151" s="301">
        <f t="shared" si="38"/>
        <v>0</v>
      </c>
      <c r="I151" s="301">
        <f t="shared" si="39"/>
        <v>0</v>
      </c>
      <c r="J151" s="301">
        <f t="shared" si="40"/>
        <v>0</v>
      </c>
      <c r="K151" s="302">
        <f t="shared" si="41"/>
        <v>101002</v>
      </c>
      <c r="M151" s="32"/>
      <c r="S151" s="275">
        <v>5.01</v>
      </c>
      <c r="U151" s="275">
        <v>0</v>
      </c>
    </row>
    <row r="152" spans="1:21" ht="21.95" customHeight="1">
      <c r="A152" s="297" t="s">
        <v>352</v>
      </c>
      <c r="B152" s="298" t="str">
        <f t="shared" si="33"/>
        <v>TRANSPORTE DE CBUQ ATÉ 30 KM - DMT 30 KM</v>
      </c>
      <c r="C152" s="299" t="str">
        <f t="shared" si="34"/>
        <v>txkm</v>
      </c>
      <c r="D152" s="300">
        <f>TRUNC(D151*O152,2)</f>
        <v>0</v>
      </c>
      <c r="E152" s="301">
        <f t="shared" si="35"/>
        <v>1.29</v>
      </c>
      <c r="F152" s="301">
        <f t="shared" si="36"/>
        <v>0.06</v>
      </c>
      <c r="G152" s="301">
        <f t="shared" si="37"/>
        <v>1.35</v>
      </c>
      <c r="H152" s="301">
        <f t="shared" si="38"/>
        <v>0</v>
      </c>
      <c r="I152" s="301">
        <f t="shared" si="39"/>
        <v>0</v>
      </c>
      <c r="J152" s="301">
        <f t="shared" si="40"/>
        <v>0</v>
      </c>
      <c r="K152" s="302">
        <f t="shared" si="41"/>
        <v>95878</v>
      </c>
      <c r="M152" s="32"/>
      <c r="O152" s="274">
        <v>30</v>
      </c>
      <c r="S152" s="275">
        <v>1.38</v>
      </c>
      <c r="U152" s="275">
        <v>0</v>
      </c>
    </row>
    <row r="153" spans="1:21" ht="21.95" customHeight="1">
      <c r="A153" s="297" t="s">
        <v>353</v>
      </c>
      <c r="B153" s="298" t="str">
        <f t="shared" si="33"/>
        <v>TRANSPORTE DE CBUQ ADICIONAL PARA EXECEDENTE A 30 KM - DMT 20 KM</v>
      </c>
      <c r="C153" s="299" t="str">
        <f t="shared" si="34"/>
        <v>txkm</v>
      </c>
      <c r="D153" s="300">
        <f>TRUNC(D151*O153,2)</f>
        <v>0</v>
      </c>
      <c r="E153" s="301">
        <f t="shared" si="35"/>
        <v>0.51</v>
      </c>
      <c r="F153" s="301">
        <f t="shared" si="36"/>
        <v>0.02</v>
      </c>
      <c r="G153" s="301">
        <f t="shared" si="37"/>
        <v>0.53</v>
      </c>
      <c r="H153" s="301">
        <f t="shared" si="38"/>
        <v>0</v>
      </c>
      <c r="I153" s="301">
        <f t="shared" si="39"/>
        <v>0</v>
      </c>
      <c r="J153" s="301">
        <f t="shared" si="40"/>
        <v>0</v>
      </c>
      <c r="K153" s="302">
        <f t="shared" si="41"/>
        <v>93596</v>
      </c>
      <c r="M153" s="32"/>
      <c r="O153" s="274">
        <f>$O$4-O152</f>
        <v>20</v>
      </c>
      <c r="S153" s="275">
        <v>0.54</v>
      </c>
      <c r="U153" s="275">
        <v>0</v>
      </c>
    </row>
    <row r="154" spans="1:21" ht="21.95" customHeight="1">
      <c r="A154" s="297" t="s">
        <v>354</v>
      </c>
      <c r="B154" s="298" t="str">
        <f t="shared" si="33"/>
        <v>PINTURA DE LIGACAO COM EMULSAO RR-2C</v>
      </c>
      <c r="C154" s="299" t="str">
        <f t="shared" si="34"/>
        <v>m²</v>
      </c>
      <c r="D154" s="300"/>
      <c r="E154" s="301">
        <f t="shared" si="35"/>
        <v>3.46</v>
      </c>
      <c r="F154" s="301">
        <f t="shared" si="36"/>
        <v>0.3</v>
      </c>
      <c r="G154" s="301">
        <f t="shared" si="37"/>
        <v>3.76</v>
      </c>
      <c r="H154" s="301">
        <f t="shared" si="38"/>
        <v>0</v>
      </c>
      <c r="I154" s="301">
        <f t="shared" si="39"/>
        <v>0</v>
      </c>
      <c r="J154" s="301">
        <f t="shared" si="40"/>
        <v>0</v>
      </c>
      <c r="K154" s="302" t="str">
        <f t="shared" si="41"/>
        <v>96402 (CPU)</v>
      </c>
      <c r="M154" s="32"/>
      <c r="S154" s="275">
        <v>3.15</v>
      </c>
      <c r="U154" s="275">
        <v>0</v>
      </c>
    </row>
    <row r="155" spans="1:21" ht="21.95" customHeight="1">
      <c r="A155" s="297" t="s">
        <v>355</v>
      </c>
      <c r="B155" s="298" t="str">
        <f t="shared" si="33"/>
        <v>CAMADA DE REGULARIZAÇÃO DA PISTA COM C.B.U.Q., EXCLUSIVE TRANSPORTE</v>
      </c>
      <c r="C155" s="299" t="str">
        <f t="shared" si="34"/>
        <v>m³</v>
      </c>
      <c r="D155" s="300">
        <f>TRUNC(D154*0.02,2)</f>
        <v>0</v>
      </c>
      <c r="E155" s="301">
        <f t="shared" si="35"/>
        <v>1531.42</v>
      </c>
      <c r="F155" s="301">
        <f t="shared" si="36"/>
        <v>160.75</v>
      </c>
      <c r="G155" s="301">
        <f t="shared" si="37"/>
        <v>1692.17</v>
      </c>
      <c r="H155" s="301">
        <f t="shared" si="38"/>
        <v>0</v>
      </c>
      <c r="I155" s="301">
        <f t="shared" si="39"/>
        <v>0</v>
      </c>
      <c r="J155" s="301">
        <f t="shared" si="40"/>
        <v>0</v>
      </c>
      <c r="K155" s="302" t="str">
        <f t="shared" si="41"/>
        <v>95995 (CPU)</v>
      </c>
      <c r="M155" s="32"/>
      <c r="S155" s="275">
        <v>1424.54</v>
      </c>
      <c r="U155" s="275">
        <v>0</v>
      </c>
    </row>
    <row r="156" spans="1:21" ht="21.95" customHeight="1">
      <c r="A156" s="297" t="s">
        <v>356</v>
      </c>
      <c r="B156" s="298" t="str">
        <f t="shared" si="33"/>
        <v>CARGA, MANOBRAS E DESCARGA DE MISTURA BETUMINOSA A QUENTE</v>
      </c>
      <c r="C156" s="299" t="str">
        <f t="shared" si="34"/>
        <v>ton</v>
      </c>
      <c r="D156" s="300">
        <f>TRUNC(D155*2.5548,2)</f>
        <v>0</v>
      </c>
      <c r="E156" s="301">
        <f t="shared" si="35"/>
        <v>4.49</v>
      </c>
      <c r="F156" s="301">
        <f t="shared" si="36"/>
        <v>0.39</v>
      </c>
      <c r="G156" s="301">
        <f t="shared" si="37"/>
        <v>4.88</v>
      </c>
      <c r="H156" s="301">
        <f t="shared" si="38"/>
        <v>0</v>
      </c>
      <c r="I156" s="301">
        <f t="shared" si="39"/>
        <v>0</v>
      </c>
      <c r="J156" s="301">
        <f t="shared" si="40"/>
        <v>0</v>
      </c>
      <c r="K156" s="302">
        <f t="shared" si="41"/>
        <v>101002</v>
      </c>
      <c r="M156" s="32"/>
      <c r="S156" s="275">
        <v>5.01</v>
      </c>
      <c r="U156" s="275">
        <v>0</v>
      </c>
    </row>
    <row r="157" spans="1:21" ht="21.95" customHeight="1">
      <c r="A157" s="297" t="s">
        <v>357</v>
      </c>
      <c r="B157" s="298" t="str">
        <f t="shared" si="33"/>
        <v>TRANSPORTE DE CBUQ ATÉ 30 KM - DMT 30 KM</v>
      </c>
      <c r="C157" s="299" t="str">
        <f t="shared" si="34"/>
        <v>txkm</v>
      </c>
      <c r="D157" s="300">
        <f>TRUNC(D156*O157,2)</f>
        <v>0</v>
      </c>
      <c r="E157" s="301">
        <f t="shared" si="35"/>
        <v>1.29</v>
      </c>
      <c r="F157" s="301">
        <f t="shared" si="36"/>
        <v>0.06</v>
      </c>
      <c r="G157" s="301">
        <f t="shared" si="37"/>
        <v>1.35</v>
      </c>
      <c r="H157" s="301">
        <f t="shared" si="38"/>
        <v>0</v>
      </c>
      <c r="I157" s="301">
        <f t="shared" si="39"/>
        <v>0</v>
      </c>
      <c r="J157" s="301">
        <f t="shared" si="40"/>
        <v>0</v>
      </c>
      <c r="K157" s="302">
        <f t="shared" si="41"/>
        <v>95878</v>
      </c>
      <c r="M157" s="32"/>
      <c r="O157" s="274">
        <v>30</v>
      </c>
      <c r="S157" s="275">
        <v>1.38</v>
      </c>
      <c r="U157" s="275">
        <v>0</v>
      </c>
    </row>
    <row r="158" spans="1:21" ht="21.95" customHeight="1">
      <c r="A158" s="297" t="s">
        <v>358</v>
      </c>
      <c r="B158" s="298" t="str">
        <f t="shared" si="33"/>
        <v>TRANSPORTE DE CBUQ ADICIONAL PARA EXECEDENTE A 30 KM - DMT 20 KM</v>
      </c>
      <c r="C158" s="299" t="str">
        <f t="shared" si="34"/>
        <v>txkm</v>
      </c>
      <c r="D158" s="300">
        <f>TRUNC(D156*O158,2)</f>
        <v>0</v>
      </c>
      <c r="E158" s="301">
        <f t="shared" si="35"/>
        <v>0.51</v>
      </c>
      <c r="F158" s="301">
        <f t="shared" si="36"/>
        <v>0.02</v>
      </c>
      <c r="G158" s="301">
        <f t="shared" si="37"/>
        <v>0.53</v>
      </c>
      <c r="H158" s="301">
        <f t="shared" si="38"/>
        <v>0</v>
      </c>
      <c r="I158" s="301">
        <f t="shared" si="39"/>
        <v>0</v>
      </c>
      <c r="J158" s="301">
        <f t="shared" si="40"/>
        <v>0</v>
      </c>
      <c r="K158" s="302">
        <f t="shared" si="41"/>
        <v>93596</v>
      </c>
      <c r="M158" s="32"/>
      <c r="O158" s="274">
        <f>$O$4-O157</f>
        <v>20</v>
      </c>
      <c r="S158" s="275">
        <v>0.54</v>
      </c>
      <c r="U158" s="275">
        <v>0</v>
      </c>
    </row>
    <row r="159" spans="1:21" ht="21.95" customHeight="1">
      <c r="A159" s="297" t="s">
        <v>359</v>
      </c>
      <c r="B159" s="298" t="str">
        <f t="shared" si="33"/>
        <v>LIMPEZA, VARREÇÃO E LAVAGEM DE PISTA</v>
      </c>
      <c r="C159" s="299" t="str">
        <f t="shared" si="34"/>
        <v>m²</v>
      </c>
      <c r="D159" s="300">
        <f>D128</f>
        <v>874.94</v>
      </c>
      <c r="E159" s="301">
        <f t="shared" si="35"/>
        <v>2.4</v>
      </c>
      <c r="F159" s="301">
        <f t="shared" si="36"/>
        <v>0.6</v>
      </c>
      <c r="G159" s="301">
        <f t="shared" si="37"/>
        <v>3</v>
      </c>
      <c r="H159" s="301">
        <f t="shared" si="38"/>
        <v>2099.86</v>
      </c>
      <c r="I159" s="301">
        <f t="shared" si="39"/>
        <v>524.96</v>
      </c>
      <c r="J159" s="301">
        <f t="shared" si="40"/>
        <v>2624.82</v>
      </c>
      <c r="K159" s="302" t="str">
        <f t="shared" si="41"/>
        <v>CPU</v>
      </c>
      <c r="M159" s="32"/>
      <c r="S159" s="275">
        <v>2.95</v>
      </c>
      <c r="U159" s="275">
        <v>2581.0700000000002</v>
      </c>
    </row>
    <row r="160" spans="1:21" ht="21.95" customHeight="1">
      <c r="A160" s="297" t="s">
        <v>360</v>
      </c>
      <c r="B160" s="298" t="str">
        <f t="shared" si="33"/>
        <v>PINTURA DE LIGACAO COM EMULSAO RR-2C</v>
      </c>
      <c r="C160" s="299" t="str">
        <f t="shared" si="34"/>
        <v>m²</v>
      </c>
      <c r="D160" s="300">
        <f>D159</f>
        <v>874.94</v>
      </c>
      <c r="E160" s="301">
        <f t="shared" si="35"/>
        <v>3.46</v>
      </c>
      <c r="F160" s="301">
        <f t="shared" si="36"/>
        <v>0.3</v>
      </c>
      <c r="G160" s="301">
        <f t="shared" si="37"/>
        <v>3.76</v>
      </c>
      <c r="H160" s="301">
        <f t="shared" si="38"/>
        <v>3027.29</v>
      </c>
      <c r="I160" s="301">
        <f t="shared" si="39"/>
        <v>262.48</v>
      </c>
      <c r="J160" s="301">
        <f t="shared" si="40"/>
        <v>3289.77</v>
      </c>
      <c r="K160" s="302" t="str">
        <f t="shared" si="41"/>
        <v>96402 (CPU)</v>
      </c>
      <c r="M160" s="32"/>
      <c r="S160" s="275">
        <v>3.15</v>
      </c>
      <c r="U160" s="275">
        <v>2756.06</v>
      </c>
    </row>
    <row r="161" spans="1:21" ht="34.5">
      <c r="A161" s="297" t="s">
        <v>361</v>
      </c>
      <c r="B161" s="298" t="str">
        <f t="shared" si="33"/>
        <v>CONCRETO BETUMINOSO USINADO QUENTE (C.B.U.Q.), FORNECIMENTO E EXECUÇÃO (E= 5CM), EXCLUSIVE TRANSPORTE</v>
      </c>
      <c r="C161" s="299" t="str">
        <f t="shared" si="34"/>
        <v>m³</v>
      </c>
      <c r="D161" s="300">
        <f>TRUNC(D160*0.05,2)</f>
        <v>43.74</v>
      </c>
      <c r="E161" s="301">
        <f t="shared" si="35"/>
        <v>1531.42</v>
      </c>
      <c r="F161" s="301">
        <f t="shared" si="36"/>
        <v>160.75</v>
      </c>
      <c r="G161" s="301">
        <f t="shared" si="37"/>
        <v>1692.17</v>
      </c>
      <c r="H161" s="301">
        <f t="shared" si="38"/>
        <v>66984.31</v>
      </c>
      <c r="I161" s="301">
        <f t="shared" si="39"/>
        <v>7031.2</v>
      </c>
      <c r="J161" s="301">
        <f t="shared" si="40"/>
        <v>74015.509999999995</v>
      </c>
      <c r="K161" s="302" t="str">
        <f t="shared" si="41"/>
        <v>95995 (CPU)</v>
      </c>
      <c r="M161" s="32"/>
      <c r="S161" s="275">
        <v>1424.54</v>
      </c>
      <c r="U161" s="275">
        <v>62309.37</v>
      </c>
    </row>
    <row r="162" spans="1:21" ht="21.95" customHeight="1">
      <c r="A162" s="297" t="s">
        <v>362</v>
      </c>
      <c r="B162" s="298" t="str">
        <f t="shared" si="33"/>
        <v>CARGA, MANOBRAS E DESCARGA DE MISTURA BETUMINOSA A QUENTE</v>
      </c>
      <c r="C162" s="299" t="str">
        <f t="shared" si="34"/>
        <v>ton</v>
      </c>
      <c r="D162" s="300">
        <f>TRUNC(D161*2.5548,2)</f>
        <v>111.74</v>
      </c>
      <c r="E162" s="301">
        <f t="shared" si="35"/>
        <v>4.49</v>
      </c>
      <c r="F162" s="301">
        <f t="shared" si="36"/>
        <v>0.39</v>
      </c>
      <c r="G162" s="301">
        <f t="shared" si="37"/>
        <v>4.88</v>
      </c>
      <c r="H162" s="301">
        <f t="shared" si="38"/>
        <v>501.71999999999997</v>
      </c>
      <c r="I162" s="301">
        <f t="shared" si="39"/>
        <v>43.57</v>
      </c>
      <c r="J162" s="301">
        <f t="shared" si="40"/>
        <v>545.29</v>
      </c>
      <c r="K162" s="302">
        <f t="shared" si="41"/>
        <v>101002</v>
      </c>
      <c r="M162" s="32"/>
      <c r="S162" s="275">
        <v>5.01</v>
      </c>
      <c r="U162" s="275">
        <v>559.80999999999995</v>
      </c>
    </row>
    <row r="163" spans="1:21" ht="21.95" customHeight="1">
      <c r="A163" s="297" t="s">
        <v>363</v>
      </c>
      <c r="B163" s="298" t="str">
        <f t="shared" si="33"/>
        <v>TRANSPORTE DE CBUQ ATÉ 30 KM - DMT 30 KM</v>
      </c>
      <c r="C163" s="299" t="str">
        <f t="shared" si="34"/>
        <v>txkm</v>
      </c>
      <c r="D163" s="300">
        <f>TRUNC(D162*O163,2)</f>
        <v>3352.2</v>
      </c>
      <c r="E163" s="301">
        <f t="shared" si="35"/>
        <v>1.29</v>
      </c>
      <c r="F163" s="301">
        <f t="shared" si="36"/>
        <v>0.06</v>
      </c>
      <c r="G163" s="301">
        <f t="shared" si="37"/>
        <v>1.35</v>
      </c>
      <c r="H163" s="301">
        <f t="shared" si="38"/>
        <v>4324.34</v>
      </c>
      <c r="I163" s="301">
        <f t="shared" si="39"/>
        <v>201.13</v>
      </c>
      <c r="J163" s="301">
        <f t="shared" si="40"/>
        <v>4525.47</v>
      </c>
      <c r="K163" s="302">
        <f t="shared" si="41"/>
        <v>95878</v>
      </c>
      <c r="M163" s="32"/>
      <c r="O163" s="274">
        <v>30</v>
      </c>
      <c r="S163" s="275">
        <v>1.38</v>
      </c>
      <c r="U163" s="275">
        <v>4626.03</v>
      </c>
    </row>
    <row r="164" spans="1:21" ht="21.95" customHeight="1">
      <c r="A164" s="297" t="s">
        <v>364</v>
      </c>
      <c r="B164" s="298" t="str">
        <f t="shared" si="33"/>
        <v>TRANSPORTE DE CBUQ ADICIONAL PARA EXECEDENTE A 30 KM - DMT 20 KM</v>
      </c>
      <c r="C164" s="299" t="str">
        <f t="shared" si="34"/>
        <v>txkm</v>
      </c>
      <c r="D164" s="300">
        <f>TRUNC(D162*O164,2)</f>
        <v>2234.8000000000002</v>
      </c>
      <c r="E164" s="301">
        <f t="shared" si="35"/>
        <v>0.51</v>
      </c>
      <c r="F164" s="301">
        <f t="shared" si="36"/>
        <v>0.02</v>
      </c>
      <c r="G164" s="301">
        <f t="shared" si="37"/>
        <v>0.53</v>
      </c>
      <c r="H164" s="301">
        <f t="shared" si="38"/>
        <v>1139.75</v>
      </c>
      <c r="I164" s="301">
        <f t="shared" si="39"/>
        <v>44.69</v>
      </c>
      <c r="J164" s="301">
        <f t="shared" si="40"/>
        <v>1184.44</v>
      </c>
      <c r="K164" s="302">
        <f t="shared" si="41"/>
        <v>93596</v>
      </c>
      <c r="M164" s="32"/>
      <c r="O164" s="274">
        <f>$O$4-O163</f>
        <v>20</v>
      </c>
      <c r="S164" s="275">
        <v>0.54</v>
      </c>
      <c r="U164" s="275">
        <v>1206.79</v>
      </c>
    </row>
    <row r="165" spans="1:21" ht="21.95" customHeight="1">
      <c r="A165" s="330" t="str">
        <f>CONCATENATE("TOTAL DO ITEM ",A132," - ",B132)</f>
        <v>TOTAL DO ITEM 2 - CAPEAMENTO ASFÁLTICO</v>
      </c>
      <c r="B165" s="43"/>
      <c r="C165" s="51"/>
      <c r="D165" s="51"/>
      <c r="E165" s="52"/>
      <c r="F165" s="52"/>
      <c r="G165" s="52"/>
      <c r="H165" s="53">
        <f>SUM(H133:H164)</f>
        <v>78077.26999999999</v>
      </c>
      <c r="I165" s="53">
        <f>SUM(I133:I164)</f>
        <v>8108.0299999999988</v>
      </c>
      <c r="J165" s="53">
        <f>SUM(J133:J164)</f>
        <v>86185.299999999988</v>
      </c>
      <c r="K165" s="302"/>
      <c r="M165" s="32"/>
      <c r="U165" s="275">
        <v>74039.12999999999</v>
      </c>
    </row>
    <row r="166" spans="1:21" ht="21.95" customHeight="1">
      <c r="A166" s="332">
        <v>3</v>
      </c>
      <c r="B166" s="43" t="str">
        <f t="shared" ref="B166:B172" si="42">VLOOKUP($A166,$A$8:$J$58,2,FALSE)</f>
        <v>SINALIZAÇÃO</v>
      </c>
      <c r="C166" s="47"/>
      <c r="D166" s="48"/>
      <c r="E166" s="50"/>
      <c r="F166" s="50"/>
      <c r="G166" s="50"/>
      <c r="H166" s="50"/>
      <c r="I166" s="50"/>
      <c r="J166" s="50"/>
      <c r="K166" s="333"/>
      <c r="M166" s="32"/>
    </row>
    <row r="167" spans="1:21" ht="21.95" customHeight="1">
      <c r="A167" s="297" t="s">
        <v>144</v>
      </c>
      <c r="B167" s="298" t="str">
        <f t="shared" si="42"/>
        <v>LIMPEZA DA SUPERFÍCIE PARA APLICAÇÃO DE SINALIZAÇÃO</v>
      </c>
      <c r="C167" s="299" t="str">
        <f t="shared" ref="C167:C172" si="43">VLOOKUP($A167,$A$8:$J$58,3,FALSE)</f>
        <v>m²</v>
      </c>
      <c r="D167" s="300">
        <f>SUM(D168:D169)*0.12+D170</f>
        <v>27.65</v>
      </c>
      <c r="E167" s="301">
        <f t="shared" ref="E167:E172" si="44">VLOOKUP($A167,$A$8:$J$58,5,FALSE)</f>
        <v>1.8299999999999998</v>
      </c>
      <c r="F167" s="301">
        <f t="shared" ref="F167:F172" si="45">VLOOKUP($A167,$A$8:$J$58,6,FALSE)</f>
        <v>0.32</v>
      </c>
      <c r="G167" s="301">
        <f t="shared" ref="G167:G172" si="46">VLOOKUP($A167,$A$8:$J$58,7,FALSE)</f>
        <v>2.15</v>
      </c>
      <c r="H167" s="301">
        <f t="shared" ref="H167:H172" si="47">J167-I167</f>
        <v>50.599999999999994</v>
      </c>
      <c r="I167" s="301">
        <f t="shared" ref="I167:I172" si="48">TRUNC(D167*F167,2)</f>
        <v>8.84</v>
      </c>
      <c r="J167" s="301">
        <f t="shared" ref="J167:J172" si="49">TRUNC(D167*G167,2)</f>
        <v>59.44</v>
      </c>
      <c r="K167" s="302">
        <f t="shared" ref="K167:K172" si="50">VLOOKUP($A167,$A$8:$K$58,11,FALSE)</f>
        <v>99814</v>
      </c>
      <c r="M167" s="32"/>
      <c r="S167" s="275">
        <v>1.91</v>
      </c>
      <c r="U167" s="275">
        <v>52.81</v>
      </c>
    </row>
    <row r="168" spans="1:21" ht="21.95" customHeight="1">
      <c r="A168" s="297" t="s">
        <v>145</v>
      </c>
      <c r="B168" s="298" t="str">
        <f t="shared" si="42"/>
        <v>SINALIZAÇÃO HORIZONTAL TINTA ACRÍLICA EIXO  (L= 12CM)</v>
      </c>
      <c r="C168" s="299" t="str">
        <f t="shared" si="43"/>
        <v>m</v>
      </c>
      <c r="D168" s="300">
        <f>11.45/0.12</f>
        <v>95.416666666666657</v>
      </c>
      <c r="E168" s="301">
        <f t="shared" si="44"/>
        <v>4.16</v>
      </c>
      <c r="F168" s="301">
        <f t="shared" si="45"/>
        <v>0.73</v>
      </c>
      <c r="G168" s="301">
        <f t="shared" si="46"/>
        <v>4.8899999999999997</v>
      </c>
      <c r="H168" s="301">
        <f t="shared" si="47"/>
        <v>396.92999999999995</v>
      </c>
      <c r="I168" s="301">
        <f t="shared" si="48"/>
        <v>69.650000000000006</v>
      </c>
      <c r="J168" s="301">
        <f t="shared" si="49"/>
        <v>466.58</v>
      </c>
      <c r="K168" s="302">
        <f t="shared" si="50"/>
        <v>102512</v>
      </c>
      <c r="M168" s="32"/>
      <c r="S168" s="275">
        <v>37.1</v>
      </c>
      <c r="U168" s="275">
        <v>424.79</v>
      </c>
    </row>
    <row r="169" spans="1:21" ht="21.95" customHeight="1">
      <c r="A169" s="297" t="s">
        <v>165</v>
      </c>
      <c r="B169" s="298" t="str">
        <f t="shared" si="42"/>
        <v>SINALIZAÇÃO HORIZONTAL TINTA ACRÍLICA, BORDOS (L= 12 CM)</v>
      </c>
      <c r="C169" s="299" t="str">
        <f t="shared" si="43"/>
        <v>m</v>
      </c>
      <c r="D169" s="300">
        <v>0</v>
      </c>
      <c r="E169" s="301">
        <f t="shared" si="44"/>
        <v>4.16</v>
      </c>
      <c r="F169" s="301">
        <f t="shared" si="45"/>
        <v>0.73</v>
      </c>
      <c r="G169" s="301">
        <f t="shared" si="46"/>
        <v>4.8899999999999997</v>
      </c>
      <c r="H169" s="301">
        <f t="shared" si="47"/>
        <v>0</v>
      </c>
      <c r="I169" s="301">
        <f t="shared" si="48"/>
        <v>0</v>
      </c>
      <c r="J169" s="301">
        <f t="shared" si="49"/>
        <v>0</v>
      </c>
      <c r="K169" s="302">
        <f t="shared" si="50"/>
        <v>102512</v>
      </c>
      <c r="M169" s="32"/>
      <c r="S169" s="275">
        <v>37.1</v>
      </c>
      <c r="U169" s="275">
        <v>0</v>
      </c>
    </row>
    <row r="170" spans="1:21" ht="21.95" customHeight="1">
      <c r="A170" s="297" t="s">
        <v>166</v>
      </c>
      <c r="B170" s="298" t="str">
        <f t="shared" si="42"/>
        <v>SINALIZAÇÃO HORIZONTAL ÁREAS ESPECIAIS</v>
      </c>
      <c r="C170" s="299" t="str">
        <f t="shared" si="43"/>
        <v>m²</v>
      </c>
      <c r="D170" s="300">
        <v>16.2</v>
      </c>
      <c r="E170" s="301">
        <f t="shared" si="44"/>
        <v>35.36</v>
      </c>
      <c r="F170" s="301">
        <f t="shared" si="45"/>
        <v>6.23</v>
      </c>
      <c r="G170" s="301">
        <f t="shared" si="46"/>
        <v>41.59</v>
      </c>
      <c r="H170" s="301">
        <f t="shared" si="47"/>
        <v>572.83000000000004</v>
      </c>
      <c r="I170" s="301">
        <f t="shared" si="48"/>
        <v>100.92</v>
      </c>
      <c r="J170" s="301">
        <f t="shared" si="49"/>
        <v>673.75</v>
      </c>
      <c r="K170" s="302">
        <f t="shared" si="50"/>
        <v>5213404</v>
      </c>
      <c r="M170" s="32"/>
      <c r="S170" s="275">
        <v>39.99</v>
      </c>
      <c r="U170" s="275">
        <v>647.83000000000004</v>
      </c>
    </row>
    <row r="171" spans="1:21" ht="34.5">
      <c r="A171" s="297" t="s">
        <v>146</v>
      </c>
      <c r="B171" s="298" t="str">
        <f t="shared" si="42"/>
        <v>PLACA TIPO A32 B-ADVERTENCIA (PASSAGEM DE PEDESTRE)  - SUPORTE METÁLICO H= 2,20M, L = 50CM</v>
      </c>
      <c r="C171" s="299" t="str">
        <f t="shared" si="43"/>
        <v>unid</v>
      </c>
      <c r="D171" s="300">
        <v>2</v>
      </c>
      <c r="E171" s="301">
        <f t="shared" si="44"/>
        <v>582.44000000000005</v>
      </c>
      <c r="F171" s="301">
        <f t="shared" si="45"/>
        <v>102.78</v>
      </c>
      <c r="G171" s="301">
        <f t="shared" si="46"/>
        <v>685.22</v>
      </c>
      <c r="H171" s="301">
        <f t="shared" si="47"/>
        <v>1164.8800000000001</v>
      </c>
      <c r="I171" s="301">
        <f t="shared" si="48"/>
        <v>205.56</v>
      </c>
      <c r="J171" s="301">
        <f t="shared" si="49"/>
        <v>1370.44</v>
      </c>
      <c r="K171" s="302" t="str">
        <f t="shared" si="50"/>
        <v>34723+21014</v>
      </c>
      <c r="M171" s="32"/>
      <c r="S171" s="275">
        <v>685.22</v>
      </c>
      <c r="U171" s="275">
        <v>1370.44</v>
      </c>
    </row>
    <row r="172" spans="1:21" ht="21.95" customHeight="1">
      <c r="A172" s="297" t="s">
        <v>147</v>
      </c>
      <c r="B172" s="298" t="str">
        <f t="shared" si="42"/>
        <v>LIMPEZA FINAL DA OBRA</v>
      </c>
      <c r="C172" s="299" t="str">
        <f t="shared" si="43"/>
        <v>m²</v>
      </c>
      <c r="D172" s="300">
        <f>TRUNC(D128*0.3,2)</f>
        <v>262.48</v>
      </c>
      <c r="E172" s="301">
        <f t="shared" si="44"/>
        <v>0.78</v>
      </c>
      <c r="F172" s="301">
        <f t="shared" si="45"/>
        <v>0.19</v>
      </c>
      <c r="G172" s="301">
        <f t="shared" si="46"/>
        <v>0.97</v>
      </c>
      <c r="H172" s="301">
        <f t="shared" si="47"/>
        <v>204.73</v>
      </c>
      <c r="I172" s="301">
        <f t="shared" si="48"/>
        <v>49.87</v>
      </c>
      <c r="J172" s="301">
        <f t="shared" si="49"/>
        <v>254.6</v>
      </c>
      <c r="K172" s="302" t="str">
        <f t="shared" si="50"/>
        <v>CPU</v>
      </c>
      <c r="M172" s="32"/>
      <c r="S172" s="275">
        <v>0.89</v>
      </c>
      <c r="U172" s="275">
        <v>233.6</v>
      </c>
    </row>
    <row r="173" spans="1:21" ht="21.95" customHeight="1">
      <c r="A173" s="330" t="str">
        <f>CONCATENATE("TOTAL DO ITEM ",A166," - ",B166)</f>
        <v>TOTAL DO ITEM 3 - SINALIZAÇÃO</v>
      </c>
      <c r="B173" s="43"/>
      <c r="C173" s="51"/>
      <c r="D173" s="51"/>
      <c r="E173" s="52"/>
      <c r="F173" s="52"/>
      <c r="G173" s="52"/>
      <c r="H173" s="53">
        <f>SUM(H167:H172)</f>
        <v>2389.9700000000003</v>
      </c>
      <c r="I173" s="53">
        <f>SUM(I167:I172)</f>
        <v>434.84000000000003</v>
      </c>
      <c r="J173" s="53">
        <f>SUM(J167:J172)</f>
        <v>2824.81</v>
      </c>
      <c r="K173" s="302"/>
      <c r="M173" s="32"/>
      <c r="U173" s="275">
        <v>2729.47</v>
      </c>
    </row>
    <row r="174" spans="1:21" ht="21.95" customHeight="1">
      <c r="A174" s="330" t="str">
        <f>CONCATENATE("TOTAL ORÇAMENTO - ",A119)</f>
        <v>TOTAL ORÇAMENTO - LOCAL:</v>
      </c>
      <c r="B174" s="43"/>
      <c r="C174" s="44"/>
      <c r="D174" s="44"/>
      <c r="E174" s="45"/>
      <c r="F174" s="45"/>
      <c r="G174" s="45"/>
      <c r="H174" s="46">
        <f>H173+H165+H131</f>
        <v>80782.219999999987</v>
      </c>
      <c r="I174" s="46">
        <f>I173+I165+I131</f>
        <v>8612.8599999999988</v>
      </c>
      <c r="J174" s="46">
        <f>J173+J165+J131</f>
        <v>89395.079999999987</v>
      </c>
      <c r="K174" s="331"/>
      <c r="N174" s="275"/>
      <c r="U174" s="275">
        <v>77136.069999999992</v>
      </c>
    </row>
    <row r="175" spans="1:21" ht="28.5" customHeight="1">
      <c r="A175" s="54"/>
      <c r="B175" s="55"/>
      <c r="C175" s="54"/>
      <c r="D175" s="54"/>
      <c r="E175" s="56"/>
      <c r="F175" s="56"/>
      <c r="G175" s="56"/>
      <c r="H175" s="56"/>
      <c r="I175" s="56"/>
      <c r="J175" s="56"/>
      <c r="K175" s="248" t="str">
        <f>$K$59</f>
        <v>Fevereiro/2022</v>
      </c>
      <c r="N175" s="275"/>
    </row>
    <row r="176" spans="1:21" ht="21.95" customHeight="1">
      <c r="A176" s="58"/>
      <c r="B176" s="59"/>
      <c r="C176" s="58"/>
      <c r="D176" s="58"/>
      <c r="E176" s="60"/>
      <c r="F176" s="60"/>
      <c r="G176" s="60"/>
      <c r="H176" s="58"/>
      <c r="I176" s="58"/>
      <c r="J176" s="58"/>
      <c r="K176" s="61"/>
      <c r="M176" s="29" t="s">
        <v>181</v>
      </c>
      <c r="N176" s="29" t="s">
        <v>182</v>
      </c>
      <c r="O176" s="29" t="s">
        <v>183</v>
      </c>
      <c r="P176" s="29" t="s">
        <v>273</v>
      </c>
    </row>
    <row r="177" spans="1:22" s="27" customFormat="1" ht="21.95" customHeight="1">
      <c r="A177" s="54" t="s">
        <v>154</v>
      </c>
      <c r="B177" s="54" t="str">
        <f>M177</f>
        <v>RUA SETE DE SETEMBRO</v>
      </c>
      <c r="C177" s="54"/>
      <c r="D177" s="54"/>
      <c r="E177" s="56"/>
      <c r="F177" s="56"/>
      <c r="G177" s="56"/>
      <c r="H177" s="54"/>
      <c r="I177" s="54"/>
      <c r="J177" s="54"/>
      <c r="K177" s="61"/>
      <c r="L177" s="27">
        <v>3</v>
      </c>
      <c r="M177" s="27" t="s">
        <v>369</v>
      </c>
      <c r="N177" s="27" t="s">
        <v>370</v>
      </c>
      <c r="O177" s="27" t="s">
        <v>380</v>
      </c>
      <c r="P177" s="276">
        <f>J232</f>
        <v>77464.87999999999</v>
      </c>
      <c r="S177" s="374"/>
      <c r="T177" s="374"/>
      <c r="U177" s="374"/>
      <c r="V177" s="374"/>
    </row>
    <row r="178" spans="1:22" s="27" customFormat="1" ht="21.95" customHeight="1">
      <c r="A178" s="54" t="s">
        <v>155</v>
      </c>
      <c r="B178" s="54" t="str">
        <f>N177</f>
        <v>RUA HUMERO C. CUNHA - RUA RODRIGO VILANOVA</v>
      </c>
      <c r="C178" s="54"/>
      <c r="D178" s="54"/>
      <c r="E178" s="56"/>
      <c r="F178" s="56"/>
      <c r="G178" s="56"/>
      <c r="H178" s="54"/>
      <c r="I178" s="54"/>
      <c r="J178" s="54"/>
      <c r="K178" s="61"/>
      <c r="S178" s="374"/>
      <c r="T178" s="374"/>
      <c r="U178" s="374"/>
      <c r="V178" s="374"/>
    </row>
    <row r="179" spans="1:22" s="27" customFormat="1" ht="21.95" customHeight="1">
      <c r="A179" s="54" t="s">
        <v>128</v>
      </c>
      <c r="B179" s="336" t="str">
        <f>O177</f>
        <v>81,66m X 7,50m + 142,13 (BOCAS)= 754,58 m²</v>
      </c>
      <c r="C179" s="54"/>
      <c r="D179" s="54"/>
      <c r="E179" s="56"/>
      <c r="F179" s="56"/>
      <c r="G179" s="56"/>
      <c r="H179" s="54"/>
      <c r="I179" s="54"/>
      <c r="J179" s="54"/>
      <c r="K179" s="61"/>
      <c r="S179" s="374"/>
      <c r="T179" s="374"/>
      <c r="U179" s="374"/>
      <c r="V179" s="374"/>
    </row>
    <row r="180" spans="1:22" ht="21.95" customHeight="1">
      <c r="A180" s="62"/>
      <c r="B180" s="63"/>
      <c r="C180" s="62"/>
      <c r="D180" s="62"/>
      <c r="E180" s="28"/>
      <c r="F180" s="28"/>
      <c r="G180" s="28"/>
      <c r="H180" s="62"/>
      <c r="I180" s="62"/>
      <c r="J180" s="62"/>
      <c r="K180" s="61"/>
    </row>
    <row r="181" spans="1:22" ht="21.95" customHeight="1">
      <c r="A181" s="383" t="s">
        <v>61</v>
      </c>
      <c r="B181" s="385" t="s">
        <v>62</v>
      </c>
      <c r="C181" s="387" t="s">
        <v>167</v>
      </c>
      <c r="D181" s="389" t="s">
        <v>63</v>
      </c>
      <c r="E181" s="377" t="s">
        <v>402</v>
      </c>
      <c r="F181" s="377" t="s">
        <v>403</v>
      </c>
      <c r="G181" s="377" t="s">
        <v>168</v>
      </c>
      <c r="H181" s="377" t="s">
        <v>402</v>
      </c>
      <c r="I181" s="377" t="s">
        <v>403</v>
      </c>
      <c r="J181" s="381" t="s">
        <v>109</v>
      </c>
      <c r="K181" s="379" t="str">
        <f>$K$7</f>
        <v>DATA BASE: DEZ/2021</v>
      </c>
      <c r="N181" s="275" t="s">
        <v>130</v>
      </c>
      <c r="S181" s="275" t="s">
        <v>168</v>
      </c>
      <c r="U181" s="275" t="s">
        <v>109</v>
      </c>
    </row>
    <row r="182" spans="1:22" ht="21.95" customHeight="1">
      <c r="A182" s="384"/>
      <c r="B182" s="386"/>
      <c r="C182" s="388"/>
      <c r="D182" s="390"/>
      <c r="E182" s="378"/>
      <c r="F182" s="378"/>
      <c r="G182" s="378"/>
      <c r="H182" s="378"/>
      <c r="I182" s="378"/>
      <c r="J182" s="382"/>
      <c r="K182" s="380"/>
      <c r="N182" s="275"/>
    </row>
    <row r="183" spans="1:22" ht="15" customHeight="1">
      <c r="A183" s="326"/>
      <c r="B183" s="33"/>
      <c r="C183" s="34"/>
      <c r="D183" s="35"/>
      <c r="E183" s="36"/>
      <c r="F183" s="36"/>
      <c r="G183" s="36"/>
      <c r="H183" s="37"/>
      <c r="I183" s="37"/>
      <c r="J183" s="37"/>
      <c r="K183" s="327"/>
      <c r="N183" s="275"/>
    </row>
    <row r="184" spans="1:22" ht="21.95" customHeight="1">
      <c r="A184" s="328">
        <v>1</v>
      </c>
      <c r="B184" s="38" t="str">
        <f>VLOOKUP($A184,$A$8:$J$58,2,FALSE)</f>
        <v>SERVIÇOS PRELIMINARES</v>
      </c>
      <c r="C184" s="39"/>
      <c r="D184" s="40"/>
      <c r="E184" s="41"/>
      <c r="F184" s="41"/>
      <c r="G184" s="41"/>
      <c r="H184" s="40"/>
      <c r="I184" s="40"/>
      <c r="J184" s="40"/>
      <c r="K184" s="329"/>
      <c r="N184" s="275"/>
    </row>
    <row r="185" spans="1:22" ht="21.95" customHeight="1">
      <c r="A185" s="297" t="s">
        <v>72</v>
      </c>
      <c r="B185" s="298" t="str">
        <f>VLOOKUP($A185,$A$8:$J$58,2,FALSE)</f>
        <v xml:space="preserve">PLACA DE OBRA </v>
      </c>
      <c r="C185" s="299" t="str">
        <f>VLOOKUP($A185,$A$8:$J$58,3,FALSE)</f>
        <v>m²</v>
      </c>
      <c r="D185" s="300"/>
      <c r="E185" s="301">
        <f>VLOOKUP($A185,$A$8:$J$58,5,FALSE)</f>
        <v>357.24</v>
      </c>
      <c r="F185" s="301">
        <f>VLOOKUP($A185,$A$8:$J$58,6,FALSE)</f>
        <v>39.69</v>
      </c>
      <c r="G185" s="301">
        <f>VLOOKUP($A185,$A$8:$J$58,7,FALSE)</f>
        <v>396.93</v>
      </c>
      <c r="H185" s="301">
        <f>J185-I185</f>
        <v>0</v>
      </c>
      <c r="I185" s="301">
        <f>TRUNC(D185*F185,2)</f>
        <v>0</v>
      </c>
      <c r="J185" s="301">
        <f>TRUNC(D185*G185,2)</f>
        <v>0</v>
      </c>
      <c r="K185" s="302" t="str">
        <f>VLOOKUP($A185,$A$8:$K$58,11,FALSE)</f>
        <v>CPU</v>
      </c>
      <c r="N185" s="275"/>
      <c r="S185" s="275">
        <v>380.64</v>
      </c>
      <c r="U185" s="275">
        <v>0</v>
      </c>
    </row>
    <row r="186" spans="1:22" ht="21.95" customHeight="1">
      <c r="A186" s="297" t="s">
        <v>74</v>
      </c>
      <c r="B186" s="298" t="str">
        <f>VLOOKUP($A186,$A$8:$J$58,2,FALSE)</f>
        <v>SERVIÇOS TOPOGRÁFICOS PARA PAVIMENTAÇÃO</v>
      </c>
      <c r="C186" s="299" t="str">
        <f>VLOOKUP($A186,$A$8:$J$58,3,FALSE)</f>
        <v>m²</v>
      </c>
      <c r="D186" s="300">
        <v>754.58</v>
      </c>
      <c r="E186" s="301">
        <f>VLOOKUP($A186,$A$8:$J$58,5,FALSE)</f>
        <v>0.36</v>
      </c>
      <c r="F186" s="301">
        <f>VLOOKUP($A186,$A$8:$J$58,6,FALSE)</f>
        <v>0.08</v>
      </c>
      <c r="G186" s="301">
        <f>VLOOKUP($A186,$A$8:$J$58,7,FALSE)</f>
        <v>0.44</v>
      </c>
      <c r="H186" s="301">
        <f>J186-I186</f>
        <v>271.64999999999998</v>
      </c>
      <c r="I186" s="301">
        <f>TRUNC(D186*F186,2)</f>
        <v>60.36</v>
      </c>
      <c r="J186" s="301">
        <f>TRUNC(D186*G186,2)</f>
        <v>332.01</v>
      </c>
      <c r="K186" s="302" t="str">
        <f>VLOOKUP($A186,$A$8:$K$58,11,FALSE)</f>
        <v>CPU</v>
      </c>
      <c r="N186" s="275"/>
      <c r="S186" s="275">
        <v>0.42</v>
      </c>
      <c r="U186" s="275">
        <v>316.92</v>
      </c>
    </row>
    <row r="187" spans="1:22" ht="21.95" customHeight="1">
      <c r="A187" s="297" t="s">
        <v>76</v>
      </c>
      <c r="B187" s="298" t="str">
        <f>VLOOKUP($A187,$A$8:$J$58,2,FALSE)</f>
        <v>MOBILIZAÇÃO E DESMOBILIZAÇÃO DE EQUIPES E EQUIPAMENTOS</v>
      </c>
      <c r="C187" s="299" t="str">
        <f>VLOOKUP($A187,$A$8:$J$58,3,FALSE)</f>
        <v>unid</v>
      </c>
      <c r="D187" s="300"/>
      <c r="E187" s="301">
        <f>VLOOKUP($A187,$A$8:$J$58,5,FALSE)</f>
        <v>8262.6799999999985</v>
      </c>
      <c r="F187" s="301">
        <f>VLOOKUP($A187,$A$8:$J$58,6,FALSE)</f>
        <v>8262.67</v>
      </c>
      <c r="G187" s="301">
        <f>VLOOKUP($A187,$A$8:$J$58,7,FALSE)</f>
        <v>16525.349999999999</v>
      </c>
      <c r="H187" s="301">
        <f>J187-I187</f>
        <v>0</v>
      </c>
      <c r="I187" s="301">
        <f>TRUNC(D187*F187,2)</f>
        <v>0</v>
      </c>
      <c r="J187" s="301">
        <f>TRUNC(D187*G187,2)</f>
        <v>0</v>
      </c>
      <c r="K187" s="302" t="str">
        <f>VLOOKUP($A187,$A$8:$K$58,11,FALSE)</f>
        <v>CPU</v>
      </c>
      <c r="N187" s="275"/>
      <c r="S187" s="275">
        <v>16525.349999999999</v>
      </c>
      <c r="U187" s="275">
        <v>0</v>
      </c>
    </row>
    <row r="188" spans="1:22" ht="21.95" customHeight="1">
      <c r="A188" s="297" t="s">
        <v>78</v>
      </c>
      <c r="B188" s="298" t="str">
        <f>VLOOKUP($A188,$A$8:$J$58,2,FALSE)</f>
        <v>ADMINISTRAÇÃO LOCAL DE OBRA</v>
      </c>
      <c r="C188" s="299" t="str">
        <f>VLOOKUP($A188,$A$8:$J$58,3,FALSE)</f>
        <v>mês</v>
      </c>
      <c r="D188" s="300"/>
      <c r="E188" s="301">
        <f>VLOOKUP($A188,$A$8:$J$58,5,FALSE)</f>
        <v>15330.810000000001</v>
      </c>
      <c r="F188" s="301">
        <f>VLOOKUP($A188,$A$8:$J$58,6,FALSE)</f>
        <v>806.88</v>
      </c>
      <c r="G188" s="301">
        <f>VLOOKUP($A188,$A$8:$J$58,7,FALSE)</f>
        <v>16137.69</v>
      </c>
      <c r="H188" s="301">
        <f>J188-I188</f>
        <v>0</v>
      </c>
      <c r="I188" s="301">
        <f>TRUNC(D188*F188,2)</f>
        <v>0</v>
      </c>
      <c r="J188" s="301">
        <f>TRUNC(D188*G188,2)</f>
        <v>0</v>
      </c>
      <c r="K188" s="302" t="str">
        <f>VLOOKUP($A188,$A$8:$K$58,11,FALSE)</f>
        <v>CPU</v>
      </c>
      <c r="N188" s="275"/>
      <c r="S188" s="275">
        <v>14931.12</v>
      </c>
      <c r="U188" s="275">
        <v>0</v>
      </c>
    </row>
    <row r="189" spans="1:22" ht="21.95" customHeight="1">
      <c r="A189" s="330" t="str">
        <f>CONCATENATE("TOTAL DO ITEM ",A184," - ",B184)</f>
        <v>TOTAL DO ITEM 1 - SERVIÇOS PRELIMINARES</v>
      </c>
      <c r="B189" s="43"/>
      <c r="C189" s="44"/>
      <c r="D189" s="44"/>
      <c r="E189" s="45"/>
      <c r="F189" s="45"/>
      <c r="G189" s="45"/>
      <c r="H189" s="46">
        <f>SUM(H185:H188)</f>
        <v>271.64999999999998</v>
      </c>
      <c r="I189" s="46">
        <f>SUM(I185:I188)</f>
        <v>60.36</v>
      </c>
      <c r="J189" s="46">
        <f>SUM(J185:J188)</f>
        <v>332.01</v>
      </c>
      <c r="K189" s="331"/>
      <c r="U189" s="275">
        <v>316.92</v>
      </c>
    </row>
    <row r="190" spans="1:22" ht="21.95" customHeight="1">
      <c r="A190" s="332">
        <v>2</v>
      </c>
      <c r="B190" s="43" t="str">
        <f t="shared" ref="B190:B222" si="51">VLOOKUP($A190,$A$8:$J$58,2,FALSE)</f>
        <v>CAPEAMENTO ASFÁLTICO</v>
      </c>
      <c r="C190" s="47"/>
      <c r="D190" s="48"/>
      <c r="E190" s="50"/>
      <c r="F190" s="50"/>
      <c r="G190" s="50"/>
      <c r="H190" s="50"/>
      <c r="I190" s="50"/>
      <c r="J190" s="50"/>
      <c r="K190" s="302"/>
      <c r="M190" s="32"/>
    </row>
    <row r="191" spans="1:22" ht="21.95" customHeight="1">
      <c r="A191" s="297" t="s">
        <v>97</v>
      </c>
      <c r="B191" s="298" t="str">
        <f t="shared" si="51"/>
        <v>REMOÇÃO DE PAVIMENTO EXISTENTE, EXCLUSIVE BOTA FORA DO MATERIAL</v>
      </c>
      <c r="C191" s="299" t="str">
        <f t="shared" ref="C191:C222" si="52">VLOOKUP($A191,$A$8:$J$58,3,FALSE)</f>
        <v>m²</v>
      </c>
      <c r="D191" s="300"/>
      <c r="E191" s="301">
        <f t="shared" ref="E191:E222" si="53">VLOOKUP($A191,$A$8:$J$58,5,FALSE)</f>
        <v>18.64</v>
      </c>
      <c r="F191" s="301">
        <f t="shared" ref="F191:F222" si="54">VLOOKUP($A191,$A$8:$J$58,6,FALSE)</f>
        <v>3.28</v>
      </c>
      <c r="G191" s="301">
        <f t="shared" ref="G191:G222" si="55">VLOOKUP($A191,$A$8:$J$58,7,FALSE)</f>
        <v>21.92</v>
      </c>
      <c r="H191" s="301">
        <f t="shared" ref="H191:H222" si="56">J191-I191</f>
        <v>0</v>
      </c>
      <c r="I191" s="301">
        <f t="shared" ref="I191:I222" si="57">TRUNC(D191*F191,2)</f>
        <v>0</v>
      </c>
      <c r="J191" s="301">
        <f t="shared" ref="J191:J222" si="58">TRUNC(D191*G191,2)</f>
        <v>0</v>
      </c>
      <c r="K191" s="302">
        <f t="shared" ref="K191:K222" si="59">VLOOKUP($A191,$A$8:$K$58,11,FALSE)</f>
        <v>97636</v>
      </c>
      <c r="M191" s="32"/>
      <c r="S191" s="275">
        <v>20.22</v>
      </c>
      <c r="U191" s="275">
        <v>0</v>
      </c>
    </row>
    <row r="192" spans="1:22" ht="21.95" customHeight="1">
      <c r="A192" s="297" t="s">
        <v>99</v>
      </c>
      <c r="B192" s="298" t="str">
        <f t="shared" si="51"/>
        <v>TRANSPORTE DO MATERIAL REMOVIDO - DMT 5 KM</v>
      </c>
      <c r="C192" s="299" t="str">
        <f t="shared" si="52"/>
        <v>m³xkm</v>
      </c>
      <c r="D192" s="300">
        <f>TRUNC(D191*0.2*O192,2)</f>
        <v>0</v>
      </c>
      <c r="E192" s="301">
        <f t="shared" si="53"/>
        <v>2.4099999999999997</v>
      </c>
      <c r="F192" s="301">
        <f t="shared" si="54"/>
        <v>0.12</v>
      </c>
      <c r="G192" s="301">
        <f t="shared" si="55"/>
        <v>2.5299999999999998</v>
      </c>
      <c r="H192" s="301">
        <f t="shared" si="56"/>
        <v>0</v>
      </c>
      <c r="I192" s="301">
        <f t="shared" si="57"/>
        <v>0</v>
      </c>
      <c r="J192" s="301">
        <f t="shared" si="58"/>
        <v>0</v>
      </c>
      <c r="K192" s="302">
        <f t="shared" si="59"/>
        <v>93588</v>
      </c>
      <c r="O192" s="274">
        <f>$O$1</f>
        <v>5</v>
      </c>
      <c r="S192" s="275">
        <v>2.61</v>
      </c>
      <c r="U192" s="275">
        <v>0</v>
      </c>
    </row>
    <row r="193" spans="1:21" ht="21.95" customHeight="1">
      <c r="A193" s="297" t="s">
        <v>101</v>
      </c>
      <c r="B193" s="298" t="str">
        <f t="shared" si="51"/>
        <v>REMOÇÃO DE MATERIAL INADEQUADO, MAT. 1ª CAT., INCLUSIVE TRANSPORTE ATÉ 1 KM</v>
      </c>
      <c r="C193" s="299" t="str">
        <f t="shared" si="52"/>
        <v>m³</v>
      </c>
      <c r="D193" s="300">
        <f>TRUNC(D191*0.3,2)</f>
        <v>0</v>
      </c>
      <c r="E193" s="301">
        <f t="shared" si="53"/>
        <v>10.32</v>
      </c>
      <c r="F193" s="301">
        <f t="shared" si="54"/>
        <v>1.1399999999999999</v>
      </c>
      <c r="G193" s="301">
        <f t="shared" si="55"/>
        <v>11.46</v>
      </c>
      <c r="H193" s="301">
        <f t="shared" si="56"/>
        <v>0</v>
      </c>
      <c r="I193" s="301">
        <f t="shared" si="57"/>
        <v>0</v>
      </c>
      <c r="J193" s="301">
        <f t="shared" si="58"/>
        <v>0</v>
      </c>
      <c r="K193" s="302">
        <f t="shared" si="59"/>
        <v>101230</v>
      </c>
      <c r="M193" s="32"/>
      <c r="S193" s="275">
        <v>9.89</v>
      </c>
      <c r="U193" s="275">
        <v>0</v>
      </c>
    </row>
    <row r="194" spans="1:21" ht="21.95" customHeight="1">
      <c r="A194" s="297" t="s">
        <v>103</v>
      </c>
      <c r="B194" s="298" t="str">
        <f t="shared" si="51"/>
        <v>TRANSPORTE COM CAMINHÃO BASCULANTE - DMT 4 KM</v>
      </c>
      <c r="C194" s="299" t="str">
        <f t="shared" si="52"/>
        <v>m³xkm</v>
      </c>
      <c r="D194" s="300">
        <f>TRUNC(D193*1.25*O194,2)</f>
        <v>0</v>
      </c>
      <c r="E194" s="301">
        <f t="shared" si="53"/>
        <v>2.4099999999999997</v>
      </c>
      <c r="F194" s="301">
        <f t="shared" si="54"/>
        <v>0.12</v>
      </c>
      <c r="G194" s="301">
        <f t="shared" si="55"/>
        <v>2.5299999999999998</v>
      </c>
      <c r="H194" s="301">
        <f t="shared" si="56"/>
        <v>0</v>
      </c>
      <c r="I194" s="301">
        <f t="shared" si="57"/>
        <v>0</v>
      </c>
      <c r="J194" s="301">
        <f t="shared" si="58"/>
        <v>0</v>
      </c>
      <c r="K194" s="302">
        <f t="shared" si="59"/>
        <v>93588</v>
      </c>
      <c r="O194" s="274">
        <f>$O$1-1</f>
        <v>4</v>
      </c>
      <c r="S194" s="275">
        <v>2.61</v>
      </c>
      <c r="U194" s="275">
        <v>0</v>
      </c>
    </row>
    <row r="195" spans="1:21" ht="21.95" customHeight="1">
      <c r="A195" s="297" t="s">
        <v>105</v>
      </c>
      <c r="B195" s="298" t="str">
        <f t="shared" si="51"/>
        <v>ESPALHAMENTO DE MATERIAL  COM TRATOR DE ESTEIRAS</v>
      </c>
      <c r="C195" s="299" t="str">
        <f t="shared" si="52"/>
        <v>m³</v>
      </c>
      <c r="D195" s="300">
        <f>TRUNC(D193*1.25,2)</f>
        <v>0</v>
      </c>
      <c r="E195" s="301">
        <f t="shared" si="53"/>
        <v>1.5499999999999998</v>
      </c>
      <c r="F195" s="301">
        <f t="shared" si="54"/>
        <v>0.08</v>
      </c>
      <c r="G195" s="301">
        <f t="shared" si="55"/>
        <v>1.63</v>
      </c>
      <c r="H195" s="301">
        <f t="shared" si="56"/>
        <v>0</v>
      </c>
      <c r="I195" s="301">
        <f t="shared" si="57"/>
        <v>0</v>
      </c>
      <c r="J195" s="301">
        <f t="shared" si="58"/>
        <v>0</v>
      </c>
      <c r="K195" s="302">
        <f t="shared" si="59"/>
        <v>100574</v>
      </c>
      <c r="M195" s="32"/>
      <c r="S195" s="275">
        <v>1.4</v>
      </c>
      <c r="U195" s="275">
        <v>0</v>
      </c>
    </row>
    <row r="196" spans="1:21" ht="21.95" customHeight="1">
      <c r="A196" s="297" t="s">
        <v>107</v>
      </c>
      <c r="B196" s="298" t="str">
        <f t="shared" si="51"/>
        <v>REGULARIZAÇÃO E COMPACTAÇÃO DE SUBLEITO</v>
      </c>
      <c r="C196" s="299" t="str">
        <f t="shared" si="52"/>
        <v>m²</v>
      </c>
      <c r="D196" s="300">
        <f>D191</f>
        <v>0</v>
      </c>
      <c r="E196" s="301">
        <f t="shared" si="53"/>
        <v>2.38</v>
      </c>
      <c r="F196" s="301">
        <f t="shared" si="54"/>
        <v>0.26</v>
      </c>
      <c r="G196" s="301">
        <f t="shared" si="55"/>
        <v>2.64</v>
      </c>
      <c r="H196" s="301">
        <f t="shared" si="56"/>
        <v>0</v>
      </c>
      <c r="I196" s="301">
        <f t="shared" si="57"/>
        <v>0</v>
      </c>
      <c r="J196" s="301">
        <f t="shared" si="58"/>
        <v>0</v>
      </c>
      <c r="K196" s="302">
        <f t="shared" si="59"/>
        <v>100576</v>
      </c>
      <c r="M196" s="32"/>
      <c r="S196" s="275">
        <v>2.15</v>
      </c>
      <c r="U196" s="275">
        <v>0</v>
      </c>
    </row>
    <row r="197" spans="1:21" ht="21.95" customHeight="1">
      <c r="A197" s="297" t="s">
        <v>135</v>
      </c>
      <c r="B197" s="298" t="str">
        <f t="shared" si="51"/>
        <v>RECOMPOSIÇÃO DE PAVIMENTO COM RACHÃO - EXCLUSIVE CARGA E TRANSPORTE (E= 30CM)</v>
      </c>
      <c r="C197" s="299" t="str">
        <f t="shared" si="52"/>
        <v>m³</v>
      </c>
      <c r="D197" s="300">
        <f>TRUNC(D196*0.3,2)</f>
        <v>0</v>
      </c>
      <c r="E197" s="301">
        <f t="shared" si="53"/>
        <v>114.14</v>
      </c>
      <c r="F197" s="301">
        <f t="shared" si="54"/>
        <v>9.92</v>
      </c>
      <c r="G197" s="301">
        <f t="shared" si="55"/>
        <v>124.06</v>
      </c>
      <c r="H197" s="301">
        <f t="shared" si="56"/>
        <v>0</v>
      </c>
      <c r="I197" s="301">
        <f t="shared" si="57"/>
        <v>0</v>
      </c>
      <c r="J197" s="301">
        <f t="shared" si="58"/>
        <v>0</v>
      </c>
      <c r="K197" s="302">
        <f t="shared" si="59"/>
        <v>96400</v>
      </c>
      <c r="M197" s="32"/>
      <c r="S197" s="275">
        <v>110.67</v>
      </c>
      <c r="U197" s="275">
        <v>0</v>
      </c>
    </row>
    <row r="198" spans="1:21" ht="21.95" customHeight="1">
      <c r="A198" s="297" t="s">
        <v>136</v>
      </c>
      <c r="B198" s="298" t="str">
        <f t="shared" si="51"/>
        <v>CARGA, MANOBRA E DESCARGA DE BRITA RACHÃO</v>
      </c>
      <c r="C198" s="299" t="str">
        <f t="shared" si="52"/>
        <v>m³</v>
      </c>
      <c r="D198" s="300">
        <f>TRUNC(D197*1.4,2)</f>
        <v>0</v>
      </c>
      <c r="E198" s="301">
        <f t="shared" si="53"/>
        <v>7.0699999999999994</v>
      </c>
      <c r="F198" s="301">
        <f t="shared" si="54"/>
        <v>0.61</v>
      </c>
      <c r="G198" s="301">
        <f t="shared" si="55"/>
        <v>7.68</v>
      </c>
      <c r="H198" s="301">
        <f t="shared" si="56"/>
        <v>0</v>
      </c>
      <c r="I198" s="301">
        <f t="shared" si="57"/>
        <v>0</v>
      </c>
      <c r="J198" s="301">
        <f t="shared" si="58"/>
        <v>0</v>
      </c>
      <c r="K198" s="302">
        <f t="shared" si="59"/>
        <v>100974</v>
      </c>
      <c r="M198" s="32"/>
      <c r="S198" s="275">
        <v>7.47</v>
      </c>
      <c r="U198" s="275">
        <v>0</v>
      </c>
    </row>
    <row r="199" spans="1:21" ht="21.95" customHeight="1">
      <c r="A199" s="297" t="s">
        <v>137</v>
      </c>
      <c r="B199" s="298" t="str">
        <f t="shared" si="51"/>
        <v>TRANSPORTE DE BRITA RACHÃO ATÉ 30 KM - DMT 30 KM</v>
      </c>
      <c r="C199" s="299" t="str">
        <f t="shared" si="52"/>
        <v>m³xkm</v>
      </c>
      <c r="D199" s="300">
        <f>TRUNC(D198*O199,2)</f>
        <v>0</v>
      </c>
      <c r="E199" s="301">
        <f t="shared" si="53"/>
        <v>1.9</v>
      </c>
      <c r="F199" s="301">
        <f t="shared" si="54"/>
        <v>0.1</v>
      </c>
      <c r="G199" s="301">
        <f t="shared" si="55"/>
        <v>2</v>
      </c>
      <c r="H199" s="301">
        <f t="shared" si="56"/>
        <v>0</v>
      </c>
      <c r="I199" s="301">
        <f t="shared" si="57"/>
        <v>0</v>
      </c>
      <c r="J199" s="301">
        <f t="shared" si="58"/>
        <v>0</v>
      </c>
      <c r="K199" s="302">
        <f t="shared" si="59"/>
        <v>95875</v>
      </c>
      <c r="O199" s="274">
        <v>30</v>
      </c>
      <c r="S199" s="275">
        <v>2.0699999999999998</v>
      </c>
      <c r="U199" s="275">
        <v>0</v>
      </c>
    </row>
    <row r="200" spans="1:21" ht="21.95" customHeight="1">
      <c r="A200" s="297" t="s">
        <v>139</v>
      </c>
      <c r="B200" s="298" t="str">
        <f t="shared" si="51"/>
        <v>TRANSPORTE DE BRITA RACHÃO ADICIONAL PARA EXCEDENTE A 30 KM - DMT 20 KM</v>
      </c>
      <c r="C200" s="299" t="str">
        <f t="shared" si="52"/>
        <v>m³xkm</v>
      </c>
      <c r="D200" s="300">
        <f>TRUNC(D198*O200,2)</f>
        <v>0</v>
      </c>
      <c r="E200" s="301">
        <f t="shared" si="53"/>
        <v>0.76</v>
      </c>
      <c r="F200" s="301">
        <f t="shared" si="54"/>
        <v>0.03</v>
      </c>
      <c r="G200" s="301">
        <f t="shared" si="55"/>
        <v>0.79</v>
      </c>
      <c r="H200" s="301">
        <f t="shared" si="56"/>
        <v>0</v>
      </c>
      <c r="I200" s="301">
        <f t="shared" si="57"/>
        <v>0</v>
      </c>
      <c r="J200" s="301">
        <f t="shared" si="58"/>
        <v>0</v>
      </c>
      <c r="K200" s="302">
        <f t="shared" si="59"/>
        <v>93590</v>
      </c>
      <c r="O200" s="274">
        <f>$O$3-O199</f>
        <v>20</v>
      </c>
      <c r="S200" s="275">
        <v>0.81</v>
      </c>
      <c r="U200" s="275">
        <v>0</v>
      </c>
    </row>
    <row r="201" spans="1:21" ht="34.5">
      <c r="A201" s="297" t="s">
        <v>140</v>
      </c>
      <c r="B201" s="298" t="str">
        <f t="shared" si="51"/>
        <v>RECOMPOSIÇÃO DE PAVIMENTO COM BRITA GRADUADA SIMPLES - EXCLUSIVE CARGA E TRANSPORTE (E= 20 CM)</v>
      </c>
      <c r="C201" s="299" t="str">
        <f t="shared" si="52"/>
        <v>m³</v>
      </c>
      <c r="D201" s="300">
        <f>TRUNC(D196*0.2,2)</f>
        <v>0</v>
      </c>
      <c r="E201" s="301">
        <f t="shared" si="53"/>
        <v>125.61999999999999</v>
      </c>
      <c r="F201" s="301">
        <f t="shared" si="54"/>
        <v>10.92</v>
      </c>
      <c r="G201" s="301">
        <f t="shared" si="55"/>
        <v>136.54</v>
      </c>
      <c r="H201" s="301">
        <f t="shared" si="56"/>
        <v>0</v>
      </c>
      <c r="I201" s="301">
        <f t="shared" si="57"/>
        <v>0</v>
      </c>
      <c r="J201" s="301">
        <f t="shared" si="58"/>
        <v>0</v>
      </c>
      <c r="K201" s="302">
        <f t="shared" si="59"/>
        <v>96396</v>
      </c>
      <c r="M201" s="32"/>
      <c r="S201" s="275">
        <v>121.83</v>
      </c>
      <c r="U201" s="275">
        <v>0</v>
      </c>
    </row>
    <row r="202" spans="1:21" ht="21.95" customHeight="1">
      <c r="A202" s="297" t="s">
        <v>141</v>
      </c>
      <c r="B202" s="298" t="str">
        <f t="shared" si="51"/>
        <v>CARGA, MANOBRA E DESCARGA DE BRITA GRADUADA</v>
      </c>
      <c r="C202" s="299" t="str">
        <f t="shared" si="52"/>
        <v>m³</v>
      </c>
      <c r="D202" s="300">
        <f>TRUNC(D201*1.4667,2)</f>
        <v>0</v>
      </c>
      <c r="E202" s="301">
        <f t="shared" si="53"/>
        <v>7.0699999999999994</v>
      </c>
      <c r="F202" s="301">
        <f t="shared" si="54"/>
        <v>0.61</v>
      </c>
      <c r="G202" s="301">
        <f t="shared" si="55"/>
        <v>7.68</v>
      </c>
      <c r="H202" s="301">
        <f t="shared" si="56"/>
        <v>0</v>
      </c>
      <c r="I202" s="301">
        <f t="shared" si="57"/>
        <v>0</v>
      </c>
      <c r="J202" s="301">
        <f t="shared" si="58"/>
        <v>0</v>
      </c>
      <c r="K202" s="302">
        <f t="shared" si="59"/>
        <v>100974</v>
      </c>
      <c r="M202" s="32"/>
      <c r="S202" s="275">
        <v>7.47</v>
      </c>
      <c r="U202" s="275">
        <v>0</v>
      </c>
    </row>
    <row r="203" spans="1:21" ht="21.95" customHeight="1">
      <c r="A203" s="297" t="s">
        <v>346</v>
      </c>
      <c r="B203" s="298" t="str">
        <f t="shared" si="51"/>
        <v>TRANSPORTE DE BRITA GRADUADA ATÉ 30 KM - DMT 30 KM</v>
      </c>
      <c r="C203" s="299" t="str">
        <f t="shared" si="52"/>
        <v>m³xkm</v>
      </c>
      <c r="D203" s="300">
        <f>TRUNC(D202*O203,2)</f>
        <v>0</v>
      </c>
      <c r="E203" s="301">
        <f t="shared" si="53"/>
        <v>1.9</v>
      </c>
      <c r="F203" s="301">
        <f t="shared" si="54"/>
        <v>0.1</v>
      </c>
      <c r="G203" s="301">
        <f t="shared" si="55"/>
        <v>2</v>
      </c>
      <c r="H203" s="301">
        <f t="shared" si="56"/>
        <v>0</v>
      </c>
      <c r="I203" s="301">
        <f t="shared" si="57"/>
        <v>0</v>
      </c>
      <c r="J203" s="301">
        <f t="shared" si="58"/>
        <v>0</v>
      </c>
      <c r="K203" s="302">
        <f t="shared" si="59"/>
        <v>95875</v>
      </c>
      <c r="M203" s="32"/>
      <c r="O203" s="274">
        <v>30</v>
      </c>
      <c r="S203" s="275">
        <v>2.0699999999999998</v>
      </c>
      <c r="U203" s="275">
        <v>0</v>
      </c>
    </row>
    <row r="204" spans="1:21" ht="21.95" customHeight="1">
      <c r="A204" s="297" t="s">
        <v>142</v>
      </c>
      <c r="B204" s="298" t="str">
        <f t="shared" si="51"/>
        <v>TRANSPORTE DE BRITA GRADUADA ADICIONAL PARA EXCEDENTE A 30 KM - DMT 20 KM</v>
      </c>
      <c r="C204" s="299" t="str">
        <f t="shared" si="52"/>
        <v>m³xkm</v>
      </c>
      <c r="D204" s="300">
        <f>TRUNC(D202*O204,2)</f>
        <v>0</v>
      </c>
      <c r="E204" s="301">
        <f t="shared" si="53"/>
        <v>0.76</v>
      </c>
      <c r="F204" s="301">
        <f t="shared" si="54"/>
        <v>0.03</v>
      </c>
      <c r="G204" s="301">
        <f t="shared" si="55"/>
        <v>0.79</v>
      </c>
      <c r="H204" s="301">
        <f t="shared" si="56"/>
        <v>0</v>
      </c>
      <c r="I204" s="301">
        <f t="shared" si="57"/>
        <v>0</v>
      </c>
      <c r="J204" s="301">
        <f t="shared" si="58"/>
        <v>0</v>
      </c>
      <c r="K204" s="302">
        <f t="shared" si="59"/>
        <v>93590</v>
      </c>
      <c r="M204" s="32"/>
      <c r="O204" s="274">
        <f>$O$3-O203</f>
        <v>20</v>
      </c>
      <c r="S204" s="275">
        <v>0.81</v>
      </c>
      <c r="U204" s="275">
        <v>0</v>
      </c>
    </row>
    <row r="205" spans="1:21" ht="21.95" customHeight="1">
      <c r="A205" s="297" t="s">
        <v>347</v>
      </c>
      <c r="B205" s="298" t="str">
        <f t="shared" si="51"/>
        <v>EXECUÇÃO DE IMPRIMAÇÃO COM ASFALTO DILUÍDO CM-30. AF_09/2017</v>
      </c>
      <c r="C205" s="299" t="str">
        <f t="shared" si="52"/>
        <v>m²</v>
      </c>
      <c r="D205" s="300">
        <f>D196</f>
        <v>0</v>
      </c>
      <c r="E205" s="301">
        <f t="shared" si="53"/>
        <v>10.43</v>
      </c>
      <c r="F205" s="301">
        <f t="shared" si="54"/>
        <v>1.42</v>
      </c>
      <c r="G205" s="301">
        <f t="shared" si="55"/>
        <v>11.85</v>
      </c>
      <c r="H205" s="301">
        <f t="shared" si="56"/>
        <v>0</v>
      </c>
      <c r="I205" s="301">
        <f t="shared" si="57"/>
        <v>0</v>
      </c>
      <c r="J205" s="301">
        <f t="shared" si="58"/>
        <v>0</v>
      </c>
      <c r="K205" s="302" t="str">
        <f t="shared" si="59"/>
        <v>96401 (CPU)</v>
      </c>
      <c r="M205" s="32"/>
      <c r="S205" s="275">
        <v>11.17</v>
      </c>
      <c r="U205" s="275">
        <v>0</v>
      </c>
    </row>
    <row r="206" spans="1:21" ht="21.95" customHeight="1">
      <c r="A206" s="297" t="s">
        <v>348</v>
      </c>
      <c r="B206" s="298" t="str">
        <f t="shared" si="51"/>
        <v>FRESAGEM DESCONTINUA</v>
      </c>
      <c r="C206" s="299" t="str">
        <f t="shared" si="52"/>
        <v>m²</v>
      </c>
      <c r="D206" s="300"/>
      <c r="E206" s="301">
        <f t="shared" si="53"/>
        <v>8.9599999999999991</v>
      </c>
      <c r="F206" s="301">
        <f t="shared" si="54"/>
        <v>1.58</v>
      </c>
      <c r="G206" s="301">
        <f t="shared" si="55"/>
        <v>10.54</v>
      </c>
      <c r="H206" s="301">
        <f t="shared" si="56"/>
        <v>0</v>
      </c>
      <c r="I206" s="301">
        <f t="shared" si="57"/>
        <v>0</v>
      </c>
      <c r="J206" s="301">
        <f t="shared" si="58"/>
        <v>0</v>
      </c>
      <c r="K206" s="302" t="str">
        <f t="shared" si="59"/>
        <v>96001+95875</v>
      </c>
      <c r="M206" s="32"/>
      <c r="S206" s="275">
        <v>7.72</v>
      </c>
      <c r="U206" s="275">
        <v>0</v>
      </c>
    </row>
    <row r="207" spans="1:21" ht="21.95" customHeight="1">
      <c r="A207" s="297" t="s">
        <v>349</v>
      </c>
      <c r="B207" s="298" t="str">
        <f t="shared" si="51"/>
        <v>PINTURA DE LIGACAO COM EMULSAO RR-2C</v>
      </c>
      <c r="C207" s="299" t="str">
        <f t="shared" si="52"/>
        <v>m²</v>
      </c>
      <c r="D207" s="300">
        <f>D206</f>
        <v>0</v>
      </c>
      <c r="E207" s="301">
        <f t="shared" si="53"/>
        <v>3.46</v>
      </c>
      <c r="F207" s="301">
        <f t="shared" si="54"/>
        <v>0.3</v>
      </c>
      <c r="G207" s="301">
        <f t="shared" si="55"/>
        <v>3.76</v>
      </c>
      <c r="H207" s="301">
        <f t="shared" si="56"/>
        <v>0</v>
      </c>
      <c r="I207" s="301">
        <f t="shared" si="57"/>
        <v>0</v>
      </c>
      <c r="J207" s="301">
        <f t="shared" si="58"/>
        <v>0</v>
      </c>
      <c r="K207" s="302" t="str">
        <f t="shared" si="59"/>
        <v>96402 (CPU)</v>
      </c>
      <c r="M207" s="32"/>
      <c r="S207" s="275">
        <v>3.15</v>
      </c>
      <c r="U207" s="275">
        <v>0</v>
      </c>
    </row>
    <row r="208" spans="1:21" ht="21.95" customHeight="1">
      <c r="A208" s="297" t="s">
        <v>350</v>
      </c>
      <c r="B208" s="298" t="str">
        <f t="shared" si="51"/>
        <v>CAMADA DE REGULARIZAÇÃO DA PISTA COM C.B.U.Q., EXCLUSIVE TRANSPORTE</v>
      </c>
      <c r="C208" s="299" t="str">
        <f t="shared" si="52"/>
        <v>m³</v>
      </c>
      <c r="D208" s="300">
        <f>TRUNC(D207*0.04,2)</f>
        <v>0</v>
      </c>
      <c r="E208" s="301">
        <f t="shared" si="53"/>
        <v>1531.42</v>
      </c>
      <c r="F208" s="301">
        <f t="shared" si="54"/>
        <v>160.75</v>
      </c>
      <c r="G208" s="301">
        <f t="shared" si="55"/>
        <v>1692.17</v>
      </c>
      <c r="H208" s="301">
        <f t="shared" si="56"/>
        <v>0</v>
      </c>
      <c r="I208" s="301">
        <f t="shared" si="57"/>
        <v>0</v>
      </c>
      <c r="J208" s="301">
        <f t="shared" si="58"/>
        <v>0</v>
      </c>
      <c r="K208" s="302" t="str">
        <f t="shared" si="59"/>
        <v>95995 (CPU)</v>
      </c>
      <c r="M208" s="32"/>
      <c r="S208" s="275">
        <v>1424.54</v>
      </c>
      <c r="U208" s="275">
        <v>0</v>
      </c>
    </row>
    <row r="209" spans="1:21" ht="21.95" customHeight="1">
      <c r="A209" s="297" t="s">
        <v>351</v>
      </c>
      <c r="B209" s="298" t="str">
        <f t="shared" si="51"/>
        <v>CARGA, MANOBRAS E DESCARGA DE MISTURA BETUMINOSA A QUENTE</v>
      </c>
      <c r="C209" s="299" t="str">
        <f t="shared" si="52"/>
        <v>ton</v>
      </c>
      <c r="D209" s="300">
        <f>TRUNC(D208*2.5548,2)</f>
        <v>0</v>
      </c>
      <c r="E209" s="301">
        <f t="shared" si="53"/>
        <v>4.49</v>
      </c>
      <c r="F209" s="301">
        <f t="shared" si="54"/>
        <v>0.39</v>
      </c>
      <c r="G209" s="301">
        <f t="shared" si="55"/>
        <v>4.88</v>
      </c>
      <c r="H209" s="301">
        <f t="shared" si="56"/>
        <v>0</v>
      </c>
      <c r="I209" s="301">
        <f t="shared" si="57"/>
        <v>0</v>
      </c>
      <c r="J209" s="301">
        <f t="shared" si="58"/>
        <v>0</v>
      </c>
      <c r="K209" s="302">
        <f t="shared" si="59"/>
        <v>101002</v>
      </c>
      <c r="M209" s="32"/>
      <c r="S209" s="275">
        <v>5.01</v>
      </c>
      <c r="U209" s="275">
        <v>0</v>
      </c>
    </row>
    <row r="210" spans="1:21" ht="21.95" customHeight="1">
      <c r="A210" s="297" t="s">
        <v>352</v>
      </c>
      <c r="B210" s="298" t="str">
        <f t="shared" si="51"/>
        <v>TRANSPORTE DE CBUQ ATÉ 30 KM - DMT 30 KM</v>
      </c>
      <c r="C210" s="299" t="str">
        <f t="shared" si="52"/>
        <v>txkm</v>
      </c>
      <c r="D210" s="300">
        <f>TRUNC(D209*O210,2)</f>
        <v>0</v>
      </c>
      <c r="E210" s="301">
        <f t="shared" si="53"/>
        <v>1.29</v>
      </c>
      <c r="F210" s="301">
        <f t="shared" si="54"/>
        <v>0.06</v>
      </c>
      <c r="G210" s="301">
        <f t="shared" si="55"/>
        <v>1.35</v>
      </c>
      <c r="H210" s="301">
        <f t="shared" si="56"/>
        <v>0</v>
      </c>
      <c r="I210" s="301">
        <f t="shared" si="57"/>
        <v>0</v>
      </c>
      <c r="J210" s="301">
        <f t="shared" si="58"/>
        <v>0</v>
      </c>
      <c r="K210" s="302">
        <f t="shared" si="59"/>
        <v>95878</v>
      </c>
      <c r="M210" s="32"/>
      <c r="O210" s="274">
        <v>30</v>
      </c>
      <c r="S210" s="275">
        <v>1.38</v>
      </c>
      <c r="U210" s="275">
        <v>0</v>
      </c>
    </row>
    <row r="211" spans="1:21" ht="21.95" customHeight="1">
      <c r="A211" s="297" t="s">
        <v>353</v>
      </c>
      <c r="B211" s="298" t="str">
        <f t="shared" si="51"/>
        <v>TRANSPORTE DE CBUQ ADICIONAL PARA EXECEDENTE A 30 KM - DMT 20 KM</v>
      </c>
      <c r="C211" s="299" t="str">
        <f t="shared" si="52"/>
        <v>txkm</v>
      </c>
      <c r="D211" s="300">
        <f>TRUNC(D209*O211,2)</f>
        <v>0</v>
      </c>
      <c r="E211" s="301">
        <f t="shared" si="53"/>
        <v>0.51</v>
      </c>
      <c r="F211" s="301">
        <f t="shared" si="54"/>
        <v>0.02</v>
      </c>
      <c r="G211" s="301">
        <f t="shared" si="55"/>
        <v>0.53</v>
      </c>
      <c r="H211" s="301">
        <f t="shared" si="56"/>
        <v>0</v>
      </c>
      <c r="I211" s="301">
        <f t="shared" si="57"/>
        <v>0</v>
      </c>
      <c r="J211" s="301">
        <f t="shared" si="58"/>
        <v>0</v>
      </c>
      <c r="K211" s="302">
        <f t="shared" si="59"/>
        <v>93596</v>
      </c>
      <c r="M211" s="32"/>
      <c r="O211" s="274">
        <f>$O$4-O210</f>
        <v>20</v>
      </c>
      <c r="S211" s="275">
        <v>0.54</v>
      </c>
      <c r="U211" s="275">
        <v>0</v>
      </c>
    </row>
    <row r="212" spans="1:21" ht="21.95" customHeight="1">
      <c r="A212" s="297" t="s">
        <v>354</v>
      </c>
      <c r="B212" s="298" t="str">
        <f t="shared" si="51"/>
        <v>PINTURA DE LIGACAO COM EMULSAO RR-2C</v>
      </c>
      <c r="C212" s="299" t="str">
        <f t="shared" si="52"/>
        <v>m²</v>
      </c>
      <c r="D212" s="300"/>
      <c r="E212" s="301">
        <f t="shared" si="53"/>
        <v>3.46</v>
      </c>
      <c r="F212" s="301">
        <f t="shared" si="54"/>
        <v>0.3</v>
      </c>
      <c r="G212" s="301">
        <f t="shared" si="55"/>
        <v>3.76</v>
      </c>
      <c r="H212" s="301">
        <f t="shared" si="56"/>
        <v>0</v>
      </c>
      <c r="I212" s="301">
        <f t="shared" si="57"/>
        <v>0</v>
      </c>
      <c r="J212" s="301">
        <f t="shared" si="58"/>
        <v>0</v>
      </c>
      <c r="K212" s="302" t="str">
        <f t="shared" si="59"/>
        <v>96402 (CPU)</v>
      </c>
      <c r="M212" s="32"/>
      <c r="S212" s="275">
        <v>3.15</v>
      </c>
      <c r="U212" s="275">
        <v>0</v>
      </c>
    </row>
    <row r="213" spans="1:21" ht="21.95" customHeight="1">
      <c r="A213" s="297" t="s">
        <v>355</v>
      </c>
      <c r="B213" s="298" t="str">
        <f t="shared" si="51"/>
        <v>CAMADA DE REGULARIZAÇÃO DA PISTA COM C.B.U.Q., EXCLUSIVE TRANSPORTE</v>
      </c>
      <c r="C213" s="299" t="str">
        <f t="shared" si="52"/>
        <v>m³</v>
      </c>
      <c r="D213" s="300">
        <f>TRUNC(D212*0.02,2)</f>
        <v>0</v>
      </c>
      <c r="E213" s="301">
        <f t="shared" si="53"/>
        <v>1531.42</v>
      </c>
      <c r="F213" s="301">
        <f t="shared" si="54"/>
        <v>160.75</v>
      </c>
      <c r="G213" s="301">
        <f t="shared" si="55"/>
        <v>1692.17</v>
      </c>
      <c r="H213" s="301">
        <f t="shared" si="56"/>
        <v>0</v>
      </c>
      <c r="I213" s="301">
        <f t="shared" si="57"/>
        <v>0</v>
      </c>
      <c r="J213" s="301">
        <f t="shared" si="58"/>
        <v>0</v>
      </c>
      <c r="K213" s="302" t="str">
        <f t="shared" si="59"/>
        <v>95995 (CPU)</v>
      </c>
      <c r="M213" s="32"/>
      <c r="S213" s="275">
        <v>1424.54</v>
      </c>
      <c r="U213" s="275">
        <v>0</v>
      </c>
    </row>
    <row r="214" spans="1:21" ht="21.95" customHeight="1">
      <c r="A214" s="297" t="s">
        <v>356</v>
      </c>
      <c r="B214" s="298" t="str">
        <f t="shared" si="51"/>
        <v>CARGA, MANOBRAS E DESCARGA DE MISTURA BETUMINOSA A QUENTE</v>
      </c>
      <c r="C214" s="299" t="str">
        <f t="shared" si="52"/>
        <v>ton</v>
      </c>
      <c r="D214" s="300">
        <f>TRUNC(D213*2.5548,2)</f>
        <v>0</v>
      </c>
      <c r="E214" s="301">
        <f t="shared" si="53"/>
        <v>4.49</v>
      </c>
      <c r="F214" s="301">
        <f t="shared" si="54"/>
        <v>0.39</v>
      </c>
      <c r="G214" s="301">
        <f t="shared" si="55"/>
        <v>4.88</v>
      </c>
      <c r="H214" s="301">
        <f t="shared" si="56"/>
        <v>0</v>
      </c>
      <c r="I214" s="301">
        <f t="shared" si="57"/>
        <v>0</v>
      </c>
      <c r="J214" s="301">
        <f t="shared" si="58"/>
        <v>0</v>
      </c>
      <c r="K214" s="302">
        <f t="shared" si="59"/>
        <v>101002</v>
      </c>
      <c r="M214" s="32"/>
      <c r="S214" s="275">
        <v>5.01</v>
      </c>
      <c r="U214" s="275">
        <v>0</v>
      </c>
    </row>
    <row r="215" spans="1:21" ht="21.95" customHeight="1">
      <c r="A215" s="297" t="s">
        <v>357</v>
      </c>
      <c r="B215" s="298" t="str">
        <f t="shared" si="51"/>
        <v>TRANSPORTE DE CBUQ ATÉ 30 KM - DMT 30 KM</v>
      </c>
      <c r="C215" s="299" t="str">
        <f t="shared" si="52"/>
        <v>txkm</v>
      </c>
      <c r="D215" s="300">
        <f>TRUNC(D214*O215,2)</f>
        <v>0</v>
      </c>
      <c r="E215" s="301">
        <f t="shared" si="53"/>
        <v>1.29</v>
      </c>
      <c r="F215" s="301">
        <f t="shared" si="54"/>
        <v>0.06</v>
      </c>
      <c r="G215" s="301">
        <f t="shared" si="55"/>
        <v>1.35</v>
      </c>
      <c r="H215" s="301">
        <f t="shared" si="56"/>
        <v>0</v>
      </c>
      <c r="I215" s="301">
        <f t="shared" si="57"/>
        <v>0</v>
      </c>
      <c r="J215" s="301">
        <f t="shared" si="58"/>
        <v>0</v>
      </c>
      <c r="K215" s="302">
        <f t="shared" si="59"/>
        <v>95878</v>
      </c>
      <c r="M215" s="32"/>
      <c r="O215" s="274">
        <v>30</v>
      </c>
      <c r="S215" s="275">
        <v>1.38</v>
      </c>
      <c r="U215" s="275">
        <v>0</v>
      </c>
    </row>
    <row r="216" spans="1:21" ht="21.95" customHeight="1">
      <c r="A216" s="297" t="s">
        <v>358</v>
      </c>
      <c r="B216" s="298" t="str">
        <f t="shared" si="51"/>
        <v>TRANSPORTE DE CBUQ ADICIONAL PARA EXECEDENTE A 30 KM - DMT 20 KM</v>
      </c>
      <c r="C216" s="299" t="str">
        <f t="shared" si="52"/>
        <v>txkm</v>
      </c>
      <c r="D216" s="300">
        <f>TRUNC(D214*O216,2)</f>
        <v>0</v>
      </c>
      <c r="E216" s="301">
        <f t="shared" si="53"/>
        <v>0.51</v>
      </c>
      <c r="F216" s="301">
        <f t="shared" si="54"/>
        <v>0.02</v>
      </c>
      <c r="G216" s="301">
        <f t="shared" si="55"/>
        <v>0.53</v>
      </c>
      <c r="H216" s="301">
        <f t="shared" si="56"/>
        <v>0</v>
      </c>
      <c r="I216" s="301">
        <f t="shared" si="57"/>
        <v>0</v>
      </c>
      <c r="J216" s="301">
        <f t="shared" si="58"/>
        <v>0</v>
      </c>
      <c r="K216" s="302">
        <f t="shared" si="59"/>
        <v>93596</v>
      </c>
      <c r="M216" s="32"/>
      <c r="O216" s="274">
        <f>$O$4-O215</f>
        <v>20</v>
      </c>
      <c r="S216" s="275">
        <v>0.54</v>
      </c>
      <c r="U216" s="275">
        <v>0</v>
      </c>
    </row>
    <row r="217" spans="1:21" ht="21.95" customHeight="1">
      <c r="A217" s="297" t="s">
        <v>359</v>
      </c>
      <c r="B217" s="298" t="str">
        <f t="shared" si="51"/>
        <v>LIMPEZA, VARREÇÃO E LAVAGEM DE PISTA</v>
      </c>
      <c r="C217" s="299" t="str">
        <f t="shared" si="52"/>
        <v>m²</v>
      </c>
      <c r="D217" s="300">
        <f>D186</f>
        <v>754.58</v>
      </c>
      <c r="E217" s="301">
        <f t="shared" si="53"/>
        <v>2.4</v>
      </c>
      <c r="F217" s="301">
        <f t="shared" si="54"/>
        <v>0.6</v>
      </c>
      <c r="G217" s="301">
        <f t="shared" si="55"/>
        <v>3</v>
      </c>
      <c r="H217" s="301">
        <f t="shared" si="56"/>
        <v>1810.9999999999998</v>
      </c>
      <c r="I217" s="301">
        <f t="shared" si="57"/>
        <v>452.74</v>
      </c>
      <c r="J217" s="301">
        <f t="shared" si="58"/>
        <v>2263.7399999999998</v>
      </c>
      <c r="K217" s="302" t="str">
        <f t="shared" si="59"/>
        <v>CPU</v>
      </c>
      <c r="M217" s="32"/>
      <c r="S217" s="275">
        <v>2.95</v>
      </c>
      <c r="U217" s="275">
        <v>2226.0100000000002</v>
      </c>
    </row>
    <row r="218" spans="1:21" ht="21.95" customHeight="1">
      <c r="A218" s="297" t="s">
        <v>360</v>
      </c>
      <c r="B218" s="298" t="str">
        <f t="shared" si="51"/>
        <v>PINTURA DE LIGACAO COM EMULSAO RR-2C</v>
      </c>
      <c r="C218" s="299" t="str">
        <f t="shared" si="52"/>
        <v>m²</v>
      </c>
      <c r="D218" s="300">
        <f>D217</f>
        <v>754.58</v>
      </c>
      <c r="E218" s="301">
        <f t="shared" si="53"/>
        <v>3.46</v>
      </c>
      <c r="F218" s="301">
        <f t="shared" si="54"/>
        <v>0.3</v>
      </c>
      <c r="G218" s="301">
        <f t="shared" si="55"/>
        <v>3.76</v>
      </c>
      <c r="H218" s="301">
        <f t="shared" si="56"/>
        <v>2610.85</v>
      </c>
      <c r="I218" s="301">
        <f t="shared" si="57"/>
        <v>226.37</v>
      </c>
      <c r="J218" s="301">
        <f t="shared" si="58"/>
        <v>2837.22</v>
      </c>
      <c r="K218" s="302" t="str">
        <f t="shared" si="59"/>
        <v>96402 (CPU)</v>
      </c>
      <c r="M218" s="32"/>
      <c r="S218" s="275">
        <v>3.15</v>
      </c>
      <c r="U218" s="275">
        <v>2376.92</v>
      </c>
    </row>
    <row r="219" spans="1:21" ht="34.5">
      <c r="A219" s="297" t="s">
        <v>361</v>
      </c>
      <c r="B219" s="298" t="str">
        <f t="shared" si="51"/>
        <v>CONCRETO BETUMINOSO USINADO QUENTE (C.B.U.Q.), FORNECIMENTO E EXECUÇÃO (E= 5CM), EXCLUSIVE TRANSPORTE</v>
      </c>
      <c r="C219" s="299" t="str">
        <f t="shared" si="52"/>
        <v>m³</v>
      </c>
      <c r="D219" s="300">
        <f>TRUNC(D218*0.05,2)</f>
        <v>37.72</v>
      </c>
      <c r="E219" s="301">
        <f t="shared" si="53"/>
        <v>1531.42</v>
      </c>
      <c r="F219" s="301">
        <f t="shared" si="54"/>
        <v>160.75</v>
      </c>
      <c r="G219" s="301">
        <f t="shared" si="55"/>
        <v>1692.17</v>
      </c>
      <c r="H219" s="301">
        <f t="shared" si="56"/>
        <v>57765.16</v>
      </c>
      <c r="I219" s="301">
        <f t="shared" si="57"/>
        <v>6063.49</v>
      </c>
      <c r="J219" s="301">
        <f t="shared" si="58"/>
        <v>63828.65</v>
      </c>
      <c r="K219" s="302" t="str">
        <f t="shared" si="59"/>
        <v>95995 (CPU)</v>
      </c>
      <c r="M219" s="32"/>
      <c r="S219" s="275">
        <v>1424.54</v>
      </c>
      <c r="U219" s="275">
        <v>53733.64</v>
      </c>
    </row>
    <row r="220" spans="1:21" ht="21.95" customHeight="1">
      <c r="A220" s="297" t="s">
        <v>362</v>
      </c>
      <c r="B220" s="298" t="str">
        <f t="shared" si="51"/>
        <v>CARGA, MANOBRAS E DESCARGA DE MISTURA BETUMINOSA A QUENTE</v>
      </c>
      <c r="C220" s="299" t="str">
        <f t="shared" si="52"/>
        <v>ton</v>
      </c>
      <c r="D220" s="300">
        <f>TRUNC(D219*2.5548,2)</f>
        <v>96.36</v>
      </c>
      <c r="E220" s="301">
        <f t="shared" si="53"/>
        <v>4.49</v>
      </c>
      <c r="F220" s="301">
        <f t="shared" si="54"/>
        <v>0.39</v>
      </c>
      <c r="G220" s="301">
        <f t="shared" si="55"/>
        <v>4.88</v>
      </c>
      <c r="H220" s="301">
        <f t="shared" si="56"/>
        <v>432.65000000000003</v>
      </c>
      <c r="I220" s="301">
        <f t="shared" si="57"/>
        <v>37.58</v>
      </c>
      <c r="J220" s="301">
        <f t="shared" si="58"/>
        <v>470.23</v>
      </c>
      <c r="K220" s="302">
        <f t="shared" si="59"/>
        <v>101002</v>
      </c>
      <c r="M220" s="32"/>
      <c r="S220" s="275">
        <v>5.01</v>
      </c>
      <c r="U220" s="275">
        <v>482.76</v>
      </c>
    </row>
    <row r="221" spans="1:21" ht="21.95" customHeight="1">
      <c r="A221" s="297" t="s">
        <v>363</v>
      </c>
      <c r="B221" s="298" t="str">
        <f t="shared" si="51"/>
        <v>TRANSPORTE DE CBUQ ATÉ 30 KM - DMT 30 KM</v>
      </c>
      <c r="C221" s="299" t="str">
        <f t="shared" si="52"/>
        <v>txkm</v>
      </c>
      <c r="D221" s="300">
        <f>TRUNC(D220*O221,2)</f>
        <v>2890.8</v>
      </c>
      <c r="E221" s="301">
        <f t="shared" si="53"/>
        <v>1.29</v>
      </c>
      <c r="F221" s="301">
        <f t="shared" si="54"/>
        <v>0.06</v>
      </c>
      <c r="G221" s="301">
        <f t="shared" si="55"/>
        <v>1.35</v>
      </c>
      <c r="H221" s="301">
        <f t="shared" si="56"/>
        <v>3729.14</v>
      </c>
      <c r="I221" s="301">
        <f t="shared" si="57"/>
        <v>173.44</v>
      </c>
      <c r="J221" s="301">
        <f t="shared" si="58"/>
        <v>3902.58</v>
      </c>
      <c r="K221" s="302">
        <f t="shared" si="59"/>
        <v>95878</v>
      </c>
      <c r="M221" s="32"/>
      <c r="O221" s="274">
        <v>30</v>
      </c>
      <c r="S221" s="275">
        <v>1.38</v>
      </c>
      <c r="U221" s="275">
        <v>3989.3</v>
      </c>
    </row>
    <row r="222" spans="1:21" ht="21.95" customHeight="1">
      <c r="A222" s="297" t="s">
        <v>364</v>
      </c>
      <c r="B222" s="298" t="str">
        <f t="shared" si="51"/>
        <v>TRANSPORTE DE CBUQ ADICIONAL PARA EXECEDENTE A 30 KM - DMT 20 KM</v>
      </c>
      <c r="C222" s="299" t="str">
        <f t="shared" si="52"/>
        <v>txkm</v>
      </c>
      <c r="D222" s="300">
        <f>TRUNC(D220*O222,2)</f>
        <v>1927.2</v>
      </c>
      <c r="E222" s="301">
        <f t="shared" si="53"/>
        <v>0.51</v>
      </c>
      <c r="F222" s="301">
        <f t="shared" si="54"/>
        <v>0.02</v>
      </c>
      <c r="G222" s="301">
        <f t="shared" si="55"/>
        <v>0.53</v>
      </c>
      <c r="H222" s="301">
        <f t="shared" si="56"/>
        <v>982.87</v>
      </c>
      <c r="I222" s="301">
        <f t="shared" si="57"/>
        <v>38.54</v>
      </c>
      <c r="J222" s="301">
        <f t="shared" si="58"/>
        <v>1021.41</v>
      </c>
      <c r="K222" s="302">
        <f t="shared" si="59"/>
        <v>93596</v>
      </c>
      <c r="M222" s="32"/>
      <c r="O222" s="274">
        <f>$O$4-O221</f>
        <v>20</v>
      </c>
      <c r="S222" s="275">
        <v>0.54</v>
      </c>
      <c r="U222" s="275">
        <v>1040.68</v>
      </c>
    </row>
    <row r="223" spans="1:21" ht="21.95" customHeight="1">
      <c r="A223" s="330" t="str">
        <f>CONCATENATE("TOTAL DO ITEM ",A190," - ",B190)</f>
        <v>TOTAL DO ITEM 2 - CAPEAMENTO ASFÁLTICO</v>
      </c>
      <c r="B223" s="43"/>
      <c r="C223" s="51"/>
      <c r="D223" s="51"/>
      <c r="E223" s="52"/>
      <c r="F223" s="52"/>
      <c r="G223" s="52"/>
      <c r="H223" s="53">
        <f>SUM(H191:H222)</f>
        <v>67331.67</v>
      </c>
      <c r="I223" s="53">
        <f>SUM(I191:I222)</f>
        <v>6992.1599999999989</v>
      </c>
      <c r="J223" s="53">
        <f>SUM(J191:J222)</f>
        <v>74323.83</v>
      </c>
      <c r="K223" s="302"/>
      <c r="M223" s="32"/>
      <c r="U223" s="275">
        <v>63849.310000000005</v>
      </c>
    </row>
    <row r="224" spans="1:21" ht="21.95" customHeight="1">
      <c r="A224" s="332">
        <v>3</v>
      </c>
      <c r="B224" s="43" t="str">
        <f t="shared" ref="B224:B230" si="60">VLOOKUP($A224,$A$8:$J$58,2,FALSE)</f>
        <v>SINALIZAÇÃO</v>
      </c>
      <c r="C224" s="47"/>
      <c r="D224" s="48"/>
      <c r="E224" s="50"/>
      <c r="F224" s="50"/>
      <c r="G224" s="50"/>
      <c r="H224" s="50"/>
      <c r="I224" s="50"/>
      <c r="J224" s="50"/>
      <c r="K224" s="333"/>
      <c r="M224" s="32"/>
    </row>
    <row r="225" spans="1:22" ht="21.95" customHeight="1">
      <c r="A225" s="297" t="s">
        <v>144</v>
      </c>
      <c r="B225" s="298" t="str">
        <f t="shared" si="60"/>
        <v>LIMPEZA DA SUPERFÍCIE PARA APLICAÇÃO DE SINALIZAÇÃO</v>
      </c>
      <c r="C225" s="299" t="str">
        <f t="shared" ref="C225:C230" si="61">VLOOKUP($A225,$A$8:$J$58,3,FALSE)</f>
        <v>m²</v>
      </c>
      <c r="D225" s="300">
        <f>SUM(D226:D227)*0.12+D228</f>
        <v>28.04</v>
      </c>
      <c r="E225" s="301">
        <f t="shared" ref="E225:E230" si="62">VLOOKUP($A225,$A$8:$J$58,5,FALSE)</f>
        <v>1.8299999999999998</v>
      </c>
      <c r="F225" s="301">
        <f t="shared" ref="F225:F230" si="63">VLOOKUP($A225,$A$8:$J$58,6,FALSE)</f>
        <v>0.32</v>
      </c>
      <c r="G225" s="301">
        <f t="shared" ref="G225:G230" si="64">VLOOKUP($A225,$A$8:$J$58,7,FALSE)</f>
        <v>2.15</v>
      </c>
      <c r="H225" s="301">
        <f t="shared" ref="H225:H230" si="65">J225-I225</f>
        <v>51.31</v>
      </c>
      <c r="I225" s="301">
        <f t="shared" ref="I225:I230" si="66">TRUNC(D225*F225,2)</f>
        <v>8.9700000000000006</v>
      </c>
      <c r="J225" s="301">
        <f t="shared" ref="J225:J230" si="67">TRUNC(D225*G225,2)</f>
        <v>60.28</v>
      </c>
      <c r="K225" s="302">
        <f t="shared" ref="K225:K230" si="68">VLOOKUP($A225,$A$8:$K$58,11,FALSE)</f>
        <v>99814</v>
      </c>
      <c r="M225" s="32"/>
      <c r="S225" s="275">
        <v>1.91</v>
      </c>
      <c r="U225" s="275">
        <v>53.55</v>
      </c>
    </row>
    <row r="226" spans="1:22" ht="21.95" customHeight="1">
      <c r="A226" s="297" t="s">
        <v>145</v>
      </c>
      <c r="B226" s="298" t="str">
        <f t="shared" si="60"/>
        <v>SINALIZAÇÃO HORIZONTAL TINTA ACRÍLICA EIXO  (L= 12CM)</v>
      </c>
      <c r="C226" s="299" t="str">
        <f t="shared" si="61"/>
        <v>m</v>
      </c>
      <c r="D226" s="300">
        <f>8.84/0.12</f>
        <v>73.666666666666671</v>
      </c>
      <c r="E226" s="301">
        <f t="shared" si="62"/>
        <v>4.16</v>
      </c>
      <c r="F226" s="301">
        <f t="shared" si="63"/>
        <v>0.73</v>
      </c>
      <c r="G226" s="301">
        <f t="shared" si="64"/>
        <v>4.8899999999999997</v>
      </c>
      <c r="H226" s="301">
        <f t="shared" si="65"/>
        <v>306.46000000000004</v>
      </c>
      <c r="I226" s="301">
        <f t="shared" si="66"/>
        <v>53.77</v>
      </c>
      <c r="J226" s="301">
        <f t="shared" si="67"/>
        <v>360.23</v>
      </c>
      <c r="K226" s="302">
        <f t="shared" si="68"/>
        <v>102512</v>
      </c>
      <c r="M226" s="32"/>
      <c r="S226" s="275">
        <v>37.1</v>
      </c>
      <c r="U226" s="275">
        <v>327.96</v>
      </c>
    </row>
    <row r="227" spans="1:22" ht="21.95" customHeight="1">
      <c r="A227" s="297" t="s">
        <v>165</v>
      </c>
      <c r="B227" s="298" t="str">
        <f t="shared" si="60"/>
        <v>SINALIZAÇÃO HORIZONTAL TINTA ACRÍLICA, BORDOS (L= 12 CM)</v>
      </c>
      <c r="C227" s="299" t="str">
        <f t="shared" si="61"/>
        <v>m</v>
      </c>
      <c r="D227" s="300"/>
      <c r="E227" s="301">
        <f t="shared" si="62"/>
        <v>4.16</v>
      </c>
      <c r="F227" s="301">
        <f t="shared" si="63"/>
        <v>0.73</v>
      </c>
      <c r="G227" s="301">
        <f t="shared" si="64"/>
        <v>4.8899999999999997</v>
      </c>
      <c r="H227" s="301">
        <f t="shared" si="65"/>
        <v>0</v>
      </c>
      <c r="I227" s="301">
        <f t="shared" si="66"/>
        <v>0</v>
      </c>
      <c r="J227" s="301">
        <f t="shared" si="67"/>
        <v>0</v>
      </c>
      <c r="K227" s="302">
        <f t="shared" si="68"/>
        <v>102512</v>
      </c>
      <c r="M227" s="32"/>
      <c r="S227" s="275">
        <v>37.1</v>
      </c>
      <c r="U227" s="275">
        <v>0</v>
      </c>
    </row>
    <row r="228" spans="1:22" ht="21.95" customHeight="1">
      <c r="A228" s="297" t="s">
        <v>166</v>
      </c>
      <c r="B228" s="298" t="str">
        <f t="shared" si="60"/>
        <v>SINALIZAÇÃO HORIZONTAL ÁREAS ESPECIAIS</v>
      </c>
      <c r="C228" s="299" t="str">
        <f t="shared" si="61"/>
        <v>m²</v>
      </c>
      <c r="D228" s="300">
        <v>19.2</v>
      </c>
      <c r="E228" s="301">
        <f t="shared" si="62"/>
        <v>35.36</v>
      </c>
      <c r="F228" s="301">
        <f t="shared" si="63"/>
        <v>6.23</v>
      </c>
      <c r="G228" s="301">
        <f t="shared" si="64"/>
        <v>41.59</v>
      </c>
      <c r="H228" s="301">
        <f t="shared" si="65"/>
        <v>678.91</v>
      </c>
      <c r="I228" s="301">
        <f t="shared" si="66"/>
        <v>119.61</v>
      </c>
      <c r="J228" s="301">
        <f t="shared" si="67"/>
        <v>798.52</v>
      </c>
      <c r="K228" s="302">
        <f t="shared" si="68"/>
        <v>5213404</v>
      </c>
      <c r="M228" s="32"/>
      <c r="S228" s="275">
        <v>39.99</v>
      </c>
      <c r="U228" s="275">
        <v>767.8</v>
      </c>
    </row>
    <row r="229" spans="1:22" ht="21.95" customHeight="1">
      <c r="A229" s="297" t="s">
        <v>146</v>
      </c>
      <c r="B229" s="298" t="str">
        <f t="shared" si="60"/>
        <v>PLACA TIPO A32 B-ADVERTENCIA (PASSAGEM DE PEDESTRE)  - SUPORTE METÁLICO H= 2,20M, L = 50CM</v>
      </c>
      <c r="C229" s="299" t="str">
        <f t="shared" si="61"/>
        <v>unid</v>
      </c>
      <c r="D229" s="300">
        <v>2</v>
      </c>
      <c r="E229" s="301">
        <f t="shared" si="62"/>
        <v>582.44000000000005</v>
      </c>
      <c r="F229" s="301">
        <f t="shared" si="63"/>
        <v>102.78</v>
      </c>
      <c r="G229" s="301">
        <f t="shared" si="64"/>
        <v>685.22</v>
      </c>
      <c r="H229" s="301">
        <f t="shared" si="65"/>
        <v>1164.8800000000001</v>
      </c>
      <c r="I229" s="301">
        <f t="shared" si="66"/>
        <v>205.56</v>
      </c>
      <c r="J229" s="301">
        <f t="shared" si="67"/>
        <v>1370.44</v>
      </c>
      <c r="K229" s="302" t="str">
        <f t="shared" si="68"/>
        <v>34723+21014</v>
      </c>
      <c r="M229" s="32"/>
      <c r="S229" s="275">
        <v>685.22</v>
      </c>
      <c r="U229" s="275">
        <v>1370.44</v>
      </c>
    </row>
    <row r="230" spans="1:22" ht="21.95" customHeight="1">
      <c r="A230" s="297" t="s">
        <v>147</v>
      </c>
      <c r="B230" s="298" t="str">
        <f t="shared" si="60"/>
        <v>LIMPEZA FINAL DA OBRA</v>
      </c>
      <c r="C230" s="299" t="str">
        <f t="shared" si="61"/>
        <v>m²</v>
      </c>
      <c r="D230" s="300">
        <f>TRUNC(D186*0.3,2)</f>
        <v>226.37</v>
      </c>
      <c r="E230" s="301">
        <f t="shared" si="62"/>
        <v>0.78</v>
      </c>
      <c r="F230" s="301">
        <f t="shared" si="63"/>
        <v>0.19</v>
      </c>
      <c r="G230" s="301">
        <f t="shared" si="64"/>
        <v>0.97</v>
      </c>
      <c r="H230" s="301">
        <f t="shared" si="65"/>
        <v>176.56</v>
      </c>
      <c r="I230" s="301">
        <f t="shared" si="66"/>
        <v>43.01</v>
      </c>
      <c r="J230" s="301">
        <f t="shared" si="67"/>
        <v>219.57</v>
      </c>
      <c r="K230" s="302" t="str">
        <f t="shared" si="68"/>
        <v>CPU</v>
      </c>
      <c r="M230" s="32"/>
      <c r="S230" s="275">
        <v>0.89</v>
      </c>
      <c r="U230" s="275">
        <v>201.46</v>
      </c>
    </row>
    <row r="231" spans="1:22" ht="21.95" customHeight="1">
      <c r="A231" s="330" t="str">
        <f>CONCATENATE("TOTAL DO ITEM ",A224," - ",B224)</f>
        <v>TOTAL DO ITEM 3 - SINALIZAÇÃO</v>
      </c>
      <c r="B231" s="43"/>
      <c r="C231" s="51"/>
      <c r="D231" s="51"/>
      <c r="E231" s="52"/>
      <c r="F231" s="52"/>
      <c r="G231" s="52"/>
      <c r="H231" s="53">
        <f>SUM(H225:H230)</f>
        <v>2378.1200000000003</v>
      </c>
      <c r="I231" s="53">
        <f>SUM(I225:I230)</f>
        <v>430.91999999999996</v>
      </c>
      <c r="J231" s="53">
        <f>SUM(J225:J230)</f>
        <v>2809.0400000000004</v>
      </c>
      <c r="K231" s="302"/>
      <c r="M231" s="32"/>
      <c r="U231" s="275">
        <v>2721.21</v>
      </c>
    </row>
    <row r="232" spans="1:22" ht="21.95" customHeight="1">
      <c r="A232" s="330" t="str">
        <f>CONCATENATE("TOTAL ORÇAMENTO - ",A177)</f>
        <v>TOTAL ORÇAMENTO - LOCAL:</v>
      </c>
      <c r="B232" s="43"/>
      <c r="C232" s="44"/>
      <c r="D232" s="44"/>
      <c r="E232" s="45"/>
      <c r="F232" s="45"/>
      <c r="G232" s="45"/>
      <c r="H232" s="46">
        <f>H231+H223+H189</f>
        <v>69981.439999999988</v>
      </c>
      <c r="I232" s="46">
        <f>I231+I223+I189</f>
        <v>7483.4399999999987</v>
      </c>
      <c r="J232" s="46">
        <f>J231+J223+J189</f>
        <v>77464.87999999999</v>
      </c>
      <c r="K232" s="331"/>
      <c r="N232" s="275"/>
      <c r="U232" s="275">
        <v>66887.44</v>
      </c>
    </row>
    <row r="233" spans="1:22" ht="28.5" customHeight="1">
      <c r="A233" s="54"/>
      <c r="B233" s="55"/>
      <c r="C233" s="54"/>
      <c r="D233" s="54"/>
      <c r="E233" s="56"/>
      <c r="F233" s="56"/>
      <c r="G233" s="56"/>
      <c r="H233" s="56"/>
      <c r="I233" s="56"/>
      <c r="J233" s="56"/>
      <c r="K233" s="248" t="str">
        <f>$K$59</f>
        <v>Fevereiro/2022</v>
      </c>
      <c r="N233" s="275"/>
    </row>
    <row r="234" spans="1:22" ht="21.95" customHeight="1">
      <c r="A234" s="58"/>
      <c r="B234" s="59"/>
      <c r="C234" s="58"/>
      <c r="D234" s="58"/>
      <c r="E234" s="60"/>
      <c r="F234" s="60"/>
      <c r="G234" s="60"/>
      <c r="H234" s="58"/>
      <c r="I234" s="58"/>
      <c r="J234" s="58"/>
      <c r="K234" s="61"/>
      <c r="M234" s="29" t="s">
        <v>181</v>
      </c>
      <c r="N234" s="29" t="s">
        <v>182</v>
      </c>
      <c r="O234" s="29" t="s">
        <v>183</v>
      </c>
      <c r="P234" s="29" t="s">
        <v>273</v>
      </c>
    </row>
    <row r="235" spans="1:22" s="27" customFormat="1" ht="21.95" customHeight="1">
      <c r="A235" s="54" t="s">
        <v>154</v>
      </c>
      <c r="B235" s="54" t="str">
        <f>M235</f>
        <v>RUA RODRIGO VILANOVA</v>
      </c>
      <c r="C235" s="54"/>
      <c r="D235" s="54"/>
      <c r="E235" s="56"/>
      <c r="F235" s="56"/>
      <c r="G235" s="56"/>
      <c r="H235" s="54"/>
      <c r="I235" s="54"/>
      <c r="J235" s="54"/>
      <c r="K235" s="61"/>
      <c r="L235" s="27">
        <v>4</v>
      </c>
      <c r="M235" s="27" t="s">
        <v>371</v>
      </c>
      <c r="N235" s="27" t="s">
        <v>382</v>
      </c>
      <c r="O235" s="27" t="s">
        <v>381</v>
      </c>
      <c r="P235" s="276">
        <f>J290</f>
        <v>401648.97</v>
      </c>
      <c r="S235" s="374"/>
      <c r="T235" s="374"/>
      <c r="U235" s="374"/>
      <c r="V235" s="374"/>
    </row>
    <row r="236" spans="1:22" s="27" customFormat="1" ht="21.95" customHeight="1">
      <c r="A236" s="54" t="s">
        <v>155</v>
      </c>
      <c r="B236" s="54" t="str">
        <f>N235</f>
        <v xml:space="preserve">RUA SETE DE SETEMBRO ATÉ A RUA ANTONIO PORFÍLIO DA COSTA </v>
      </c>
      <c r="C236" s="54"/>
      <c r="D236" s="54"/>
      <c r="E236" s="56"/>
      <c r="F236" s="56"/>
      <c r="G236" s="56"/>
      <c r="H236" s="54"/>
      <c r="I236" s="54"/>
      <c r="J236" s="54"/>
      <c r="K236" s="61"/>
      <c r="S236" s="374"/>
      <c r="T236" s="374"/>
      <c r="U236" s="374"/>
      <c r="V236" s="374"/>
    </row>
    <row r="237" spans="1:22" s="27" customFormat="1" ht="21.95" customHeight="1">
      <c r="A237" s="54" t="s">
        <v>128</v>
      </c>
      <c r="B237" s="336" t="str">
        <f>O235</f>
        <v>460,56m X 8,50m + 18,88 (BOCAS)= 3.933,64 m²</v>
      </c>
      <c r="C237" s="54"/>
      <c r="D237" s="54"/>
      <c r="E237" s="56"/>
      <c r="F237" s="56"/>
      <c r="G237" s="56"/>
      <c r="H237" s="54"/>
      <c r="I237" s="54"/>
      <c r="J237" s="54"/>
      <c r="K237" s="61"/>
      <c r="S237" s="374"/>
      <c r="T237" s="374"/>
      <c r="U237" s="374"/>
      <c r="V237" s="374"/>
    </row>
    <row r="238" spans="1:22" ht="21.95" customHeight="1">
      <c r="A238" s="62"/>
      <c r="B238" s="63"/>
      <c r="C238" s="62"/>
      <c r="D238" s="62"/>
      <c r="E238" s="28"/>
      <c r="F238" s="28"/>
      <c r="G238" s="28"/>
      <c r="H238" s="62"/>
      <c r="I238" s="62"/>
      <c r="J238" s="62"/>
      <c r="K238" s="61"/>
    </row>
    <row r="239" spans="1:22" ht="21.95" customHeight="1">
      <c r="A239" s="383" t="s">
        <v>61</v>
      </c>
      <c r="B239" s="385" t="s">
        <v>62</v>
      </c>
      <c r="C239" s="387" t="s">
        <v>167</v>
      </c>
      <c r="D239" s="389" t="s">
        <v>63</v>
      </c>
      <c r="E239" s="377" t="s">
        <v>402</v>
      </c>
      <c r="F239" s="377" t="s">
        <v>403</v>
      </c>
      <c r="G239" s="377" t="s">
        <v>168</v>
      </c>
      <c r="H239" s="377" t="s">
        <v>402</v>
      </c>
      <c r="I239" s="377" t="s">
        <v>403</v>
      </c>
      <c r="J239" s="381" t="s">
        <v>109</v>
      </c>
      <c r="K239" s="379" t="str">
        <f>$K$7</f>
        <v>DATA BASE: DEZ/2021</v>
      </c>
      <c r="N239" s="275" t="s">
        <v>130</v>
      </c>
      <c r="S239" s="275" t="s">
        <v>168</v>
      </c>
      <c r="U239" s="275" t="s">
        <v>109</v>
      </c>
    </row>
    <row r="240" spans="1:22" ht="21.95" customHeight="1">
      <c r="A240" s="384"/>
      <c r="B240" s="386"/>
      <c r="C240" s="388"/>
      <c r="D240" s="390"/>
      <c r="E240" s="378"/>
      <c r="F240" s="378"/>
      <c r="G240" s="378"/>
      <c r="H240" s="378"/>
      <c r="I240" s="378"/>
      <c r="J240" s="382"/>
      <c r="K240" s="380"/>
      <c r="N240" s="275"/>
    </row>
    <row r="241" spans="1:21" ht="15" customHeight="1">
      <c r="A241" s="326"/>
      <c r="B241" s="33"/>
      <c r="C241" s="34"/>
      <c r="D241" s="35"/>
      <c r="E241" s="36"/>
      <c r="F241" s="36"/>
      <c r="G241" s="36"/>
      <c r="H241" s="37"/>
      <c r="I241" s="37"/>
      <c r="J241" s="37"/>
      <c r="K241" s="327"/>
      <c r="N241" s="275"/>
    </row>
    <row r="242" spans="1:21" ht="21.95" customHeight="1">
      <c r="A242" s="328">
        <v>1</v>
      </c>
      <c r="B242" s="38" t="str">
        <f>VLOOKUP($A242,$A$8:$J$58,2,FALSE)</f>
        <v>SERVIÇOS PRELIMINARES</v>
      </c>
      <c r="C242" s="39"/>
      <c r="D242" s="40"/>
      <c r="E242" s="41"/>
      <c r="F242" s="41"/>
      <c r="G242" s="41"/>
      <c r="H242" s="40"/>
      <c r="I242" s="40"/>
      <c r="J242" s="40"/>
      <c r="K242" s="329"/>
      <c r="N242" s="275"/>
    </row>
    <row r="243" spans="1:21" ht="21.95" customHeight="1">
      <c r="A243" s="297" t="s">
        <v>72</v>
      </c>
      <c r="B243" s="298" t="str">
        <f>VLOOKUP($A243,$A$8:$J$58,2,FALSE)</f>
        <v xml:space="preserve">PLACA DE OBRA </v>
      </c>
      <c r="C243" s="299" t="str">
        <f>VLOOKUP($A243,$A$8:$J$58,3,FALSE)</f>
        <v>m²</v>
      </c>
      <c r="D243" s="300"/>
      <c r="E243" s="301">
        <f>VLOOKUP($A243,$A$8:$J$58,5,FALSE)</f>
        <v>357.24</v>
      </c>
      <c r="F243" s="301">
        <f>VLOOKUP($A243,$A$8:$J$58,6,FALSE)</f>
        <v>39.69</v>
      </c>
      <c r="G243" s="301">
        <f>VLOOKUP($A243,$A$8:$J$58,7,FALSE)</f>
        <v>396.93</v>
      </c>
      <c r="H243" s="301">
        <f>J243-I243</f>
        <v>0</v>
      </c>
      <c r="I243" s="301">
        <f>TRUNC(D243*F243,2)</f>
        <v>0</v>
      </c>
      <c r="J243" s="301">
        <f>TRUNC(D243*G243,2)</f>
        <v>0</v>
      </c>
      <c r="K243" s="302" t="str">
        <f>VLOOKUP($A243,$A$8:$K$58,11,FALSE)</f>
        <v>CPU</v>
      </c>
      <c r="N243" s="275"/>
      <c r="S243" s="275">
        <v>380.64</v>
      </c>
      <c r="U243" s="275">
        <v>0</v>
      </c>
    </row>
    <row r="244" spans="1:21" ht="21.95" customHeight="1">
      <c r="A244" s="297" t="s">
        <v>74</v>
      </c>
      <c r="B244" s="298" t="str">
        <f>VLOOKUP($A244,$A$8:$J$58,2,FALSE)</f>
        <v>SERVIÇOS TOPOGRÁFICOS PARA PAVIMENTAÇÃO</v>
      </c>
      <c r="C244" s="299" t="str">
        <f>VLOOKUP($A244,$A$8:$J$58,3,FALSE)</f>
        <v>m²</v>
      </c>
      <c r="D244" s="300">
        <v>3933.64</v>
      </c>
      <c r="E244" s="301">
        <f>VLOOKUP($A244,$A$8:$J$58,5,FALSE)</f>
        <v>0.36</v>
      </c>
      <c r="F244" s="301">
        <f>VLOOKUP($A244,$A$8:$J$58,6,FALSE)</f>
        <v>0.08</v>
      </c>
      <c r="G244" s="301">
        <f>VLOOKUP($A244,$A$8:$J$58,7,FALSE)</f>
        <v>0.44</v>
      </c>
      <c r="H244" s="301">
        <f>J244-I244</f>
        <v>1416.11</v>
      </c>
      <c r="I244" s="301">
        <f>TRUNC(D244*F244,2)</f>
        <v>314.69</v>
      </c>
      <c r="J244" s="301">
        <f>TRUNC(D244*G244,2)</f>
        <v>1730.8</v>
      </c>
      <c r="K244" s="302" t="str">
        <f>VLOOKUP($A244,$A$8:$K$58,11,FALSE)</f>
        <v>CPU</v>
      </c>
      <c r="N244" s="275"/>
      <c r="S244" s="275">
        <v>0.42</v>
      </c>
      <c r="U244" s="275">
        <v>1652.12</v>
      </c>
    </row>
    <row r="245" spans="1:21" ht="21.95" customHeight="1">
      <c r="A245" s="297" t="s">
        <v>76</v>
      </c>
      <c r="B245" s="298" t="str">
        <f>VLOOKUP($A245,$A$8:$J$58,2,FALSE)</f>
        <v>MOBILIZAÇÃO E DESMOBILIZAÇÃO DE EQUIPES E EQUIPAMENTOS</v>
      </c>
      <c r="C245" s="299" t="str">
        <f>VLOOKUP($A245,$A$8:$J$58,3,FALSE)</f>
        <v>unid</v>
      </c>
      <c r="D245" s="300"/>
      <c r="E245" s="301">
        <f>VLOOKUP($A245,$A$8:$J$58,5,FALSE)</f>
        <v>8262.6799999999985</v>
      </c>
      <c r="F245" s="301">
        <f>VLOOKUP($A245,$A$8:$J$58,6,FALSE)</f>
        <v>8262.67</v>
      </c>
      <c r="G245" s="301">
        <f>VLOOKUP($A245,$A$8:$J$58,7,FALSE)</f>
        <v>16525.349999999999</v>
      </c>
      <c r="H245" s="301">
        <f>J245-I245</f>
        <v>0</v>
      </c>
      <c r="I245" s="301">
        <f>TRUNC(D245*F245,2)</f>
        <v>0</v>
      </c>
      <c r="J245" s="301">
        <f>TRUNC(D245*G245,2)</f>
        <v>0</v>
      </c>
      <c r="K245" s="302" t="str">
        <f>VLOOKUP($A245,$A$8:$K$58,11,FALSE)</f>
        <v>CPU</v>
      </c>
      <c r="N245" s="275"/>
      <c r="S245" s="275">
        <v>16525.349999999999</v>
      </c>
      <c r="U245" s="275">
        <v>0</v>
      </c>
    </row>
    <row r="246" spans="1:21" ht="21.95" customHeight="1">
      <c r="A246" s="297" t="s">
        <v>78</v>
      </c>
      <c r="B246" s="298" t="str">
        <f>VLOOKUP($A246,$A$8:$J$58,2,FALSE)</f>
        <v>ADMINISTRAÇÃO LOCAL DE OBRA</v>
      </c>
      <c r="C246" s="299" t="str">
        <f>VLOOKUP($A246,$A$8:$J$58,3,FALSE)</f>
        <v>mês</v>
      </c>
      <c r="D246" s="300"/>
      <c r="E246" s="301">
        <f>VLOOKUP($A246,$A$8:$J$58,5,FALSE)</f>
        <v>15330.810000000001</v>
      </c>
      <c r="F246" s="301">
        <f>VLOOKUP($A246,$A$8:$J$58,6,FALSE)</f>
        <v>806.88</v>
      </c>
      <c r="G246" s="301">
        <f>VLOOKUP($A246,$A$8:$J$58,7,FALSE)</f>
        <v>16137.69</v>
      </c>
      <c r="H246" s="301">
        <f>J246-I246</f>
        <v>0</v>
      </c>
      <c r="I246" s="301">
        <f>TRUNC(D246*F246,2)</f>
        <v>0</v>
      </c>
      <c r="J246" s="301">
        <f>TRUNC(D246*G246,2)</f>
        <v>0</v>
      </c>
      <c r="K246" s="302" t="str">
        <f>VLOOKUP($A246,$A$8:$K$58,11,FALSE)</f>
        <v>CPU</v>
      </c>
      <c r="N246" s="275"/>
      <c r="S246" s="275">
        <v>14931.12</v>
      </c>
      <c r="U246" s="275">
        <v>0</v>
      </c>
    </row>
    <row r="247" spans="1:21" ht="21.95" customHeight="1">
      <c r="A247" s="330" t="str">
        <f>CONCATENATE("TOTAL DO ITEM ",A242," - ",B242)</f>
        <v>TOTAL DO ITEM 1 - SERVIÇOS PRELIMINARES</v>
      </c>
      <c r="B247" s="43"/>
      <c r="C247" s="44"/>
      <c r="D247" s="44"/>
      <c r="E247" s="45"/>
      <c r="F247" s="45"/>
      <c r="G247" s="45"/>
      <c r="H247" s="46">
        <f>SUM(H243:H246)</f>
        <v>1416.11</v>
      </c>
      <c r="I247" s="46">
        <f>SUM(I243:I246)</f>
        <v>314.69</v>
      </c>
      <c r="J247" s="46">
        <f>SUM(J243:J246)</f>
        <v>1730.8</v>
      </c>
      <c r="K247" s="331"/>
      <c r="U247" s="275">
        <v>1652.12</v>
      </c>
    </row>
    <row r="248" spans="1:21" ht="21.95" customHeight="1">
      <c r="A248" s="332">
        <v>2</v>
      </c>
      <c r="B248" s="43" t="str">
        <f t="shared" ref="B248:B280" si="69">VLOOKUP($A248,$A$8:$J$58,2,FALSE)</f>
        <v>CAPEAMENTO ASFÁLTICO</v>
      </c>
      <c r="C248" s="47"/>
      <c r="D248" s="48"/>
      <c r="E248" s="50"/>
      <c r="F248" s="50"/>
      <c r="G248" s="50"/>
      <c r="H248" s="50"/>
      <c r="I248" s="50"/>
      <c r="J248" s="50"/>
      <c r="K248" s="302"/>
      <c r="M248" s="32"/>
    </row>
    <row r="249" spans="1:21" ht="21.95" customHeight="1">
      <c r="A249" s="297" t="s">
        <v>97</v>
      </c>
      <c r="B249" s="298" t="str">
        <f t="shared" si="69"/>
        <v>REMOÇÃO DE PAVIMENTO EXISTENTE, EXCLUSIVE BOTA FORA DO MATERIAL</v>
      </c>
      <c r="C249" s="299" t="str">
        <f t="shared" ref="C249:C280" si="70">VLOOKUP($A249,$A$8:$J$58,3,FALSE)</f>
        <v>m²</v>
      </c>
      <c r="D249" s="300"/>
      <c r="E249" s="301">
        <f t="shared" ref="E249:E280" si="71">VLOOKUP($A249,$A$8:$J$58,5,FALSE)</f>
        <v>18.64</v>
      </c>
      <c r="F249" s="301">
        <f t="shared" ref="F249:F280" si="72">VLOOKUP($A249,$A$8:$J$58,6,FALSE)</f>
        <v>3.28</v>
      </c>
      <c r="G249" s="301">
        <f t="shared" ref="G249:G280" si="73">VLOOKUP($A249,$A$8:$J$58,7,FALSE)</f>
        <v>21.92</v>
      </c>
      <c r="H249" s="301">
        <f t="shared" ref="H249:H280" si="74">J249-I249</f>
        <v>0</v>
      </c>
      <c r="I249" s="301">
        <f t="shared" ref="I249:I280" si="75">TRUNC(D249*F249,2)</f>
        <v>0</v>
      </c>
      <c r="J249" s="301">
        <f t="shared" ref="J249:J280" si="76">TRUNC(D249*G249,2)</f>
        <v>0</v>
      </c>
      <c r="K249" s="302">
        <f t="shared" ref="K249:K280" si="77">VLOOKUP($A249,$A$8:$K$58,11,FALSE)</f>
        <v>97636</v>
      </c>
      <c r="M249" s="32"/>
      <c r="S249" s="275">
        <v>20.22</v>
      </c>
      <c r="U249" s="275">
        <v>0</v>
      </c>
    </row>
    <row r="250" spans="1:21" ht="21.95" customHeight="1">
      <c r="A250" s="297" t="s">
        <v>99</v>
      </c>
      <c r="B250" s="298" t="str">
        <f t="shared" si="69"/>
        <v>TRANSPORTE DO MATERIAL REMOVIDO - DMT 5 KM</v>
      </c>
      <c r="C250" s="299" t="str">
        <f t="shared" si="70"/>
        <v>m³xkm</v>
      </c>
      <c r="D250" s="300">
        <f>TRUNC(D249*0.2*O250,2)</f>
        <v>0</v>
      </c>
      <c r="E250" s="301">
        <f t="shared" si="71"/>
        <v>2.4099999999999997</v>
      </c>
      <c r="F250" s="301">
        <f t="shared" si="72"/>
        <v>0.12</v>
      </c>
      <c r="G250" s="301">
        <f t="shared" si="73"/>
        <v>2.5299999999999998</v>
      </c>
      <c r="H250" s="301">
        <f t="shared" si="74"/>
        <v>0</v>
      </c>
      <c r="I250" s="301">
        <f t="shared" si="75"/>
        <v>0</v>
      </c>
      <c r="J250" s="301">
        <f t="shared" si="76"/>
        <v>0</v>
      </c>
      <c r="K250" s="302">
        <f t="shared" si="77"/>
        <v>93588</v>
      </c>
      <c r="O250" s="274">
        <f>$O$1</f>
        <v>5</v>
      </c>
      <c r="S250" s="275">
        <v>2.61</v>
      </c>
      <c r="U250" s="275">
        <v>0</v>
      </c>
    </row>
    <row r="251" spans="1:21" ht="21.95" customHeight="1">
      <c r="A251" s="297" t="s">
        <v>101</v>
      </c>
      <c r="B251" s="298" t="str">
        <f t="shared" si="69"/>
        <v>REMOÇÃO DE MATERIAL INADEQUADO, MAT. 1ª CAT., INCLUSIVE TRANSPORTE ATÉ 1 KM</v>
      </c>
      <c r="C251" s="299" t="str">
        <f t="shared" si="70"/>
        <v>m³</v>
      </c>
      <c r="D251" s="300">
        <f>TRUNC(D249*0.3,2)</f>
        <v>0</v>
      </c>
      <c r="E251" s="301">
        <f t="shared" si="71"/>
        <v>10.32</v>
      </c>
      <c r="F251" s="301">
        <f t="shared" si="72"/>
        <v>1.1399999999999999</v>
      </c>
      <c r="G251" s="301">
        <f t="shared" si="73"/>
        <v>11.46</v>
      </c>
      <c r="H251" s="301">
        <f t="shared" si="74"/>
        <v>0</v>
      </c>
      <c r="I251" s="301">
        <f t="shared" si="75"/>
        <v>0</v>
      </c>
      <c r="J251" s="301">
        <f t="shared" si="76"/>
        <v>0</v>
      </c>
      <c r="K251" s="302">
        <f t="shared" si="77"/>
        <v>101230</v>
      </c>
      <c r="M251" s="32"/>
      <c r="S251" s="275">
        <v>9.89</v>
      </c>
      <c r="U251" s="275">
        <v>0</v>
      </c>
    </row>
    <row r="252" spans="1:21" ht="21.95" customHeight="1">
      <c r="A252" s="297" t="s">
        <v>103</v>
      </c>
      <c r="B252" s="298" t="str">
        <f t="shared" si="69"/>
        <v>TRANSPORTE COM CAMINHÃO BASCULANTE - DMT 4 KM</v>
      </c>
      <c r="C252" s="299" t="str">
        <f t="shared" si="70"/>
        <v>m³xkm</v>
      </c>
      <c r="D252" s="300">
        <f>TRUNC(D251*1.25*O252,2)</f>
        <v>0</v>
      </c>
      <c r="E252" s="301">
        <f t="shared" si="71"/>
        <v>2.4099999999999997</v>
      </c>
      <c r="F252" s="301">
        <f t="shared" si="72"/>
        <v>0.12</v>
      </c>
      <c r="G252" s="301">
        <f t="shared" si="73"/>
        <v>2.5299999999999998</v>
      </c>
      <c r="H252" s="301">
        <f t="shared" si="74"/>
        <v>0</v>
      </c>
      <c r="I252" s="301">
        <f t="shared" si="75"/>
        <v>0</v>
      </c>
      <c r="J252" s="301">
        <f t="shared" si="76"/>
        <v>0</v>
      </c>
      <c r="K252" s="302">
        <f t="shared" si="77"/>
        <v>93588</v>
      </c>
      <c r="O252" s="274">
        <f>$O$1-1</f>
        <v>4</v>
      </c>
      <c r="S252" s="275">
        <v>2.61</v>
      </c>
      <c r="U252" s="275">
        <v>0</v>
      </c>
    </row>
    <row r="253" spans="1:21" ht="21.95" customHeight="1">
      <c r="A253" s="297" t="s">
        <v>105</v>
      </c>
      <c r="B253" s="298" t="str">
        <f t="shared" si="69"/>
        <v>ESPALHAMENTO DE MATERIAL  COM TRATOR DE ESTEIRAS</v>
      </c>
      <c r="C253" s="299" t="str">
        <f t="shared" si="70"/>
        <v>m³</v>
      </c>
      <c r="D253" s="300">
        <f>TRUNC(D251*1.25,2)</f>
        <v>0</v>
      </c>
      <c r="E253" s="301">
        <f t="shared" si="71"/>
        <v>1.5499999999999998</v>
      </c>
      <c r="F253" s="301">
        <f t="shared" si="72"/>
        <v>0.08</v>
      </c>
      <c r="G253" s="301">
        <f t="shared" si="73"/>
        <v>1.63</v>
      </c>
      <c r="H253" s="301">
        <f t="shared" si="74"/>
        <v>0</v>
      </c>
      <c r="I253" s="301">
        <f t="shared" si="75"/>
        <v>0</v>
      </c>
      <c r="J253" s="301">
        <f t="shared" si="76"/>
        <v>0</v>
      </c>
      <c r="K253" s="302">
        <f t="shared" si="77"/>
        <v>100574</v>
      </c>
      <c r="M253" s="32"/>
      <c r="S253" s="275">
        <v>1.4</v>
      </c>
      <c r="U253" s="275">
        <v>0</v>
      </c>
    </row>
    <row r="254" spans="1:21" ht="21.95" customHeight="1">
      <c r="A254" s="297" t="s">
        <v>107</v>
      </c>
      <c r="B254" s="298" t="str">
        <f t="shared" si="69"/>
        <v>REGULARIZAÇÃO E COMPACTAÇÃO DE SUBLEITO</v>
      </c>
      <c r="C254" s="299" t="str">
        <f t="shared" si="70"/>
        <v>m²</v>
      </c>
      <c r="D254" s="300">
        <f>D249</f>
        <v>0</v>
      </c>
      <c r="E254" s="301">
        <f t="shared" si="71"/>
        <v>2.38</v>
      </c>
      <c r="F254" s="301">
        <f t="shared" si="72"/>
        <v>0.26</v>
      </c>
      <c r="G254" s="301">
        <f t="shared" si="73"/>
        <v>2.64</v>
      </c>
      <c r="H254" s="301">
        <f t="shared" si="74"/>
        <v>0</v>
      </c>
      <c r="I254" s="301">
        <f t="shared" si="75"/>
        <v>0</v>
      </c>
      <c r="J254" s="301">
        <f t="shared" si="76"/>
        <v>0</v>
      </c>
      <c r="K254" s="302">
        <f t="shared" si="77"/>
        <v>100576</v>
      </c>
      <c r="M254" s="32"/>
      <c r="S254" s="275">
        <v>2.15</v>
      </c>
      <c r="U254" s="275">
        <v>0</v>
      </c>
    </row>
    <row r="255" spans="1:21" ht="21.95" customHeight="1">
      <c r="A255" s="297" t="s">
        <v>135</v>
      </c>
      <c r="B255" s="298" t="str">
        <f t="shared" si="69"/>
        <v>RECOMPOSIÇÃO DE PAVIMENTO COM RACHÃO - EXCLUSIVE CARGA E TRANSPORTE (E= 30CM)</v>
      </c>
      <c r="C255" s="299" t="str">
        <f t="shared" si="70"/>
        <v>m³</v>
      </c>
      <c r="D255" s="300">
        <f>TRUNC(D254*0.3,2)</f>
        <v>0</v>
      </c>
      <c r="E255" s="301">
        <f t="shared" si="71"/>
        <v>114.14</v>
      </c>
      <c r="F255" s="301">
        <f t="shared" si="72"/>
        <v>9.92</v>
      </c>
      <c r="G255" s="301">
        <f t="shared" si="73"/>
        <v>124.06</v>
      </c>
      <c r="H255" s="301">
        <f t="shared" si="74"/>
        <v>0</v>
      </c>
      <c r="I255" s="301">
        <f t="shared" si="75"/>
        <v>0</v>
      </c>
      <c r="J255" s="301">
        <f t="shared" si="76"/>
        <v>0</v>
      </c>
      <c r="K255" s="302">
        <f t="shared" si="77"/>
        <v>96400</v>
      </c>
      <c r="M255" s="32"/>
      <c r="S255" s="275">
        <v>110.67</v>
      </c>
      <c r="U255" s="275">
        <v>0</v>
      </c>
    </row>
    <row r="256" spans="1:21" ht="21.95" customHeight="1">
      <c r="A256" s="297" t="s">
        <v>136</v>
      </c>
      <c r="B256" s="298" t="str">
        <f t="shared" si="69"/>
        <v>CARGA, MANOBRA E DESCARGA DE BRITA RACHÃO</v>
      </c>
      <c r="C256" s="299" t="str">
        <f t="shared" si="70"/>
        <v>m³</v>
      </c>
      <c r="D256" s="300">
        <f>TRUNC(D255*1.4,2)</f>
        <v>0</v>
      </c>
      <c r="E256" s="301">
        <f t="shared" si="71"/>
        <v>7.0699999999999994</v>
      </c>
      <c r="F256" s="301">
        <f t="shared" si="72"/>
        <v>0.61</v>
      </c>
      <c r="G256" s="301">
        <f t="shared" si="73"/>
        <v>7.68</v>
      </c>
      <c r="H256" s="301">
        <f t="shared" si="74"/>
        <v>0</v>
      </c>
      <c r="I256" s="301">
        <f t="shared" si="75"/>
        <v>0</v>
      </c>
      <c r="J256" s="301">
        <f t="shared" si="76"/>
        <v>0</v>
      </c>
      <c r="K256" s="302">
        <f t="shared" si="77"/>
        <v>100974</v>
      </c>
      <c r="M256" s="32"/>
      <c r="S256" s="275">
        <v>7.47</v>
      </c>
      <c r="U256" s="275">
        <v>0</v>
      </c>
    </row>
    <row r="257" spans="1:21" ht="21.95" customHeight="1">
      <c r="A257" s="297" t="s">
        <v>137</v>
      </c>
      <c r="B257" s="298" t="str">
        <f t="shared" si="69"/>
        <v>TRANSPORTE DE BRITA RACHÃO ATÉ 30 KM - DMT 30 KM</v>
      </c>
      <c r="C257" s="299" t="str">
        <f t="shared" si="70"/>
        <v>m³xkm</v>
      </c>
      <c r="D257" s="300">
        <f>TRUNC(D256*O257,2)</f>
        <v>0</v>
      </c>
      <c r="E257" s="301">
        <f t="shared" si="71"/>
        <v>1.9</v>
      </c>
      <c r="F257" s="301">
        <f t="shared" si="72"/>
        <v>0.1</v>
      </c>
      <c r="G257" s="301">
        <f t="shared" si="73"/>
        <v>2</v>
      </c>
      <c r="H257" s="301">
        <f t="shared" si="74"/>
        <v>0</v>
      </c>
      <c r="I257" s="301">
        <f t="shared" si="75"/>
        <v>0</v>
      </c>
      <c r="J257" s="301">
        <f t="shared" si="76"/>
        <v>0</v>
      </c>
      <c r="K257" s="302">
        <f t="shared" si="77"/>
        <v>95875</v>
      </c>
      <c r="O257" s="274">
        <v>30</v>
      </c>
      <c r="S257" s="275">
        <v>2.0699999999999998</v>
      </c>
      <c r="U257" s="275">
        <v>0</v>
      </c>
    </row>
    <row r="258" spans="1:21" ht="21.95" customHeight="1">
      <c r="A258" s="297" t="s">
        <v>139</v>
      </c>
      <c r="B258" s="298" t="str">
        <f t="shared" si="69"/>
        <v>TRANSPORTE DE BRITA RACHÃO ADICIONAL PARA EXCEDENTE A 30 KM - DMT 20 KM</v>
      </c>
      <c r="C258" s="299" t="str">
        <f t="shared" si="70"/>
        <v>m³xkm</v>
      </c>
      <c r="D258" s="300">
        <f>TRUNC(D256*O258,2)</f>
        <v>0</v>
      </c>
      <c r="E258" s="301">
        <f t="shared" si="71"/>
        <v>0.76</v>
      </c>
      <c r="F258" s="301">
        <f t="shared" si="72"/>
        <v>0.03</v>
      </c>
      <c r="G258" s="301">
        <f t="shared" si="73"/>
        <v>0.79</v>
      </c>
      <c r="H258" s="301">
        <f t="shared" si="74"/>
        <v>0</v>
      </c>
      <c r="I258" s="301">
        <f t="shared" si="75"/>
        <v>0</v>
      </c>
      <c r="J258" s="301">
        <f t="shared" si="76"/>
        <v>0</v>
      </c>
      <c r="K258" s="302">
        <f t="shared" si="77"/>
        <v>93590</v>
      </c>
      <c r="O258" s="274">
        <f>$O$3-O257</f>
        <v>20</v>
      </c>
      <c r="S258" s="275">
        <v>0.81</v>
      </c>
      <c r="U258" s="275">
        <v>0</v>
      </c>
    </row>
    <row r="259" spans="1:21" ht="34.5">
      <c r="A259" s="297" t="s">
        <v>140</v>
      </c>
      <c r="B259" s="298" t="str">
        <f t="shared" si="69"/>
        <v>RECOMPOSIÇÃO DE PAVIMENTO COM BRITA GRADUADA SIMPLES - EXCLUSIVE CARGA E TRANSPORTE (E= 20 CM)</v>
      </c>
      <c r="C259" s="299" t="str">
        <f t="shared" si="70"/>
        <v>m³</v>
      </c>
      <c r="D259" s="300">
        <f>TRUNC(D254*0.2,2)</f>
        <v>0</v>
      </c>
      <c r="E259" s="301">
        <f t="shared" si="71"/>
        <v>125.61999999999999</v>
      </c>
      <c r="F259" s="301">
        <f t="shared" si="72"/>
        <v>10.92</v>
      </c>
      <c r="G259" s="301">
        <f t="shared" si="73"/>
        <v>136.54</v>
      </c>
      <c r="H259" s="301">
        <f t="shared" si="74"/>
        <v>0</v>
      </c>
      <c r="I259" s="301">
        <f t="shared" si="75"/>
        <v>0</v>
      </c>
      <c r="J259" s="301">
        <f t="shared" si="76"/>
        <v>0</v>
      </c>
      <c r="K259" s="302">
        <f t="shared" si="77"/>
        <v>96396</v>
      </c>
      <c r="M259" s="32"/>
      <c r="S259" s="275">
        <v>121.83</v>
      </c>
      <c r="U259" s="275">
        <v>0</v>
      </c>
    </row>
    <row r="260" spans="1:21" ht="21.95" customHeight="1">
      <c r="A260" s="297" t="s">
        <v>141</v>
      </c>
      <c r="B260" s="298" t="str">
        <f t="shared" si="69"/>
        <v>CARGA, MANOBRA E DESCARGA DE BRITA GRADUADA</v>
      </c>
      <c r="C260" s="299" t="str">
        <f t="shared" si="70"/>
        <v>m³</v>
      </c>
      <c r="D260" s="300">
        <f>TRUNC(D259*1.4667,2)</f>
        <v>0</v>
      </c>
      <c r="E260" s="301">
        <f t="shared" si="71"/>
        <v>7.0699999999999994</v>
      </c>
      <c r="F260" s="301">
        <f t="shared" si="72"/>
        <v>0.61</v>
      </c>
      <c r="G260" s="301">
        <f t="shared" si="73"/>
        <v>7.68</v>
      </c>
      <c r="H260" s="301">
        <f t="shared" si="74"/>
        <v>0</v>
      </c>
      <c r="I260" s="301">
        <f t="shared" si="75"/>
        <v>0</v>
      </c>
      <c r="J260" s="301">
        <f t="shared" si="76"/>
        <v>0</v>
      </c>
      <c r="K260" s="302">
        <f t="shared" si="77"/>
        <v>100974</v>
      </c>
      <c r="M260" s="32"/>
      <c r="S260" s="275">
        <v>7.47</v>
      </c>
      <c r="U260" s="275">
        <v>0</v>
      </c>
    </row>
    <row r="261" spans="1:21" ht="21.95" customHeight="1">
      <c r="A261" s="297" t="s">
        <v>346</v>
      </c>
      <c r="B261" s="298" t="str">
        <f t="shared" si="69"/>
        <v>TRANSPORTE DE BRITA GRADUADA ATÉ 30 KM - DMT 30 KM</v>
      </c>
      <c r="C261" s="299" t="str">
        <f t="shared" si="70"/>
        <v>m³xkm</v>
      </c>
      <c r="D261" s="300">
        <f>TRUNC(D260*O261,2)</f>
        <v>0</v>
      </c>
      <c r="E261" s="301">
        <f t="shared" si="71"/>
        <v>1.9</v>
      </c>
      <c r="F261" s="301">
        <f t="shared" si="72"/>
        <v>0.1</v>
      </c>
      <c r="G261" s="301">
        <f t="shared" si="73"/>
        <v>2</v>
      </c>
      <c r="H261" s="301">
        <f t="shared" si="74"/>
        <v>0</v>
      </c>
      <c r="I261" s="301">
        <f t="shared" si="75"/>
        <v>0</v>
      </c>
      <c r="J261" s="301">
        <f t="shared" si="76"/>
        <v>0</v>
      </c>
      <c r="K261" s="302">
        <f t="shared" si="77"/>
        <v>95875</v>
      </c>
      <c r="M261" s="32"/>
      <c r="O261" s="274">
        <v>30</v>
      </c>
      <c r="S261" s="275">
        <v>2.0699999999999998</v>
      </c>
      <c r="U261" s="275">
        <v>0</v>
      </c>
    </row>
    <row r="262" spans="1:21" ht="21.95" customHeight="1">
      <c r="A262" s="297" t="s">
        <v>142</v>
      </c>
      <c r="B262" s="298" t="str">
        <f t="shared" si="69"/>
        <v>TRANSPORTE DE BRITA GRADUADA ADICIONAL PARA EXCEDENTE A 30 KM - DMT 20 KM</v>
      </c>
      <c r="C262" s="299" t="str">
        <f t="shared" si="70"/>
        <v>m³xkm</v>
      </c>
      <c r="D262" s="300">
        <f>TRUNC(D260*O262,2)</f>
        <v>0</v>
      </c>
      <c r="E262" s="301">
        <f t="shared" si="71"/>
        <v>0.76</v>
      </c>
      <c r="F262" s="301">
        <f t="shared" si="72"/>
        <v>0.03</v>
      </c>
      <c r="G262" s="301">
        <f t="shared" si="73"/>
        <v>0.79</v>
      </c>
      <c r="H262" s="301">
        <f t="shared" si="74"/>
        <v>0</v>
      </c>
      <c r="I262" s="301">
        <f t="shared" si="75"/>
        <v>0</v>
      </c>
      <c r="J262" s="301">
        <f t="shared" si="76"/>
        <v>0</v>
      </c>
      <c r="K262" s="302">
        <f t="shared" si="77"/>
        <v>93590</v>
      </c>
      <c r="M262" s="32"/>
      <c r="O262" s="274">
        <f>$O$3-O261</f>
        <v>20</v>
      </c>
      <c r="S262" s="275">
        <v>0.81</v>
      </c>
      <c r="U262" s="275">
        <v>0</v>
      </c>
    </row>
    <row r="263" spans="1:21" ht="21.95" customHeight="1">
      <c r="A263" s="297" t="s">
        <v>347</v>
      </c>
      <c r="B263" s="298" t="str">
        <f t="shared" si="69"/>
        <v>EXECUÇÃO DE IMPRIMAÇÃO COM ASFALTO DILUÍDO CM-30. AF_09/2017</v>
      </c>
      <c r="C263" s="299" t="str">
        <f t="shared" si="70"/>
        <v>m²</v>
      </c>
      <c r="D263" s="300">
        <f>D254</f>
        <v>0</v>
      </c>
      <c r="E263" s="301">
        <f t="shared" si="71"/>
        <v>10.43</v>
      </c>
      <c r="F263" s="301">
        <f t="shared" si="72"/>
        <v>1.42</v>
      </c>
      <c r="G263" s="301">
        <f t="shared" si="73"/>
        <v>11.85</v>
      </c>
      <c r="H263" s="301">
        <f t="shared" si="74"/>
        <v>0</v>
      </c>
      <c r="I263" s="301">
        <f t="shared" si="75"/>
        <v>0</v>
      </c>
      <c r="J263" s="301">
        <f t="shared" si="76"/>
        <v>0</v>
      </c>
      <c r="K263" s="302" t="str">
        <f t="shared" si="77"/>
        <v>96401 (CPU)</v>
      </c>
      <c r="M263" s="32"/>
      <c r="S263" s="275">
        <v>11.17</v>
      </c>
      <c r="U263" s="275">
        <v>0</v>
      </c>
    </row>
    <row r="264" spans="1:21" ht="21.95" customHeight="1">
      <c r="A264" s="297" t="s">
        <v>348</v>
      </c>
      <c r="B264" s="298" t="str">
        <f t="shared" si="69"/>
        <v>FRESAGEM DESCONTINUA</v>
      </c>
      <c r="C264" s="299" t="str">
        <f t="shared" si="70"/>
        <v>m²</v>
      </c>
      <c r="D264" s="300"/>
      <c r="E264" s="301">
        <f t="shared" si="71"/>
        <v>8.9599999999999991</v>
      </c>
      <c r="F264" s="301">
        <f t="shared" si="72"/>
        <v>1.58</v>
      </c>
      <c r="G264" s="301">
        <f t="shared" si="73"/>
        <v>10.54</v>
      </c>
      <c r="H264" s="301">
        <f t="shared" si="74"/>
        <v>0</v>
      </c>
      <c r="I264" s="301">
        <f t="shared" si="75"/>
        <v>0</v>
      </c>
      <c r="J264" s="301">
        <f t="shared" si="76"/>
        <v>0</v>
      </c>
      <c r="K264" s="302" t="str">
        <f t="shared" si="77"/>
        <v>96001+95875</v>
      </c>
      <c r="M264" s="32"/>
      <c r="S264" s="275">
        <v>7.72</v>
      </c>
      <c r="U264" s="275">
        <v>0</v>
      </c>
    </row>
    <row r="265" spans="1:21" ht="21.95" customHeight="1">
      <c r="A265" s="297" t="s">
        <v>349</v>
      </c>
      <c r="B265" s="298" t="str">
        <f t="shared" si="69"/>
        <v>PINTURA DE LIGACAO COM EMULSAO RR-2C</v>
      </c>
      <c r="C265" s="299" t="str">
        <f t="shared" si="70"/>
        <v>m²</v>
      </c>
      <c r="D265" s="300">
        <f>D264</f>
        <v>0</v>
      </c>
      <c r="E265" s="301">
        <f t="shared" si="71"/>
        <v>3.46</v>
      </c>
      <c r="F265" s="301">
        <f t="shared" si="72"/>
        <v>0.3</v>
      </c>
      <c r="G265" s="301">
        <f t="shared" si="73"/>
        <v>3.76</v>
      </c>
      <c r="H265" s="301">
        <f t="shared" si="74"/>
        <v>0</v>
      </c>
      <c r="I265" s="301">
        <f t="shared" si="75"/>
        <v>0</v>
      </c>
      <c r="J265" s="301">
        <f t="shared" si="76"/>
        <v>0</v>
      </c>
      <c r="K265" s="302" t="str">
        <f t="shared" si="77"/>
        <v>96402 (CPU)</v>
      </c>
      <c r="M265" s="32"/>
      <c r="S265" s="275">
        <v>3.15</v>
      </c>
      <c r="U265" s="275">
        <v>0</v>
      </c>
    </row>
    <row r="266" spans="1:21" ht="21.95" customHeight="1">
      <c r="A266" s="297" t="s">
        <v>350</v>
      </c>
      <c r="B266" s="298" t="str">
        <f t="shared" si="69"/>
        <v>CAMADA DE REGULARIZAÇÃO DA PISTA COM C.B.U.Q., EXCLUSIVE TRANSPORTE</v>
      </c>
      <c r="C266" s="299" t="str">
        <f t="shared" si="70"/>
        <v>m³</v>
      </c>
      <c r="D266" s="300">
        <f>TRUNC(D265*0.04,2)</f>
        <v>0</v>
      </c>
      <c r="E266" s="301">
        <f t="shared" si="71"/>
        <v>1531.42</v>
      </c>
      <c r="F266" s="301">
        <f t="shared" si="72"/>
        <v>160.75</v>
      </c>
      <c r="G266" s="301">
        <f t="shared" si="73"/>
        <v>1692.17</v>
      </c>
      <c r="H266" s="301">
        <f t="shared" si="74"/>
        <v>0</v>
      </c>
      <c r="I266" s="301">
        <f t="shared" si="75"/>
        <v>0</v>
      </c>
      <c r="J266" s="301">
        <f t="shared" si="76"/>
        <v>0</v>
      </c>
      <c r="K266" s="302" t="str">
        <f t="shared" si="77"/>
        <v>95995 (CPU)</v>
      </c>
      <c r="M266" s="32"/>
      <c r="S266" s="275">
        <v>1424.54</v>
      </c>
      <c r="U266" s="275">
        <v>0</v>
      </c>
    </row>
    <row r="267" spans="1:21" ht="21.95" customHeight="1">
      <c r="A267" s="297" t="s">
        <v>351</v>
      </c>
      <c r="B267" s="298" t="str">
        <f t="shared" si="69"/>
        <v>CARGA, MANOBRAS E DESCARGA DE MISTURA BETUMINOSA A QUENTE</v>
      </c>
      <c r="C267" s="299" t="str">
        <f t="shared" si="70"/>
        <v>ton</v>
      </c>
      <c r="D267" s="300">
        <f>TRUNC(D266*2.5548,2)</f>
        <v>0</v>
      </c>
      <c r="E267" s="301">
        <f t="shared" si="71"/>
        <v>4.49</v>
      </c>
      <c r="F267" s="301">
        <f t="shared" si="72"/>
        <v>0.39</v>
      </c>
      <c r="G267" s="301">
        <f t="shared" si="73"/>
        <v>4.88</v>
      </c>
      <c r="H267" s="301">
        <f t="shared" si="74"/>
        <v>0</v>
      </c>
      <c r="I267" s="301">
        <f t="shared" si="75"/>
        <v>0</v>
      </c>
      <c r="J267" s="301">
        <f t="shared" si="76"/>
        <v>0</v>
      </c>
      <c r="K267" s="302">
        <f t="shared" si="77"/>
        <v>101002</v>
      </c>
      <c r="M267" s="32"/>
      <c r="S267" s="275">
        <v>5.01</v>
      </c>
      <c r="U267" s="275">
        <v>0</v>
      </c>
    </row>
    <row r="268" spans="1:21" ht="21.95" customHeight="1">
      <c r="A268" s="297" t="s">
        <v>352</v>
      </c>
      <c r="B268" s="298" t="str">
        <f t="shared" si="69"/>
        <v>TRANSPORTE DE CBUQ ATÉ 30 KM - DMT 30 KM</v>
      </c>
      <c r="C268" s="299" t="str">
        <f t="shared" si="70"/>
        <v>txkm</v>
      </c>
      <c r="D268" s="300">
        <f>TRUNC(D267*O268,2)</f>
        <v>0</v>
      </c>
      <c r="E268" s="301">
        <f t="shared" si="71"/>
        <v>1.29</v>
      </c>
      <c r="F268" s="301">
        <f t="shared" si="72"/>
        <v>0.06</v>
      </c>
      <c r="G268" s="301">
        <f t="shared" si="73"/>
        <v>1.35</v>
      </c>
      <c r="H268" s="301">
        <f t="shared" si="74"/>
        <v>0</v>
      </c>
      <c r="I268" s="301">
        <f t="shared" si="75"/>
        <v>0</v>
      </c>
      <c r="J268" s="301">
        <f t="shared" si="76"/>
        <v>0</v>
      </c>
      <c r="K268" s="302">
        <f t="shared" si="77"/>
        <v>95878</v>
      </c>
      <c r="M268" s="32"/>
      <c r="O268" s="274">
        <v>30</v>
      </c>
      <c r="S268" s="275">
        <v>1.38</v>
      </c>
      <c r="U268" s="275">
        <v>0</v>
      </c>
    </row>
    <row r="269" spans="1:21" ht="21.95" customHeight="1">
      <c r="A269" s="297" t="s">
        <v>353</v>
      </c>
      <c r="B269" s="298" t="str">
        <f t="shared" si="69"/>
        <v>TRANSPORTE DE CBUQ ADICIONAL PARA EXECEDENTE A 30 KM - DMT 20 KM</v>
      </c>
      <c r="C269" s="299" t="str">
        <f t="shared" si="70"/>
        <v>txkm</v>
      </c>
      <c r="D269" s="300">
        <f>TRUNC(D267*O269,2)</f>
        <v>0</v>
      </c>
      <c r="E269" s="301">
        <f t="shared" si="71"/>
        <v>0.51</v>
      </c>
      <c r="F269" s="301">
        <f t="shared" si="72"/>
        <v>0.02</v>
      </c>
      <c r="G269" s="301">
        <f t="shared" si="73"/>
        <v>0.53</v>
      </c>
      <c r="H269" s="301">
        <f t="shared" si="74"/>
        <v>0</v>
      </c>
      <c r="I269" s="301">
        <f t="shared" si="75"/>
        <v>0</v>
      </c>
      <c r="J269" s="301">
        <f t="shared" si="76"/>
        <v>0</v>
      </c>
      <c r="K269" s="302">
        <f t="shared" si="77"/>
        <v>93596</v>
      </c>
      <c r="M269" s="32"/>
      <c r="O269" s="274">
        <f>$O$4-O268</f>
        <v>20</v>
      </c>
      <c r="S269" s="275">
        <v>0.54</v>
      </c>
      <c r="U269" s="275">
        <v>0</v>
      </c>
    </row>
    <row r="270" spans="1:21" ht="21.95" customHeight="1">
      <c r="A270" s="297" t="s">
        <v>354</v>
      </c>
      <c r="B270" s="298" t="str">
        <f t="shared" si="69"/>
        <v>PINTURA DE LIGACAO COM EMULSAO RR-2C</v>
      </c>
      <c r="C270" s="299" t="str">
        <f t="shared" si="70"/>
        <v>m²</v>
      </c>
      <c r="D270" s="300"/>
      <c r="E270" s="301">
        <f t="shared" si="71"/>
        <v>3.46</v>
      </c>
      <c r="F270" s="301">
        <f t="shared" si="72"/>
        <v>0.3</v>
      </c>
      <c r="G270" s="301">
        <f t="shared" si="73"/>
        <v>3.76</v>
      </c>
      <c r="H270" s="301">
        <f t="shared" si="74"/>
        <v>0</v>
      </c>
      <c r="I270" s="301">
        <f t="shared" si="75"/>
        <v>0</v>
      </c>
      <c r="J270" s="301">
        <f t="shared" si="76"/>
        <v>0</v>
      </c>
      <c r="K270" s="302" t="str">
        <f t="shared" si="77"/>
        <v>96402 (CPU)</v>
      </c>
      <c r="M270" s="32"/>
      <c r="S270" s="275">
        <v>3.15</v>
      </c>
      <c r="U270" s="275">
        <v>0</v>
      </c>
    </row>
    <row r="271" spans="1:21" ht="21.95" customHeight="1">
      <c r="A271" s="297" t="s">
        <v>355</v>
      </c>
      <c r="B271" s="298" t="str">
        <f t="shared" si="69"/>
        <v>CAMADA DE REGULARIZAÇÃO DA PISTA COM C.B.U.Q., EXCLUSIVE TRANSPORTE</v>
      </c>
      <c r="C271" s="299" t="str">
        <f t="shared" si="70"/>
        <v>m³</v>
      </c>
      <c r="D271" s="300">
        <f>TRUNC(D270*0.02,2)</f>
        <v>0</v>
      </c>
      <c r="E271" s="301">
        <f t="shared" si="71"/>
        <v>1531.42</v>
      </c>
      <c r="F271" s="301">
        <f t="shared" si="72"/>
        <v>160.75</v>
      </c>
      <c r="G271" s="301">
        <f t="shared" si="73"/>
        <v>1692.17</v>
      </c>
      <c r="H271" s="301">
        <f t="shared" si="74"/>
        <v>0</v>
      </c>
      <c r="I271" s="301">
        <f t="shared" si="75"/>
        <v>0</v>
      </c>
      <c r="J271" s="301">
        <f t="shared" si="76"/>
        <v>0</v>
      </c>
      <c r="K271" s="302" t="str">
        <f t="shared" si="77"/>
        <v>95995 (CPU)</v>
      </c>
      <c r="M271" s="32"/>
      <c r="S271" s="275">
        <v>1424.54</v>
      </c>
      <c r="U271" s="275">
        <v>0</v>
      </c>
    </row>
    <row r="272" spans="1:21" ht="21.95" customHeight="1">
      <c r="A272" s="297" t="s">
        <v>356</v>
      </c>
      <c r="B272" s="298" t="str">
        <f t="shared" si="69"/>
        <v>CARGA, MANOBRAS E DESCARGA DE MISTURA BETUMINOSA A QUENTE</v>
      </c>
      <c r="C272" s="299" t="str">
        <f t="shared" si="70"/>
        <v>ton</v>
      </c>
      <c r="D272" s="300">
        <f>TRUNC(D271*2.5548,2)</f>
        <v>0</v>
      </c>
      <c r="E272" s="301">
        <f t="shared" si="71"/>
        <v>4.49</v>
      </c>
      <c r="F272" s="301">
        <f t="shared" si="72"/>
        <v>0.39</v>
      </c>
      <c r="G272" s="301">
        <f t="shared" si="73"/>
        <v>4.88</v>
      </c>
      <c r="H272" s="301">
        <f t="shared" si="74"/>
        <v>0</v>
      </c>
      <c r="I272" s="301">
        <f t="shared" si="75"/>
        <v>0</v>
      </c>
      <c r="J272" s="301">
        <f t="shared" si="76"/>
        <v>0</v>
      </c>
      <c r="K272" s="302">
        <f t="shared" si="77"/>
        <v>101002</v>
      </c>
      <c r="M272" s="32"/>
      <c r="S272" s="275">
        <v>5.01</v>
      </c>
      <c r="U272" s="275">
        <v>0</v>
      </c>
    </row>
    <row r="273" spans="1:21" ht="21.95" customHeight="1">
      <c r="A273" s="297" t="s">
        <v>357</v>
      </c>
      <c r="B273" s="298" t="str">
        <f t="shared" si="69"/>
        <v>TRANSPORTE DE CBUQ ATÉ 30 KM - DMT 30 KM</v>
      </c>
      <c r="C273" s="299" t="str">
        <f t="shared" si="70"/>
        <v>txkm</v>
      </c>
      <c r="D273" s="300">
        <f>TRUNC(D272*O273,2)</f>
        <v>0</v>
      </c>
      <c r="E273" s="301">
        <f t="shared" si="71"/>
        <v>1.29</v>
      </c>
      <c r="F273" s="301">
        <f t="shared" si="72"/>
        <v>0.06</v>
      </c>
      <c r="G273" s="301">
        <f t="shared" si="73"/>
        <v>1.35</v>
      </c>
      <c r="H273" s="301">
        <f t="shared" si="74"/>
        <v>0</v>
      </c>
      <c r="I273" s="301">
        <f t="shared" si="75"/>
        <v>0</v>
      </c>
      <c r="J273" s="301">
        <f t="shared" si="76"/>
        <v>0</v>
      </c>
      <c r="K273" s="302">
        <f t="shared" si="77"/>
        <v>95878</v>
      </c>
      <c r="M273" s="32"/>
      <c r="O273" s="274">
        <v>30</v>
      </c>
      <c r="S273" s="275">
        <v>1.38</v>
      </c>
      <c r="U273" s="275">
        <v>0</v>
      </c>
    </row>
    <row r="274" spans="1:21" ht="21.95" customHeight="1">
      <c r="A274" s="297" t="s">
        <v>358</v>
      </c>
      <c r="B274" s="298" t="str">
        <f t="shared" si="69"/>
        <v>TRANSPORTE DE CBUQ ADICIONAL PARA EXECEDENTE A 30 KM - DMT 20 KM</v>
      </c>
      <c r="C274" s="299" t="str">
        <f t="shared" si="70"/>
        <v>txkm</v>
      </c>
      <c r="D274" s="300">
        <f>TRUNC(D272*O274,2)</f>
        <v>0</v>
      </c>
      <c r="E274" s="301">
        <f t="shared" si="71"/>
        <v>0.51</v>
      </c>
      <c r="F274" s="301">
        <f t="shared" si="72"/>
        <v>0.02</v>
      </c>
      <c r="G274" s="301">
        <f t="shared" si="73"/>
        <v>0.53</v>
      </c>
      <c r="H274" s="301">
        <f t="shared" si="74"/>
        <v>0</v>
      </c>
      <c r="I274" s="301">
        <f t="shared" si="75"/>
        <v>0</v>
      </c>
      <c r="J274" s="301">
        <f t="shared" si="76"/>
        <v>0</v>
      </c>
      <c r="K274" s="302">
        <f t="shared" si="77"/>
        <v>93596</v>
      </c>
      <c r="M274" s="32"/>
      <c r="O274" s="274">
        <f>$O$4-O273</f>
        <v>20</v>
      </c>
      <c r="S274" s="275">
        <v>0.54</v>
      </c>
      <c r="U274" s="275">
        <v>0</v>
      </c>
    </row>
    <row r="275" spans="1:21" ht="21.95" customHeight="1">
      <c r="A275" s="297" t="s">
        <v>359</v>
      </c>
      <c r="B275" s="298" t="str">
        <f t="shared" si="69"/>
        <v>LIMPEZA, VARREÇÃO E LAVAGEM DE PISTA</v>
      </c>
      <c r="C275" s="299" t="str">
        <f t="shared" si="70"/>
        <v>m²</v>
      </c>
      <c r="D275" s="300">
        <f>D244</f>
        <v>3933.64</v>
      </c>
      <c r="E275" s="301">
        <f t="shared" si="71"/>
        <v>2.4</v>
      </c>
      <c r="F275" s="301">
        <f t="shared" si="72"/>
        <v>0.6</v>
      </c>
      <c r="G275" s="301">
        <f t="shared" si="73"/>
        <v>3</v>
      </c>
      <c r="H275" s="301">
        <f t="shared" si="74"/>
        <v>9440.74</v>
      </c>
      <c r="I275" s="301">
        <f t="shared" si="75"/>
        <v>2360.1799999999998</v>
      </c>
      <c r="J275" s="301">
        <f t="shared" si="76"/>
        <v>11800.92</v>
      </c>
      <c r="K275" s="302" t="str">
        <f t="shared" si="77"/>
        <v>CPU</v>
      </c>
      <c r="M275" s="32"/>
      <c r="S275" s="275">
        <v>2.95</v>
      </c>
      <c r="U275" s="275">
        <v>11604.23</v>
      </c>
    </row>
    <row r="276" spans="1:21" ht="21.95" customHeight="1">
      <c r="A276" s="297" t="s">
        <v>360</v>
      </c>
      <c r="B276" s="298" t="str">
        <f t="shared" si="69"/>
        <v>PINTURA DE LIGACAO COM EMULSAO RR-2C</v>
      </c>
      <c r="C276" s="299" t="str">
        <f t="shared" si="70"/>
        <v>m²</v>
      </c>
      <c r="D276" s="300">
        <f>D275</f>
        <v>3933.64</v>
      </c>
      <c r="E276" s="301">
        <f t="shared" si="71"/>
        <v>3.46</v>
      </c>
      <c r="F276" s="301">
        <f t="shared" si="72"/>
        <v>0.3</v>
      </c>
      <c r="G276" s="301">
        <f t="shared" si="73"/>
        <v>3.76</v>
      </c>
      <c r="H276" s="301">
        <f t="shared" si="74"/>
        <v>13610.39</v>
      </c>
      <c r="I276" s="301">
        <f t="shared" si="75"/>
        <v>1180.0899999999999</v>
      </c>
      <c r="J276" s="301">
        <f t="shared" si="76"/>
        <v>14790.48</v>
      </c>
      <c r="K276" s="302" t="str">
        <f t="shared" si="77"/>
        <v>96402 (CPU)</v>
      </c>
      <c r="M276" s="32"/>
      <c r="S276" s="275">
        <v>3.15</v>
      </c>
      <c r="U276" s="275">
        <v>12390.96</v>
      </c>
    </row>
    <row r="277" spans="1:21" ht="34.5">
      <c r="A277" s="297" t="s">
        <v>361</v>
      </c>
      <c r="B277" s="298" t="str">
        <f t="shared" si="69"/>
        <v>CONCRETO BETUMINOSO USINADO QUENTE (C.B.U.Q.), FORNECIMENTO E EXECUÇÃO (E= 5CM), EXCLUSIVE TRANSPORTE</v>
      </c>
      <c r="C277" s="299" t="str">
        <f t="shared" si="70"/>
        <v>m³</v>
      </c>
      <c r="D277" s="300">
        <f>TRUNC(D276*0.05,2)</f>
        <v>196.68</v>
      </c>
      <c r="E277" s="301">
        <f t="shared" si="71"/>
        <v>1531.42</v>
      </c>
      <c r="F277" s="301">
        <f t="shared" si="72"/>
        <v>160.75</v>
      </c>
      <c r="G277" s="301">
        <f t="shared" si="73"/>
        <v>1692.17</v>
      </c>
      <c r="H277" s="301">
        <f t="shared" si="74"/>
        <v>301199.68</v>
      </c>
      <c r="I277" s="301">
        <f t="shared" si="75"/>
        <v>31616.31</v>
      </c>
      <c r="J277" s="301">
        <f t="shared" si="76"/>
        <v>332815.99</v>
      </c>
      <c r="K277" s="302" t="str">
        <f t="shared" si="77"/>
        <v>95995 (CPU)</v>
      </c>
      <c r="M277" s="32"/>
      <c r="S277" s="275">
        <v>1424.54</v>
      </c>
      <c r="U277" s="275">
        <v>280178.52</v>
      </c>
    </row>
    <row r="278" spans="1:21" ht="21.95" customHeight="1">
      <c r="A278" s="297" t="s">
        <v>362</v>
      </c>
      <c r="B278" s="298" t="str">
        <f t="shared" si="69"/>
        <v>CARGA, MANOBRAS E DESCARGA DE MISTURA BETUMINOSA A QUENTE</v>
      </c>
      <c r="C278" s="299" t="str">
        <f t="shared" si="70"/>
        <v>ton</v>
      </c>
      <c r="D278" s="300">
        <f>TRUNC(D277*2.5548,2)</f>
        <v>502.47</v>
      </c>
      <c r="E278" s="301">
        <f t="shared" si="71"/>
        <v>4.49</v>
      </c>
      <c r="F278" s="301">
        <f t="shared" si="72"/>
        <v>0.39</v>
      </c>
      <c r="G278" s="301">
        <f t="shared" si="73"/>
        <v>4.88</v>
      </c>
      <c r="H278" s="301">
        <f t="shared" si="74"/>
        <v>2256.09</v>
      </c>
      <c r="I278" s="301">
        <f t="shared" si="75"/>
        <v>195.96</v>
      </c>
      <c r="J278" s="301">
        <f t="shared" si="76"/>
        <v>2452.0500000000002</v>
      </c>
      <c r="K278" s="302">
        <f t="shared" si="77"/>
        <v>101002</v>
      </c>
      <c r="M278" s="32"/>
      <c r="S278" s="275">
        <v>5.01</v>
      </c>
      <c r="U278" s="275">
        <v>2517.37</v>
      </c>
    </row>
    <row r="279" spans="1:21" ht="21.95" customHeight="1">
      <c r="A279" s="297" t="s">
        <v>363</v>
      </c>
      <c r="B279" s="298" t="str">
        <f t="shared" si="69"/>
        <v>TRANSPORTE DE CBUQ ATÉ 30 KM - DMT 30 KM</v>
      </c>
      <c r="C279" s="299" t="str">
        <f t="shared" si="70"/>
        <v>txkm</v>
      </c>
      <c r="D279" s="300">
        <f>TRUNC(D278*O279,2)</f>
        <v>15074.1</v>
      </c>
      <c r="E279" s="301">
        <f t="shared" si="71"/>
        <v>1.29</v>
      </c>
      <c r="F279" s="301">
        <f t="shared" si="72"/>
        <v>0.06</v>
      </c>
      <c r="G279" s="301">
        <f t="shared" si="73"/>
        <v>1.35</v>
      </c>
      <c r="H279" s="301">
        <f t="shared" si="74"/>
        <v>19445.59</v>
      </c>
      <c r="I279" s="301">
        <f t="shared" si="75"/>
        <v>904.44</v>
      </c>
      <c r="J279" s="301">
        <f t="shared" si="76"/>
        <v>20350.03</v>
      </c>
      <c r="K279" s="302">
        <f t="shared" si="77"/>
        <v>95878</v>
      </c>
      <c r="M279" s="32"/>
      <c r="O279" s="274">
        <v>30</v>
      </c>
      <c r="S279" s="275">
        <v>1.38</v>
      </c>
      <c r="U279" s="275">
        <v>20802.25</v>
      </c>
    </row>
    <row r="280" spans="1:21" ht="21.95" customHeight="1">
      <c r="A280" s="297" t="s">
        <v>364</v>
      </c>
      <c r="B280" s="298" t="str">
        <f t="shared" si="69"/>
        <v>TRANSPORTE DE CBUQ ADICIONAL PARA EXECEDENTE A 30 KM - DMT 20 KM</v>
      </c>
      <c r="C280" s="299" t="str">
        <f t="shared" si="70"/>
        <v>txkm</v>
      </c>
      <c r="D280" s="300">
        <f>TRUNC(D278*O280,2)</f>
        <v>10049.4</v>
      </c>
      <c r="E280" s="301">
        <f t="shared" si="71"/>
        <v>0.51</v>
      </c>
      <c r="F280" s="301">
        <f t="shared" si="72"/>
        <v>0.02</v>
      </c>
      <c r="G280" s="301">
        <f t="shared" si="73"/>
        <v>0.53</v>
      </c>
      <c r="H280" s="301">
        <f t="shared" si="74"/>
        <v>5125.2000000000007</v>
      </c>
      <c r="I280" s="301">
        <f t="shared" si="75"/>
        <v>200.98</v>
      </c>
      <c r="J280" s="301">
        <f t="shared" si="76"/>
        <v>5326.18</v>
      </c>
      <c r="K280" s="302">
        <f t="shared" si="77"/>
        <v>93596</v>
      </c>
      <c r="M280" s="32"/>
      <c r="O280" s="274">
        <f>$O$4-O279</f>
        <v>20</v>
      </c>
      <c r="S280" s="275">
        <v>0.54</v>
      </c>
      <c r="U280" s="275">
        <v>5426.67</v>
      </c>
    </row>
    <row r="281" spans="1:21" ht="21.95" customHeight="1">
      <c r="A281" s="330" t="str">
        <f>CONCATENATE("TOTAL DO ITEM ",A248," - ",B248)</f>
        <v>TOTAL DO ITEM 2 - CAPEAMENTO ASFÁLTICO</v>
      </c>
      <c r="B281" s="43"/>
      <c r="C281" s="51"/>
      <c r="D281" s="51"/>
      <c r="E281" s="52"/>
      <c r="F281" s="52"/>
      <c r="G281" s="52"/>
      <c r="H281" s="53">
        <f>SUM(H249:H280)</f>
        <v>351077.69000000006</v>
      </c>
      <c r="I281" s="53">
        <f>SUM(I249:I280)</f>
        <v>36457.960000000006</v>
      </c>
      <c r="J281" s="53">
        <f>SUM(J249:J280)</f>
        <v>387535.64999999997</v>
      </c>
      <c r="K281" s="302"/>
      <c r="M281" s="32"/>
      <c r="U281" s="275">
        <v>332920</v>
      </c>
    </row>
    <row r="282" spans="1:21" ht="21.95" customHeight="1">
      <c r="A282" s="332">
        <v>3</v>
      </c>
      <c r="B282" s="43" t="str">
        <f t="shared" ref="B282:B288" si="78">VLOOKUP($A282,$A$8:$J$58,2,FALSE)</f>
        <v>SINALIZAÇÃO</v>
      </c>
      <c r="C282" s="47"/>
      <c r="D282" s="48"/>
      <c r="E282" s="50"/>
      <c r="F282" s="50"/>
      <c r="G282" s="50"/>
      <c r="H282" s="50"/>
      <c r="I282" s="50"/>
      <c r="J282" s="50"/>
      <c r="K282" s="333"/>
      <c r="M282" s="32"/>
    </row>
    <row r="283" spans="1:21" ht="21.95" customHeight="1">
      <c r="A283" s="297" t="s">
        <v>144</v>
      </c>
      <c r="B283" s="298" t="str">
        <f t="shared" si="78"/>
        <v>LIMPEZA DA SUPERFÍCIE PARA APLICAÇÃO DE SINALIZAÇÃO</v>
      </c>
      <c r="C283" s="299" t="str">
        <f t="shared" ref="C283:C288" si="79">VLOOKUP($A283,$A$8:$J$58,3,FALSE)</f>
        <v>m²</v>
      </c>
      <c r="D283" s="300">
        <f>SUM(D284:D285)*0.12+D286</f>
        <v>132.53</v>
      </c>
      <c r="E283" s="301">
        <f t="shared" ref="E283:E288" si="80">VLOOKUP($A283,$A$8:$J$58,5,FALSE)</f>
        <v>1.8299999999999998</v>
      </c>
      <c r="F283" s="301">
        <f t="shared" ref="F283:F288" si="81">VLOOKUP($A283,$A$8:$J$58,6,FALSE)</f>
        <v>0.32</v>
      </c>
      <c r="G283" s="301">
        <f t="shared" ref="G283:G288" si="82">VLOOKUP($A283,$A$8:$J$58,7,FALSE)</f>
        <v>2.15</v>
      </c>
      <c r="H283" s="301">
        <f t="shared" ref="H283:H288" si="83">J283-I283</f>
        <v>242.53</v>
      </c>
      <c r="I283" s="301">
        <f t="shared" ref="I283:I288" si="84">TRUNC(D283*F283,2)</f>
        <v>42.4</v>
      </c>
      <c r="J283" s="301">
        <f t="shared" ref="J283:J288" si="85">TRUNC(D283*G283,2)</f>
        <v>284.93</v>
      </c>
      <c r="K283" s="302">
        <f t="shared" ref="K283:K288" si="86">VLOOKUP($A283,$A$8:$K$58,11,FALSE)</f>
        <v>99814</v>
      </c>
      <c r="M283" s="32"/>
      <c r="S283" s="275">
        <v>1.91</v>
      </c>
      <c r="U283" s="275">
        <v>253.13</v>
      </c>
    </row>
    <row r="284" spans="1:21" ht="21.95" customHeight="1">
      <c r="A284" s="297" t="s">
        <v>145</v>
      </c>
      <c r="B284" s="298" t="str">
        <f t="shared" si="78"/>
        <v>SINALIZAÇÃO HORIZONTAL TINTA ACRÍLICA EIXO  (L= 12CM)</v>
      </c>
      <c r="C284" s="299" t="str">
        <f t="shared" si="79"/>
        <v>m</v>
      </c>
      <c r="D284" s="300">
        <f>48.53/0.12</f>
        <v>404.41666666666669</v>
      </c>
      <c r="E284" s="301">
        <f t="shared" si="80"/>
        <v>4.16</v>
      </c>
      <c r="F284" s="301">
        <f t="shared" si="81"/>
        <v>0.73</v>
      </c>
      <c r="G284" s="301">
        <f t="shared" si="82"/>
        <v>4.8899999999999997</v>
      </c>
      <c r="H284" s="301">
        <f t="shared" si="83"/>
        <v>1682.37</v>
      </c>
      <c r="I284" s="301">
        <f t="shared" si="84"/>
        <v>295.22000000000003</v>
      </c>
      <c r="J284" s="301">
        <f t="shared" si="85"/>
        <v>1977.59</v>
      </c>
      <c r="K284" s="302">
        <f t="shared" si="86"/>
        <v>102512</v>
      </c>
      <c r="M284" s="32"/>
      <c r="S284" s="275">
        <v>37.1</v>
      </c>
      <c r="U284" s="275">
        <v>1800.46</v>
      </c>
    </row>
    <row r="285" spans="1:21" ht="21.95" customHeight="1">
      <c r="A285" s="297" t="s">
        <v>165</v>
      </c>
      <c r="B285" s="298" t="str">
        <f t="shared" si="78"/>
        <v>SINALIZAÇÃO HORIZONTAL TINTA ACRÍLICA, BORDOS (L= 12 CM)</v>
      </c>
      <c r="C285" s="299" t="str">
        <f t="shared" si="79"/>
        <v>m</v>
      </c>
      <c r="D285" s="300"/>
      <c r="E285" s="301">
        <f t="shared" si="80"/>
        <v>4.16</v>
      </c>
      <c r="F285" s="301">
        <f t="shared" si="81"/>
        <v>0.73</v>
      </c>
      <c r="G285" s="301">
        <f t="shared" si="82"/>
        <v>4.8899999999999997</v>
      </c>
      <c r="H285" s="301">
        <f t="shared" si="83"/>
        <v>0</v>
      </c>
      <c r="I285" s="301">
        <f t="shared" si="84"/>
        <v>0</v>
      </c>
      <c r="J285" s="301">
        <f t="shared" si="85"/>
        <v>0</v>
      </c>
      <c r="K285" s="302">
        <f t="shared" si="86"/>
        <v>102512</v>
      </c>
      <c r="M285" s="32"/>
      <c r="S285" s="275">
        <v>37.1</v>
      </c>
      <c r="U285" s="275">
        <v>0</v>
      </c>
    </row>
    <row r="286" spans="1:21" ht="21.95" customHeight="1">
      <c r="A286" s="297" t="s">
        <v>166</v>
      </c>
      <c r="B286" s="298" t="str">
        <f t="shared" si="78"/>
        <v>SINALIZAÇÃO HORIZONTAL ÁREAS ESPECIAIS</v>
      </c>
      <c r="C286" s="299" t="str">
        <f t="shared" si="79"/>
        <v>m²</v>
      </c>
      <c r="D286" s="300">
        <v>84</v>
      </c>
      <c r="E286" s="301">
        <f t="shared" si="80"/>
        <v>35.36</v>
      </c>
      <c r="F286" s="301">
        <f t="shared" si="81"/>
        <v>6.23</v>
      </c>
      <c r="G286" s="301">
        <f t="shared" si="82"/>
        <v>41.59</v>
      </c>
      <c r="H286" s="301">
        <f t="shared" si="83"/>
        <v>2970.24</v>
      </c>
      <c r="I286" s="301">
        <f t="shared" si="84"/>
        <v>523.32000000000005</v>
      </c>
      <c r="J286" s="301">
        <f t="shared" si="85"/>
        <v>3493.56</v>
      </c>
      <c r="K286" s="302">
        <f t="shared" si="86"/>
        <v>5213404</v>
      </c>
      <c r="M286" s="32"/>
      <c r="S286" s="275">
        <v>39.99</v>
      </c>
      <c r="U286" s="275">
        <v>3359.16</v>
      </c>
    </row>
    <row r="287" spans="1:21" ht="34.5">
      <c r="A287" s="297" t="s">
        <v>146</v>
      </c>
      <c r="B287" s="298" t="str">
        <f t="shared" si="78"/>
        <v>PLACA TIPO A32 B-ADVERTENCIA (PASSAGEM DE PEDESTRE)  - SUPORTE METÁLICO H= 2,20M, L = 50CM</v>
      </c>
      <c r="C287" s="299" t="str">
        <f t="shared" si="79"/>
        <v>unid</v>
      </c>
      <c r="D287" s="300">
        <v>8</v>
      </c>
      <c r="E287" s="301">
        <f t="shared" si="80"/>
        <v>582.44000000000005</v>
      </c>
      <c r="F287" s="301">
        <f t="shared" si="81"/>
        <v>102.78</v>
      </c>
      <c r="G287" s="301">
        <f t="shared" si="82"/>
        <v>685.22</v>
      </c>
      <c r="H287" s="301">
        <f t="shared" si="83"/>
        <v>4659.5200000000004</v>
      </c>
      <c r="I287" s="301">
        <f t="shared" si="84"/>
        <v>822.24</v>
      </c>
      <c r="J287" s="301">
        <f t="shared" si="85"/>
        <v>5481.76</v>
      </c>
      <c r="K287" s="302" t="str">
        <f t="shared" si="86"/>
        <v>34723+21014</v>
      </c>
      <c r="M287" s="32"/>
      <c r="S287" s="275">
        <v>685.22</v>
      </c>
      <c r="U287" s="275">
        <v>5481.76</v>
      </c>
    </row>
    <row r="288" spans="1:21" ht="21.95" customHeight="1">
      <c r="A288" s="297" t="s">
        <v>147</v>
      </c>
      <c r="B288" s="298" t="str">
        <f t="shared" si="78"/>
        <v>LIMPEZA FINAL DA OBRA</v>
      </c>
      <c r="C288" s="299" t="str">
        <f t="shared" si="79"/>
        <v>m²</v>
      </c>
      <c r="D288" s="300">
        <f>TRUNC(D244*0.3,2)</f>
        <v>1180.0899999999999</v>
      </c>
      <c r="E288" s="301">
        <f t="shared" si="80"/>
        <v>0.78</v>
      </c>
      <c r="F288" s="301">
        <f t="shared" si="81"/>
        <v>0.19</v>
      </c>
      <c r="G288" s="301">
        <f t="shared" si="82"/>
        <v>0.97</v>
      </c>
      <c r="H288" s="301">
        <f t="shared" si="83"/>
        <v>920.47</v>
      </c>
      <c r="I288" s="301">
        <f t="shared" si="84"/>
        <v>224.21</v>
      </c>
      <c r="J288" s="301">
        <f t="shared" si="85"/>
        <v>1144.68</v>
      </c>
      <c r="K288" s="302" t="str">
        <f t="shared" si="86"/>
        <v>CPU</v>
      </c>
      <c r="M288" s="32"/>
      <c r="S288" s="275">
        <v>0.89</v>
      </c>
      <c r="U288" s="275">
        <v>1050.28</v>
      </c>
    </row>
    <row r="289" spans="1:22" ht="21.95" customHeight="1">
      <c r="A289" s="330" t="str">
        <f>CONCATENATE("TOTAL DO ITEM ",A282," - ",B282)</f>
        <v>TOTAL DO ITEM 3 - SINALIZAÇÃO</v>
      </c>
      <c r="B289" s="43"/>
      <c r="C289" s="51"/>
      <c r="D289" s="51"/>
      <c r="E289" s="52"/>
      <c r="F289" s="52"/>
      <c r="G289" s="52"/>
      <c r="H289" s="53">
        <f>SUM(H283:H288)</f>
        <v>10475.129999999999</v>
      </c>
      <c r="I289" s="53">
        <f>SUM(I283:I288)</f>
        <v>1907.39</v>
      </c>
      <c r="J289" s="53">
        <f>SUM(J283:J288)</f>
        <v>12382.52</v>
      </c>
      <c r="K289" s="302"/>
      <c r="M289" s="32"/>
      <c r="U289" s="275">
        <v>11944.79</v>
      </c>
    </row>
    <row r="290" spans="1:22" ht="21.95" customHeight="1">
      <c r="A290" s="330" t="str">
        <f>CONCATENATE("TOTAL ORÇAMENTO - ",A235)</f>
        <v>TOTAL ORÇAMENTO - LOCAL:</v>
      </c>
      <c r="B290" s="43"/>
      <c r="C290" s="44"/>
      <c r="D290" s="44"/>
      <c r="E290" s="45"/>
      <c r="F290" s="45"/>
      <c r="G290" s="45"/>
      <c r="H290" s="46">
        <f>H289+H281+H247</f>
        <v>362968.93000000005</v>
      </c>
      <c r="I290" s="46">
        <f>I289+I281+I247</f>
        <v>38680.040000000008</v>
      </c>
      <c r="J290" s="46">
        <f>J289+J281+J247</f>
        <v>401648.97</v>
      </c>
      <c r="K290" s="331"/>
      <c r="N290" s="275"/>
      <c r="U290" s="275">
        <v>346516.91</v>
      </c>
    </row>
    <row r="291" spans="1:22" ht="28.5" customHeight="1">
      <c r="A291" s="54"/>
      <c r="B291" s="55"/>
      <c r="C291" s="54"/>
      <c r="D291" s="54"/>
      <c r="E291" s="56"/>
      <c r="F291" s="56"/>
      <c r="G291" s="56"/>
      <c r="H291" s="56"/>
      <c r="I291" s="56"/>
      <c r="J291" s="56"/>
      <c r="K291" s="248" t="str">
        <f>$K$59</f>
        <v>Fevereiro/2022</v>
      </c>
      <c r="N291" s="275"/>
    </row>
    <row r="292" spans="1:22" ht="21.95" customHeight="1">
      <c r="A292" s="58"/>
      <c r="B292" s="59"/>
      <c r="C292" s="58"/>
      <c r="D292" s="58"/>
      <c r="E292" s="60"/>
      <c r="F292" s="60"/>
      <c r="G292" s="60"/>
      <c r="H292" s="58"/>
      <c r="I292" s="58"/>
      <c r="J292" s="58"/>
      <c r="K292" s="61"/>
      <c r="M292" s="29" t="s">
        <v>181</v>
      </c>
      <c r="N292" s="29" t="s">
        <v>182</v>
      </c>
      <c r="O292" s="29" t="s">
        <v>183</v>
      </c>
      <c r="P292" s="29" t="s">
        <v>273</v>
      </c>
    </row>
    <row r="293" spans="1:22" s="27" customFormat="1" ht="21.95" customHeight="1">
      <c r="A293" s="54" t="s">
        <v>154</v>
      </c>
      <c r="B293" s="54" t="str">
        <f>M293</f>
        <v>RUA ANTÔNIO PORFÍLIO DA COSTA</v>
      </c>
      <c r="C293" s="54"/>
      <c r="D293" s="54"/>
      <c r="E293" s="56"/>
      <c r="F293" s="56"/>
      <c r="G293" s="56"/>
      <c r="H293" s="54"/>
      <c r="I293" s="54"/>
      <c r="J293" s="54"/>
      <c r="K293" s="61"/>
      <c r="L293" s="27" t="s">
        <v>383</v>
      </c>
      <c r="M293" s="27" t="s">
        <v>384</v>
      </c>
      <c r="N293" s="27" t="s">
        <v>385</v>
      </c>
      <c r="O293" s="27" t="s">
        <v>386</v>
      </c>
      <c r="P293" s="276">
        <f>J348</f>
        <v>656123.97</v>
      </c>
      <c r="S293" s="374"/>
      <c r="T293" s="374"/>
      <c r="U293" s="374"/>
      <c r="V293" s="374"/>
    </row>
    <row r="294" spans="1:22" s="27" customFormat="1" ht="21.95" customHeight="1">
      <c r="A294" s="54" t="s">
        <v>155</v>
      </c>
      <c r="B294" s="54" t="str">
        <f>N293</f>
        <v xml:space="preserve">RUA RODRIGO VILA NOVA ATÉ A RUA RIO BRANCO </v>
      </c>
      <c r="C294" s="54"/>
      <c r="D294" s="54"/>
      <c r="E294" s="56"/>
      <c r="F294" s="56"/>
      <c r="G294" s="56"/>
      <c r="H294" s="54"/>
      <c r="I294" s="54"/>
      <c r="J294" s="54"/>
      <c r="K294" s="61"/>
      <c r="S294" s="374"/>
      <c r="T294" s="374"/>
      <c r="U294" s="374"/>
      <c r="V294" s="374"/>
    </row>
    <row r="295" spans="1:22" s="27" customFormat="1" ht="21.95" customHeight="1">
      <c r="A295" s="54" t="s">
        <v>128</v>
      </c>
      <c r="B295" s="336" t="str">
        <f>O293</f>
        <v>605,78m X 9,70m + 133,23 (BOCAS)= 6.009,30 m²</v>
      </c>
      <c r="C295" s="54"/>
      <c r="D295" s="54"/>
      <c r="E295" s="56"/>
      <c r="F295" s="56"/>
      <c r="G295" s="56"/>
      <c r="H295" s="54"/>
      <c r="I295" s="54"/>
      <c r="J295" s="54"/>
      <c r="K295" s="61"/>
      <c r="S295" s="374"/>
      <c r="T295" s="374"/>
      <c r="U295" s="374"/>
      <c r="V295" s="374"/>
    </row>
    <row r="296" spans="1:22" ht="21.95" customHeight="1">
      <c r="A296" s="62"/>
      <c r="B296" s="63"/>
      <c r="C296" s="62"/>
      <c r="D296" s="62"/>
      <c r="E296" s="28"/>
      <c r="F296" s="28"/>
      <c r="G296" s="28"/>
      <c r="H296" s="62"/>
      <c r="I296" s="62"/>
      <c r="J296" s="62"/>
      <c r="K296" s="61"/>
    </row>
    <row r="297" spans="1:22" ht="21.95" customHeight="1">
      <c r="A297" s="383" t="s">
        <v>61</v>
      </c>
      <c r="B297" s="385" t="s">
        <v>62</v>
      </c>
      <c r="C297" s="387" t="s">
        <v>167</v>
      </c>
      <c r="D297" s="389" t="s">
        <v>63</v>
      </c>
      <c r="E297" s="377" t="s">
        <v>402</v>
      </c>
      <c r="F297" s="377" t="s">
        <v>403</v>
      </c>
      <c r="G297" s="377" t="s">
        <v>168</v>
      </c>
      <c r="H297" s="377" t="s">
        <v>402</v>
      </c>
      <c r="I297" s="377" t="s">
        <v>403</v>
      </c>
      <c r="J297" s="381" t="s">
        <v>109</v>
      </c>
      <c r="K297" s="379" t="str">
        <f>$K$7</f>
        <v>DATA BASE: DEZ/2021</v>
      </c>
      <c r="N297" s="275" t="s">
        <v>130</v>
      </c>
      <c r="S297" s="275" t="s">
        <v>168</v>
      </c>
      <c r="U297" s="275" t="s">
        <v>109</v>
      </c>
    </row>
    <row r="298" spans="1:22" ht="21.95" customHeight="1">
      <c r="A298" s="384"/>
      <c r="B298" s="386"/>
      <c r="C298" s="388"/>
      <c r="D298" s="390"/>
      <c r="E298" s="378"/>
      <c r="F298" s="378"/>
      <c r="G298" s="378"/>
      <c r="H298" s="378"/>
      <c r="I298" s="378"/>
      <c r="J298" s="382"/>
      <c r="K298" s="380"/>
      <c r="N298" s="275"/>
    </row>
    <row r="299" spans="1:22" ht="15" customHeight="1">
      <c r="A299" s="326"/>
      <c r="B299" s="33"/>
      <c r="C299" s="34"/>
      <c r="D299" s="35"/>
      <c r="E299" s="36"/>
      <c r="F299" s="36"/>
      <c r="G299" s="36"/>
      <c r="H299" s="37"/>
      <c r="I299" s="37"/>
      <c r="J299" s="37"/>
      <c r="K299" s="327"/>
      <c r="N299" s="275"/>
    </row>
    <row r="300" spans="1:22" ht="21.95" customHeight="1">
      <c r="A300" s="328">
        <v>1</v>
      </c>
      <c r="B300" s="38" t="str">
        <f>VLOOKUP($A300,$A$8:$J$58,2,FALSE)</f>
        <v>SERVIÇOS PRELIMINARES</v>
      </c>
      <c r="C300" s="39"/>
      <c r="D300" s="40"/>
      <c r="E300" s="41"/>
      <c r="F300" s="41"/>
      <c r="G300" s="41"/>
      <c r="H300" s="40"/>
      <c r="I300" s="40"/>
      <c r="J300" s="40"/>
      <c r="K300" s="329"/>
      <c r="N300" s="275"/>
    </row>
    <row r="301" spans="1:22" ht="21.95" customHeight="1">
      <c r="A301" s="297" t="s">
        <v>72</v>
      </c>
      <c r="B301" s="298" t="str">
        <f>VLOOKUP($A301,$A$8:$J$58,2,FALSE)</f>
        <v xml:space="preserve">PLACA DE OBRA </v>
      </c>
      <c r="C301" s="299" t="str">
        <f>VLOOKUP($A301,$A$8:$J$58,3,FALSE)</f>
        <v>m²</v>
      </c>
      <c r="D301" s="300"/>
      <c r="E301" s="301">
        <f>VLOOKUP($A301,$A$8:$J$58,5,FALSE)</f>
        <v>357.24</v>
      </c>
      <c r="F301" s="301">
        <f>VLOOKUP($A301,$A$8:$J$58,6,FALSE)</f>
        <v>39.69</v>
      </c>
      <c r="G301" s="301">
        <f>VLOOKUP($A301,$A$8:$J$58,7,FALSE)</f>
        <v>396.93</v>
      </c>
      <c r="H301" s="301">
        <f>J301-I301</f>
        <v>0</v>
      </c>
      <c r="I301" s="301">
        <f>TRUNC(D301*F301,2)</f>
        <v>0</v>
      </c>
      <c r="J301" s="301">
        <f>TRUNC(D301*G301,2)</f>
        <v>0</v>
      </c>
      <c r="K301" s="302" t="str">
        <f>VLOOKUP($A301,$A$8:$K$58,11,FALSE)</f>
        <v>CPU</v>
      </c>
      <c r="N301" s="275"/>
      <c r="S301" s="275">
        <v>380.64</v>
      </c>
      <c r="U301" s="275">
        <v>0</v>
      </c>
    </row>
    <row r="302" spans="1:22" ht="21.95" customHeight="1">
      <c r="A302" s="297" t="s">
        <v>74</v>
      </c>
      <c r="B302" s="298" t="str">
        <f>VLOOKUP($A302,$A$8:$J$58,2,FALSE)</f>
        <v>SERVIÇOS TOPOGRÁFICOS PARA PAVIMENTAÇÃO</v>
      </c>
      <c r="C302" s="299" t="str">
        <f>VLOOKUP($A302,$A$8:$J$58,3,FALSE)</f>
        <v>m²</v>
      </c>
      <c r="D302" s="300">
        <v>6009.3</v>
      </c>
      <c r="E302" s="301">
        <f>VLOOKUP($A302,$A$8:$J$58,5,FALSE)</f>
        <v>0.36</v>
      </c>
      <c r="F302" s="301">
        <f>VLOOKUP($A302,$A$8:$J$58,6,FALSE)</f>
        <v>0.08</v>
      </c>
      <c r="G302" s="301">
        <f>VLOOKUP($A302,$A$8:$J$58,7,FALSE)</f>
        <v>0.44</v>
      </c>
      <c r="H302" s="301">
        <f>J302-I302</f>
        <v>2163.3500000000004</v>
      </c>
      <c r="I302" s="301">
        <f>TRUNC(D302*F302,2)</f>
        <v>480.74</v>
      </c>
      <c r="J302" s="301">
        <f>TRUNC(D302*G302,2)</f>
        <v>2644.09</v>
      </c>
      <c r="K302" s="302" t="str">
        <f>VLOOKUP($A302,$A$8:$K$58,11,FALSE)</f>
        <v>CPU</v>
      </c>
      <c r="N302" s="275"/>
      <c r="S302" s="275">
        <v>0.42</v>
      </c>
      <c r="U302" s="275">
        <v>2523.9</v>
      </c>
    </row>
    <row r="303" spans="1:22" ht="21.95" customHeight="1">
      <c r="A303" s="297" t="s">
        <v>76</v>
      </c>
      <c r="B303" s="298" t="str">
        <f>VLOOKUP($A303,$A$8:$J$58,2,FALSE)</f>
        <v>MOBILIZAÇÃO E DESMOBILIZAÇÃO DE EQUIPES E EQUIPAMENTOS</v>
      </c>
      <c r="C303" s="299" t="str">
        <f>VLOOKUP($A303,$A$8:$J$58,3,FALSE)</f>
        <v>unid</v>
      </c>
      <c r="D303" s="300"/>
      <c r="E303" s="301">
        <f>VLOOKUP($A303,$A$8:$J$58,5,FALSE)</f>
        <v>8262.6799999999985</v>
      </c>
      <c r="F303" s="301">
        <f>VLOOKUP($A303,$A$8:$J$58,6,FALSE)</f>
        <v>8262.67</v>
      </c>
      <c r="G303" s="301">
        <f>VLOOKUP($A303,$A$8:$J$58,7,FALSE)</f>
        <v>16525.349999999999</v>
      </c>
      <c r="H303" s="301">
        <f>J303-I303</f>
        <v>0</v>
      </c>
      <c r="I303" s="301">
        <f>TRUNC(D303*F303,2)</f>
        <v>0</v>
      </c>
      <c r="J303" s="301">
        <f>TRUNC(D303*G303,2)</f>
        <v>0</v>
      </c>
      <c r="K303" s="302" t="str">
        <f>VLOOKUP($A303,$A$8:$K$58,11,FALSE)</f>
        <v>CPU</v>
      </c>
      <c r="N303" s="275"/>
      <c r="S303" s="275">
        <v>16525.349999999999</v>
      </c>
      <c r="U303" s="275">
        <v>0</v>
      </c>
    </row>
    <row r="304" spans="1:22" ht="21.95" customHeight="1">
      <c r="A304" s="297" t="s">
        <v>78</v>
      </c>
      <c r="B304" s="298" t="str">
        <f>VLOOKUP($A304,$A$8:$J$58,2,FALSE)</f>
        <v>ADMINISTRAÇÃO LOCAL DE OBRA</v>
      </c>
      <c r="C304" s="299" t="str">
        <f>VLOOKUP($A304,$A$8:$J$58,3,FALSE)</f>
        <v>mês</v>
      </c>
      <c r="D304" s="300"/>
      <c r="E304" s="301">
        <f>VLOOKUP($A304,$A$8:$J$58,5,FALSE)</f>
        <v>15330.810000000001</v>
      </c>
      <c r="F304" s="301">
        <f>VLOOKUP($A304,$A$8:$J$58,6,FALSE)</f>
        <v>806.88</v>
      </c>
      <c r="G304" s="301">
        <f>VLOOKUP($A304,$A$8:$J$58,7,FALSE)</f>
        <v>16137.69</v>
      </c>
      <c r="H304" s="301">
        <f>J304-I304</f>
        <v>0</v>
      </c>
      <c r="I304" s="301">
        <f>TRUNC(D304*F304,2)</f>
        <v>0</v>
      </c>
      <c r="J304" s="301">
        <f>TRUNC(D304*G304,2)</f>
        <v>0</v>
      </c>
      <c r="K304" s="302" t="str">
        <f>VLOOKUP($A304,$A$8:$K$58,11,FALSE)</f>
        <v>CPU</v>
      </c>
      <c r="N304" s="275"/>
      <c r="S304" s="275">
        <v>14931.12</v>
      </c>
      <c r="U304" s="275">
        <v>0</v>
      </c>
    </row>
    <row r="305" spans="1:21" ht="21.95" customHeight="1">
      <c r="A305" s="330" t="str">
        <f>CONCATENATE("TOTAL DO ITEM ",A300," - ",B300)</f>
        <v>TOTAL DO ITEM 1 - SERVIÇOS PRELIMINARES</v>
      </c>
      <c r="B305" s="43"/>
      <c r="C305" s="44"/>
      <c r="D305" s="44"/>
      <c r="E305" s="45"/>
      <c r="F305" s="45"/>
      <c r="G305" s="45"/>
      <c r="H305" s="46">
        <f>SUM(H301:H304)</f>
        <v>2163.3500000000004</v>
      </c>
      <c r="I305" s="46">
        <f>SUM(I301:I304)</f>
        <v>480.74</v>
      </c>
      <c r="J305" s="46">
        <f>SUM(J301:J304)</f>
        <v>2644.09</v>
      </c>
      <c r="K305" s="331"/>
      <c r="U305" s="275">
        <v>2523.9</v>
      </c>
    </row>
    <row r="306" spans="1:21" ht="21.95" customHeight="1">
      <c r="A306" s="332">
        <v>2</v>
      </c>
      <c r="B306" s="43" t="str">
        <f t="shared" ref="B306:B338" si="87">VLOOKUP($A306,$A$8:$J$58,2,FALSE)</f>
        <v>CAPEAMENTO ASFÁLTICO</v>
      </c>
      <c r="C306" s="47"/>
      <c r="D306" s="48"/>
      <c r="E306" s="50"/>
      <c r="F306" s="50"/>
      <c r="G306" s="50"/>
      <c r="H306" s="50"/>
      <c r="I306" s="50"/>
      <c r="J306" s="50"/>
      <c r="K306" s="302"/>
      <c r="M306" s="32"/>
    </row>
    <row r="307" spans="1:21" ht="21.95" customHeight="1">
      <c r="A307" s="297" t="s">
        <v>97</v>
      </c>
      <c r="B307" s="298" t="str">
        <f t="shared" si="87"/>
        <v>REMOÇÃO DE PAVIMENTO EXISTENTE, EXCLUSIVE BOTA FORA DO MATERIAL</v>
      </c>
      <c r="C307" s="299" t="str">
        <f t="shared" ref="C307:C338" si="88">VLOOKUP($A307,$A$8:$J$58,3,FALSE)</f>
        <v>m²</v>
      </c>
      <c r="D307" s="300">
        <v>21.01</v>
      </c>
      <c r="E307" s="301">
        <f t="shared" ref="E307:E338" si="89">VLOOKUP($A307,$A$8:$J$58,5,FALSE)</f>
        <v>18.64</v>
      </c>
      <c r="F307" s="301">
        <f t="shared" ref="F307:F338" si="90">VLOOKUP($A307,$A$8:$J$58,6,FALSE)</f>
        <v>3.28</v>
      </c>
      <c r="G307" s="301">
        <f t="shared" ref="G307:G338" si="91">VLOOKUP($A307,$A$8:$J$58,7,FALSE)</f>
        <v>21.92</v>
      </c>
      <c r="H307" s="301">
        <f t="shared" ref="H307:H338" si="92">J307-I307</f>
        <v>391.62</v>
      </c>
      <c r="I307" s="301">
        <f t="shared" ref="I307:I338" si="93">TRUNC(D307*F307,2)</f>
        <v>68.91</v>
      </c>
      <c r="J307" s="301">
        <f t="shared" ref="J307:J338" si="94">TRUNC(D307*G307,2)</f>
        <v>460.53</v>
      </c>
      <c r="K307" s="302">
        <f t="shared" ref="K307:K338" si="95">VLOOKUP($A307,$A$8:$K$58,11,FALSE)</f>
        <v>97636</v>
      </c>
      <c r="M307" s="32"/>
      <c r="S307" s="275">
        <v>20.22</v>
      </c>
      <c r="U307" s="275">
        <v>424.82</v>
      </c>
    </row>
    <row r="308" spans="1:21" ht="21.95" customHeight="1">
      <c r="A308" s="297" t="s">
        <v>99</v>
      </c>
      <c r="B308" s="298" t="str">
        <f t="shared" si="87"/>
        <v>TRANSPORTE DO MATERIAL REMOVIDO - DMT 5 KM</v>
      </c>
      <c r="C308" s="299" t="str">
        <f t="shared" si="88"/>
        <v>m³xkm</v>
      </c>
      <c r="D308" s="300">
        <f>TRUNC(D307*0.2*O308,2)</f>
        <v>21.01</v>
      </c>
      <c r="E308" s="301">
        <f t="shared" si="89"/>
        <v>2.4099999999999997</v>
      </c>
      <c r="F308" s="301">
        <f t="shared" si="90"/>
        <v>0.12</v>
      </c>
      <c r="G308" s="301">
        <f t="shared" si="91"/>
        <v>2.5299999999999998</v>
      </c>
      <c r="H308" s="301">
        <f t="shared" si="92"/>
        <v>50.629999999999995</v>
      </c>
      <c r="I308" s="301">
        <f t="shared" si="93"/>
        <v>2.52</v>
      </c>
      <c r="J308" s="301">
        <f t="shared" si="94"/>
        <v>53.15</v>
      </c>
      <c r="K308" s="302">
        <f t="shared" si="95"/>
        <v>93588</v>
      </c>
      <c r="O308" s="274">
        <f>$O$1</f>
        <v>5</v>
      </c>
      <c r="S308" s="275">
        <v>2.61</v>
      </c>
      <c r="U308" s="275">
        <v>54.83</v>
      </c>
    </row>
    <row r="309" spans="1:21" ht="21.95" customHeight="1">
      <c r="A309" s="297" t="s">
        <v>101</v>
      </c>
      <c r="B309" s="298" t="str">
        <f t="shared" si="87"/>
        <v>REMOÇÃO DE MATERIAL INADEQUADO, MAT. 1ª CAT., INCLUSIVE TRANSPORTE ATÉ 1 KM</v>
      </c>
      <c r="C309" s="299" t="str">
        <f t="shared" si="88"/>
        <v>m³</v>
      </c>
      <c r="D309" s="300">
        <f>TRUNC(D307*0.3,2)</f>
        <v>6.3</v>
      </c>
      <c r="E309" s="301">
        <f t="shared" si="89"/>
        <v>10.32</v>
      </c>
      <c r="F309" s="301">
        <f t="shared" si="90"/>
        <v>1.1399999999999999</v>
      </c>
      <c r="G309" s="301">
        <f t="shared" si="91"/>
        <v>11.46</v>
      </c>
      <c r="H309" s="301">
        <f t="shared" si="92"/>
        <v>65.009999999999991</v>
      </c>
      <c r="I309" s="301">
        <f t="shared" si="93"/>
        <v>7.18</v>
      </c>
      <c r="J309" s="301">
        <f t="shared" si="94"/>
        <v>72.19</v>
      </c>
      <c r="K309" s="302">
        <f t="shared" si="95"/>
        <v>101230</v>
      </c>
      <c r="M309" s="32"/>
      <c r="S309" s="275">
        <v>9.89</v>
      </c>
      <c r="U309" s="275">
        <v>62.3</v>
      </c>
    </row>
    <row r="310" spans="1:21" ht="21.95" customHeight="1">
      <c r="A310" s="297" t="s">
        <v>103</v>
      </c>
      <c r="B310" s="298" t="str">
        <f t="shared" si="87"/>
        <v>TRANSPORTE COM CAMINHÃO BASCULANTE - DMT 4 KM</v>
      </c>
      <c r="C310" s="299" t="str">
        <f t="shared" si="88"/>
        <v>m³xkm</v>
      </c>
      <c r="D310" s="300">
        <f>TRUNC(D309*1.25*O310,2)</f>
        <v>31.5</v>
      </c>
      <c r="E310" s="301">
        <f t="shared" si="89"/>
        <v>2.4099999999999997</v>
      </c>
      <c r="F310" s="301">
        <f t="shared" si="90"/>
        <v>0.12</v>
      </c>
      <c r="G310" s="301">
        <f t="shared" si="91"/>
        <v>2.5299999999999998</v>
      </c>
      <c r="H310" s="301">
        <f t="shared" si="92"/>
        <v>75.91</v>
      </c>
      <c r="I310" s="301">
        <f t="shared" si="93"/>
        <v>3.78</v>
      </c>
      <c r="J310" s="301">
        <f t="shared" si="94"/>
        <v>79.69</v>
      </c>
      <c r="K310" s="302">
        <f t="shared" si="95"/>
        <v>93588</v>
      </c>
      <c r="O310" s="274">
        <f>$O$1-1</f>
        <v>4</v>
      </c>
      <c r="S310" s="275">
        <v>2.61</v>
      </c>
      <c r="U310" s="275">
        <v>82.21</v>
      </c>
    </row>
    <row r="311" spans="1:21" ht="21.95" customHeight="1">
      <c r="A311" s="297" t="s">
        <v>105</v>
      </c>
      <c r="B311" s="298" t="str">
        <f t="shared" si="87"/>
        <v>ESPALHAMENTO DE MATERIAL  COM TRATOR DE ESTEIRAS</v>
      </c>
      <c r="C311" s="299" t="str">
        <f t="shared" si="88"/>
        <v>m³</v>
      </c>
      <c r="D311" s="300">
        <f>TRUNC(D309*1.25,2)</f>
        <v>7.87</v>
      </c>
      <c r="E311" s="301">
        <f t="shared" si="89"/>
        <v>1.5499999999999998</v>
      </c>
      <c r="F311" s="301">
        <f t="shared" si="90"/>
        <v>0.08</v>
      </c>
      <c r="G311" s="301">
        <f t="shared" si="91"/>
        <v>1.63</v>
      </c>
      <c r="H311" s="301">
        <f t="shared" si="92"/>
        <v>12.200000000000001</v>
      </c>
      <c r="I311" s="301">
        <f t="shared" si="93"/>
        <v>0.62</v>
      </c>
      <c r="J311" s="301">
        <f t="shared" si="94"/>
        <v>12.82</v>
      </c>
      <c r="K311" s="302">
        <f t="shared" si="95"/>
        <v>100574</v>
      </c>
      <c r="M311" s="32"/>
      <c r="S311" s="275">
        <v>1.4</v>
      </c>
      <c r="U311" s="275">
        <v>11.01</v>
      </c>
    </row>
    <row r="312" spans="1:21" ht="21.95" customHeight="1">
      <c r="A312" s="297" t="s">
        <v>107</v>
      </c>
      <c r="B312" s="298" t="str">
        <f t="shared" si="87"/>
        <v>REGULARIZAÇÃO E COMPACTAÇÃO DE SUBLEITO</v>
      </c>
      <c r="C312" s="299" t="str">
        <f t="shared" si="88"/>
        <v>m²</v>
      </c>
      <c r="D312" s="300">
        <f>D307</f>
        <v>21.01</v>
      </c>
      <c r="E312" s="301">
        <f t="shared" si="89"/>
        <v>2.38</v>
      </c>
      <c r="F312" s="301">
        <f t="shared" si="90"/>
        <v>0.26</v>
      </c>
      <c r="G312" s="301">
        <f t="shared" si="91"/>
        <v>2.64</v>
      </c>
      <c r="H312" s="301">
        <f t="shared" si="92"/>
        <v>50</v>
      </c>
      <c r="I312" s="301">
        <f t="shared" si="93"/>
        <v>5.46</v>
      </c>
      <c r="J312" s="301">
        <f t="shared" si="94"/>
        <v>55.46</v>
      </c>
      <c r="K312" s="302">
        <f t="shared" si="95"/>
        <v>100576</v>
      </c>
      <c r="M312" s="32"/>
      <c r="S312" s="275">
        <v>2.15</v>
      </c>
      <c r="U312" s="275">
        <v>45.17</v>
      </c>
    </row>
    <row r="313" spans="1:21" ht="21.95" customHeight="1">
      <c r="A313" s="297" t="s">
        <v>135</v>
      </c>
      <c r="B313" s="298" t="str">
        <f t="shared" si="87"/>
        <v>RECOMPOSIÇÃO DE PAVIMENTO COM RACHÃO - EXCLUSIVE CARGA E TRANSPORTE (E= 30CM)</v>
      </c>
      <c r="C313" s="299" t="str">
        <f t="shared" si="88"/>
        <v>m³</v>
      </c>
      <c r="D313" s="300">
        <f>TRUNC(D312*0.3,2)</f>
        <v>6.3</v>
      </c>
      <c r="E313" s="301">
        <f t="shared" si="89"/>
        <v>114.14</v>
      </c>
      <c r="F313" s="301">
        <f t="shared" si="90"/>
        <v>9.92</v>
      </c>
      <c r="G313" s="301">
        <f t="shared" si="91"/>
        <v>124.06</v>
      </c>
      <c r="H313" s="301">
        <f t="shared" si="92"/>
        <v>719.08</v>
      </c>
      <c r="I313" s="301">
        <f t="shared" si="93"/>
        <v>62.49</v>
      </c>
      <c r="J313" s="301">
        <f t="shared" si="94"/>
        <v>781.57</v>
      </c>
      <c r="K313" s="302">
        <f t="shared" si="95"/>
        <v>96400</v>
      </c>
      <c r="M313" s="32"/>
      <c r="S313" s="275">
        <v>110.67</v>
      </c>
      <c r="U313" s="275">
        <v>697.22</v>
      </c>
    </row>
    <row r="314" spans="1:21" ht="21.95" customHeight="1">
      <c r="A314" s="297" t="s">
        <v>136</v>
      </c>
      <c r="B314" s="298" t="str">
        <f t="shared" si="87"/>
        <v>CARGA, MANOBRA E DESCARGA DE BRITA RACHÃO</v>
      </c>
      <c r="C314" s="299" t="str">
        <f t="shared" si="88"/>
        <v>m³</v>
      </c>
      <c r="D314" s="300">
        <f>TRUNC(D313*1.4,2)</f>
        <v>8.82</v>
      </c>
      <c r="E314" s="301">
        <f t="shared" si="89"/>
        <v>7.0699999999999994</v>
      </c>
      <c r="F314" s="301">
        <f t="shared" si="90"/>
        <v>0.61</v>
      </c>
      <c r="G314" s="301">
        <f t="shared" si="91"/>
        <v>7.68</v>
      </c>
      <c r="H314" s="301">
        <f t="shared" si="92"/>
        <v>62.35</v>
      </c>
      <c r="I314" s="301">
        <f t="shared" si="93"/>
        <v>5.38</v>
      </c>
      <c r="J314" s="301">
        <f t="shared" si="94"/>
        <v>67.73</v>
      </c>
      <c r="K314" s="302">
        <f t="shared" si="95"/>
        <v>100974</v>
      </c>
      <c r="M314" s="32"/>
      <c r="S314" s="275">
        <v>7.47</v>
      </c>
      <c r="U314" s="275">
        <v>65.88</v>
      </c>
    </row>
    <row r="315" spans="1:21" ht="21.95" customHeight="1">
      <c r="A315" s="297" t="s">
        <v>137</v>
      </c>
      <c r="B315" s="298" t="str">
        <f t="shared" si="87"/>
        <v>TRANSPORTE DE BRITA RACHÃO ATÉ 30 KM - DMT 30 KM</v>
      </c>
      <c r="C315" s="299" t="str">
        <f t="shared" si="88"/>
        <v>m³xkm</v>
      </c>
      <c r="D315" s="300">
        <f>TRUNC(D314*O315,2)</f>
        <v>264.60000000000002</v>
      </c>
      <c r="E315" s="301">
        <f t="shared" si="89"/>
        <v>1.9</v>
      </c>
      <c r="F315" s="301">
        <f t="shared" si="90"/>
        <v>0.1</v>
      </c>
      <c r="G315" s="301">
        <f t="shared" si="91"/>
        <v>2</v>
      </c>
      <c r="H315" s="301">
        <f t="shared" si="92"/>
        <v>502.74000000000007</v>
      </c>
      <c r="I315" s="301">
        <f t="shared" si="93"/>
        <v>26.46</v>
      </c>
      <c r="J315" s="301">
        <f t="shared" si="94"/>
        <v>529.20000000000005</v>
      </c>
      <c r="K315" s="302">
        <f t="shared" si="95"/>
        <v>95875</v>
      </c>
      <c r="O315" s="274">
        <v>30</v>
      </c>
      <c r="S315" s="275">
        <v>2.0699999999999998</v>
      </c>
      <c r="U315" s="275">
        <v>547.72</v>
      </c>
    </row>
    <row r="316" spans="1:21" ht="21.95" customHeight="1">
      <c r="A316" s="297" t="s">
        <v>139</v>
      </c>
      <c r="B316" s="298" t="str">
        <f t="shared" si="87"/>
        <v>TRANSPORTE DE BRITA RACHÃO ADICIONAL PARA EXCEDENTE A 30 KM - DMT 20 KM</v>
      </c>
      <c r="C316" s="299" t="str">
        <f t="shared" si="88"/>
        <v>m³xkm</v>
      </c>
      <c r="D316" s="300">
        <f>TRUNC(D314*O316,2)</f>
        <v>176.4</v>
      </c>
      <c r="E316" s="301">
        <f t="shared" si="89"/>
        <v>0.76</v>
      </c>
      <c r="F316" s="301">
        <f t="shared" si="90"/>
        <v>0.03</v>
      </c>
      <c r="G316" s="301">
        <f t="shared" si="91"/>
        <v>0.79</v>
      </c>
      <c r="H316" s="301">
        <f t="shared" si="92"/>
        <v>134.06</v>
      </c>
      <c r="I316" s="301">
        <f t="shared" si="93"/>
        <v>5.29</v>
      </c>
      <c r="J316" s="301">
        <f t="shared" si="94"/>
        <v>139.35</v>
      </c>
      <c r="K316" s="302">
        <f t="shared" si="95"/>
        <v>93590</v>
      </c>
      <c r="O316" s="274">
        <f>$O$3-O315</f>
        <v>20</v>
      </c>
      <c r="S316" s="275">
        <v>0.81</v>
      </c>
      <c r="U316" s="275">
        <v>142.88</v>
      </c>
    </row>
    <row r="317" spans="1:21" ht="34.5">
      <c r="A317" s="297" t="s">
        <v>140</v>
      </c>
      <c r="B317" s="298" t="str">
        <f t="shared" si="87"/>
        <v>RECOMPOSIÇÃO DE PAVIMENTO COM BRITA GRADUADA SIMPLES - EXCLUSIVE CARGA E TRANSPORTE (E= 20 CM)</v>
      </c>
      <c r="C317" s="299" t="str">
        <f t="shared" si="88"/>
        <v>m³</v>
      </c>
      <c r="D317" s="300">
        <f>TRUNC(D312*0.2,2)</f>
        <v>4.2</v>
      </c>
      <c r="E317" s="301">
        <f t="shared" si="89"/>
        <v>125.61999999999999</v>
      </c>
      <c r="F317" s="301">
        <f t="shared" si="90"/>
        <v>10.92</v>
      </c>
      <c r="G317" s="301">
        <f t="shared" si="91"/>
        <v>136.54</v>
      </c>
      <c r="H317" s="301">
        <f t="shared" si="92"/>
        <v>527.6</v>
      </c>
      <c r="I317" s="301">
        <f t="shared" si="93"/>
        <v>45.86</v>
      </c>
      <c r="J317" s="301">
        <f t="shared" si="94"/>
        <v>573.46</v>
      </c>
      <c r="K317" s="302">
        <f t="shared" si="95"/>
        <v>96396</v>
      </c>
      <c r="M317" s="32"/>
      <c r="S317" s="275">
        <v>121.83</v>
      </c>
      <c r="U317" s="275">
        <v>511.68</v>
      </c>
    </row>
    <row r="318" spans="1:21" ht="21.95" customHeight="1">
      <c r="A318" s="297" t="s">
        <v>141</v>
      </c>
      <c r="B318" s="298" t="str">
        <f t="shared" si="87"/>
        <v>CARGA, MANOBRA E DESCARGA DE BRITA GRADUADA</v>
      </c>
      <c r="C318" s="299" t="str">
        <f t="shared" si="88"/>
        <v>m³</v>
      </c>
      <c r="D318" s="300">
        <f>TRUNC(D317*1.4667,2)</f>
        <v>6.16</v>
      </c>
      <c r="E318" s="301">
        <f t="shared" si="89"/>
        <v>7.0699999999999994</v>
      </c>
      <c r="F318" s="301">
        <f t="shared" si="90"/>
        <v>0.61</v>
      </c>
      <c r="G318" s="301">
        <f t="shared" si="91"/>
        <v>7.68</v>
      </c>
      <c r="H318" s="301">
        <f t="shared" si="92"/>
        <v>43.55</v>
      </c>
      <c r="I318" s="301">
        <f t="shared" si="93"/>
        <v>3.75</v>
      </c>
      <c r="J318" s="301">
        <f t="shared" si="94"/>
        <v>47.3</v>
      </c>
      <c r="K318" s="302">
        <f t="shared" si="95"/>
        <v>100974</v>
      </c>
      <c r="M318" s="32"/>
      <c r="S318" s="275">
        <v>7.47</v>
      </c>
      <c r="U318" s="275">
        <v>46.01</v>
      </c>
    </row>
    <row r="319" spans="1:21" ht="21.95" customHeight="1">
      <c r="A319" s="297" t="s">
        <v>346</v>
      </c>
      <c r="B319" s="298" t="str">
        <f t="shared" si="87"/>
        <v>TRANSPORTE DE BRITA GRADUADA ATÉ 30 KM - DMT 30 KM</v>
      </c>
      <c r="C319" s="299" t="str">
        <f t="shared" si="88"/>
        <v>m³xkm</v>
      </c>
      <c r="D319" s="300">
        <f>TRUNC(D318*O319,2)</f>
        <v>184.8</v>
      </c>
      <c r="E319" s="301">
        <f t="shared" si="89"/>
        <v>1.9</v>
      </c>
      <c r="F319" s="301">
        <f t="shared" si="90"/>
        <v>0.1</v>
      </c>
      <c r="G319" s="301">
        <f t="shared" si="91"/>
        <v>2</v>
      </c>
      <c r="H319" s="301">
        <f t="shared" si="92"/>
        <v>351.12</v>
      </c>
      <c r="I319" s="301">
        <f t="shared" si="93"/>
        <v>18.48</v>
      </c>
      <c r="J319" s="301">
        <f t="shared" si="94"/>
        <v>369.6</v>
      </c>
      <c r="K319" s="302">
        <f t="shared" si="95"/>
        <v>95875</v>
      </c>
      <c r="M319" s="32"/>
      <c r="O319" s="274">
        <v>30</v>
      </c>
      <c r="S319" s="275">
        <v>2.0699999999999998</v>
      </c>
      <c r="U319" s="275">
        <v>382.53</v>
      </c>
    </row>
    <row r="320" spans="1:21" ht="21.95" customHeight="1">
      <c r="A320" s="297" t="s">
        <v>142</v>
      </c>
      <c r="B320" s="298" t="str">
        <f t="shared" si="87"/>
        <v>TRANSPORTE DE BRITA GRADUADA ADICIONAL PARA EXCEDENTE A 30 KM - DMT 20 KM</v>
      </c>
      <c r="C320" s="299" t="str">
        <f t="shared" si="88"/>
        <v>m³xkm</v>
      </c>
      <c r="D320" s="300">
        <f>TRUNC(D318*O320,2)</f>
        <v>123.2</v>
      </c>
      <c r="E320" s="301">
        <f t="shared" si="89"/>
        <v>0.76</v>
      </c>
      <c r="F320" s="301">
        <f t="shared" si="90"/>
        <v>0.03</v>
      </c>
      <c r="G320" s="301">
        <f t="shared" si="91"/>
        <v>0.79</v>
      </c>
      <c r="H320" s="301">
        <f t="shared" si="92"/>
        <v>93.63</v>
      </c>
      <c r="I320" s="301">
        <f t="shared" si="93"/>
        <v>3.69</v>
      </c>
      <c r="J320" s="301">
        <f t="shared" si="94"/>
        <v>97.32</v>
      </c>
      <c r="K320" s="302">
        <f t="shared" si="95"/>
        <v>93590</v>
      </c>
      <c r="M320" s="32"/>
      <c r="O320" s="274">
        <f>$O$3-O319</f>
        <v>20</v>
      </c>
      <c r="S320" s="275">
        <v>0.81</v>
      </c>
      <c r="U320" s="275">
        <v>99.79</v>
      </c>
    </row>
    <row r="321" spans="1:21" ht="21.95" customHeight="1">
      <c r="A321" s="297" t="s">
        <v>347</v>
      </c>
      <c r="B321" s="298" t="str">
        <f t="shared" si="87"/>
        <v>EXECUÇÃO DE IMPRIMAÇÃO COM ASFALTO DILUÍDO CM-30. AF_09/2017</v>
      </c>
      <c r="C321" s="299" t="str">
        <f t="shared" si="88"/>
        <v>m²</v>
      </c>
      <c r="D321" s="300">
        <f>D312</f>
        <v>21.01</v>
      </c>
      <c r="E321" s="301">
        <f t="shared" si="89"/>
        <v>10.43</v>
      </c>
      <c r="F321" s="301">
        <f t="shared" si="90"/>
        <v>1.42</v>
      </c>
      <c r="G321" s="301">
        <f t="shared" si="91"/>
        <v>11.85</v>
      </c>
      <c r="H321" s="301">
        <f t="shared" si="92"/>
        <v>219.13</v>
      </c>
      <c r="I321" s="301">
        <f t="shared" si="93"/>
        <v>29.83</v>
      </c>
      <c r="J321" s="301">
        <f t="shared" si="94"/>
        <v>248.96</v>
      </c>
      <c r="K321" s="302" t="str">
        <f t="shared" si="95"/>
        <v>96401 (CPU)</v>
      </c>
      <c r="M321" s="32"/>
      <c r="S321" s="275">
        <v>11.17</v>
      </c>
      <c r="U321" s="275">
        <v>234.68</v>
      </c>
    </row>
    <row r="322" spans="1:21" ht="21.95" customHeight="1">
      <c r="A322" s="297" t="s">
        <v>348</v>
      </c>
      <c r="B322" s="298" t="str">
        <f t="shared" si="87"/>
        <v>FRESAGEM DESCONTINUA</v>
      </c>
      <c r="C322" s="299" t="str">
        <f t="shared" si="88"/>
        <v>m²</v>
      </c>
      <c r="D322" s="300">
        <v>472</v>
      </c>
      <c r="E322" s="301">
        <f t="shared" si="89"/>
        <v>8.9599999999999991</v>
      </c>
      <c r="F322" s="301">
        <f t="shared" si="90"/>
        <v>1.58</v>
      </c>
      <c r="G322" s="301">
        <f t="shared" si="91"/>
        <v>10.54</v>
      </c>
      <c r="H322" s="301">
        <f t="shared" si="92"/>
        <v>4229.12</v>
      </c>
      <c r="I322" s="301">
        <f t="shared" si="93"/>
        <v>745.76</v>
      </c>
      <c r="J322" s="301">
        <f t="shared" si="94"/>
        <v>4974.88</v>
      </c>
      <c r="K322" s="302" t="str">
        <f t="shared" si="95"/>
        <v>96001+95875</v>
      </c>
      <c r="M322" s="32"/>
      <c r="S322" s="275">
        <v>7.72</v>
      </c>
      <c r="U322" s="275">
        <v>3643.84</v>
      </c>
    </row>
    <row r="323" spans="1:21" ht="21.95" customHeight="1">
      <c r="A323" s="297" t="s">
        <v>349</v>
      </c>
      <c r="B323" s="298" t="str">
        <f t="shared" si="87"/>
        <v>PINTURA DE LIGACAO COM EMULSAO RR-2C</v>
      </c>
      <c r="C323" s="299" t="str">
        <f t="shared" si="88"/>
        <v>m²</v>
      </c>
      <c r="D323" s="300">
        <f>D322</f>
        <v>472</v>
      </c>
      <c r="E323" s="301">
        <f t="shared" si="89"/>
        <v>3.46</v>
      </c>
      <c r="F323" s="301">
        <f t="shared" si="90"/>
        <v>0.3</v>
      </c>
      <c r="G323" s="301">
        <f t="shared" si="91"/>
        <v>3.76</v>
      </c>
      <c r="H323" s="301">
        <f t="shared" si="92"/>
        <v>1633.1200000000001</v>
      </c>
      <c r="I323" s="301">
        <f t="shared" si="93"/>
        <v>141.6</v>
      </c>
      <c r="J323" s="301">
        <f t="shared" si="94"/>
        <v>1774.72</v>
      </c>
      <c r="K323" s="302" t="str">
        <f t="shared" si="95"/>
        <v>96402 (CPU)</v>
      </c>
      <c r="M323" s="32"/>
      <c r="S323" s="275">
        <v>3.15</v>
      </c>
      <c r="U323" s="275">
        <v>1486.8</v>
      </c>
    </row>
    <row r="324" spans="1:21" ht="21.95" customHeight="1">
      <c r="A324" s="297" t="s">
        <v>350</v>
      </c>
      <c r="B324" s="298" t="str">
        <f t="shared" si="87"/>
        <v>CAMADA DE REGULARIZAÇÃO DA PISTA COM C.B.U.Q., EXCLUSIVE TRANSPORTE</v>
      </c>
      <c r="C324" s="299" t="str">
        <f t="shared" si="88"/>
        <v>m³</v>
      </c>
      <c r="D324" s="300">
        <f>TRUNC(D323*0.04,2)</f>
        <v>18.88</v>
      </c>
      <c r="E324" s="301">
        <f t="shared" si="89"/>
        <v>1531.42</v>
      </c>
      <c r="F324" s="301">
        <f t="shared" si="90"/>
        <v>160.75</v>
      </c>
      <c r="G324" s="301">
        <f t="shared" si="91"/>
        <v>1692.17</v>
      </c>
      <c r="H324" s="301">
        <f t="shared" si="92"/>
        <v>28913.200000000001</v>
      </c>
      <c r="I324" s="301">
        <f t="shared" si="93"/>
        <v>3034.96</v>
      </c>
      <c r="J324" s="301">
        <f t="shared" si="94"/>
        <v>31948.16</v>
      </c>
      <c r="K324" s="302" t="str">
        <f t="shared" si="95"/>
        <v>95995 (CPU)</v>
      </c>
      <c r="M324" s="32"/>
      <c r="S324" s="275">
        <v>1424.54</v>
      </c>
      <c r="U324" s="275">
        <v>26895.31</v>
      </c>
    </row>
    <row r="325" spans="1:21" ht="21.95" customHeight="1">
      <c r="A325" s="297" t="s">
        <v>351</v>
      </c>
      <c r="B325" s="298" t="str">
        <f t="shared" si="87"/>
        <v>CARGA, MANOBRAS E DESCARGA DE MISTURA BETUMINOSA A QUENTE</v>
      </c>
      <c r="C325" s="299" t="str">
        <f t="shared" si="88"/>
        <v>ton</v>
      </c>
      <c r="D325" s="300">
        <f>TRUNC(D324*2.5548,2)</f>
        <v>48.23</v>
      </c>
      <c r="E325" s="301">
        <f t="shared" si="89"/>
        <v>4.49</v>
      </c>
      <c r="F325" s="301">
        <f t="shared" si="90"/>
        <v>0.39</v>
      </c>
      <c r="G325" s="301">
        <f t="shared" si="91"/>
        <v>4.88</v>
      </c>
      <c r="H325" s="301">
        <f t="shared" si="92"/>
        <v>216.56</v>
      </c>
      <c r="I325" s="301">
        <f t="shared" si="93"/>
        <v>18.8</v>
      </c>
      <c r="J325" s="301">
        <f t="shared" si="94"/>
        <v>235.36</v>
      </c>
      <c r="K325" s="302">
        <f t="shared" si="95"/>
        <v>101002</v>
      </c>
      <c r="M325" s="32"/>
      <c r="S325" s="275">
        <v>5.01</v>
      </c>
      <c r="U325" s="275">
        <v>241.63</v>
      </c>
    </row>
    <row r="326" spans="1:21" ht="21.95" customHeight="1">
      <c r="A326" s="297" t="s">
        <v>352</v>
      </c>
      <c r="B326" s="298" t="str">
        <f t="shared" si="87"/>
        <v>TRANSPORTE DE CBUQ ATÉ 30 KM - DMT 30 KM</v>
      </c>
      <c r="C326" s="299" t="str">
        <f t="shared" si="88"/>
        <v>txkm</v>
      </c>
      <c r="D326" s="300">
        <f>TRUNC(D325*O326,2)</f>
        <v>1446.9</v>
      </c>
      <c r="E326" s="301">
        <f t="shared" si="89"/>
        <v>1.29</v>
      </c>
      <c r="F326" s="301">
        <f t="shared" si="90"/>
        <v>0.06</v>
      </c>
      <c r="G326" s="301">
        <f t="shared" si="91"/>
        <v>1.35</v>
      </c>
      <c r="H326" s="301">
        <f t="shared" si="92"/>
        <v>1866.5</v>
      </c>
      <c r="I326" s="301">
        <f t="shared" si="93"/>
        <v>86.81</v>
      </c>
      <c r="J326" s="301">
        <f t="shared" si="94"/>
        <v>1953.31</v>
      </c>
      <c r="K326" s="302">
        <f t="shared" si="95"/>
        <v>95878</v>
      </c>
      <c r="M326" s="32"/>
      <c r="O326" s="274">
        <v>30</v>
      </c>
      <c r="S326" s="275">
        <v>1.38</v>
      </c>
      <c r="U326" s="275">
        <v>1996.72</v>
      </c>
    </row>
    <row r="327" spans="1:21" ht="21.95" customHeight="1">
      <c r="A327" s="297" t="s">
        <v>353</v>
      </c>
      <c r="B327" s="298" t="str">
        <f t="shared" si="87"/>
        <v>TRANSPORTE DE CBUQ ADICIONAL PARA EXECEDENTE A 30 KM - DMT 20 KM</v>
      </c>
      <c r="C327" s="299" t="str">
        <f t="shared" si="88"/>
        <v>txkm</v>
      </c>
      <c r="D327" s="300">
        <f>TRUNC(D325*O327,2)</f>
        <v>964.6</v>
      </c>
      <c r="E327" s="301">
        <f t="shared" si="89"/>
        <v>0.51</v>
      </c>
      <c r="F327" s="301">
        <f t="shared" si="90"/>
        <v>0.02</v>
      </c>
      <c r="G327" s="301">
        <f t="shared" si="91"/>
        <v>0.53</v>
      </c>
      <c r="H327" s="301">
        <f t="shared" si="92"/>
        <v>491.94</v>
      </c>
      <c r="I327" s="301">
        <f t="shared" si="93"/>
        <v>19.29</v>
      </c>
      <c r="J327" s="301">
        <f t="shared" si="94"/>
        <v>511.23</v>
      </c>
      <c r="K327" s="302">
        <f t="shared" si="95"/>
        <v>93596</v>
      </c>
      <c r="M327" s="32"/>
      <c r="O327" s="274">
        <f>$O$4-O326</f>
        <v>20</v>
      </c>
      <c r="S327" s="275">
        <v>0.54</v>
      </c>
      <c r="U327" s="275">
        <v>520.88</v>
      </c>
    </row>
    <row r="328" spans="1:21" ht="21.95" customHeight="1">
      <c r="A328" s="297" t="s">
        <v>354</v>
      </c>
      <c r="B328" s="298" t="str">
        <f t="shared" si="87"/>
        <v>PINTURA DE LIGACAO COM EMULSAO RR-2C</v>
      </c>
      <c r="C328" s="299" t="str">
        <f t="shared" si="88"/>
        <v>m²</v>
      </c>
      <c r="D328" s="300"/>
      <c r="E328" s="301">
        <f t="shared" si="89"/>
        <v>3.46</v>
      </c>
      <c r="F328" s="301">
        <f t="shared" si="90"/>
        <v>0.3</v>
      </c>
      <c r="G328" s="301">
        <f t="shared" si="91"/>
        <v>3.76</v>
      </c>
      <c r="H328" s="301">
        <f t="shared" si="92"/>
        <v>0</v>
      </c>
      <c r="I328" s="301">
        <f t="shared" si="93"/>
        <v>0</v>
      </c>
      <c r="J328" s="301">
        <f t="shared" si="94"/>
        <v>0</v>
      </c>
      <c r="K328" s="302" t="str">
        <f t="shared" si="95"/>
        <v>96402 (CPU)</v>
      </c>
      <c r="M328" s="32"/>
      <c r="S328" s="275">
        <v>3.15</v>
      </c>
      <c r="U328" s="275">
        <v>0</v>
      </c>
    </row>
    <row r="329" spans="1:21" ht="21.95" customHeight="1">
      <c r="A329" s="297" t="s">
        <v>355</v>
      </c>
      <c r="B329" s="298" t="str">
        <f t="shared" si="87"/>
        <v>CAMADA DE REGULARIZAÇÃO DA PISTA COM C.B.U.Q., EXCLUSIVE TRANSPORTE</v>
      </c>
      <c r="C329" s="299" t="str">
        <f t="shared" si="88"/>
        <v>m³</v>
      </c>
      <c r="D329" s="300">
        <f>TRUNC(D328*0.02,2)</f>
        <v>0</v>
      </c>
      <c r="E329" s="301">
        <f t="shared" si="89"/>
        <v>1531.42</v>
      </c>
      <c r="F329" s="301">
        <f t="shared" si="90"/>
        <v>160.75</v>
      </c>
      <c r="G329" s="301">
        <f t="shared" si="91"/>
        <v>1692.17</v>
      </c>
      <c r="H329" s="301">
        <f t="shared" si="92"/>
        <v>0</v>
      </c>
      <c r="I329" s="301">
        <f t="shared" si="93"/>
        <v>0</v>
      </c>
      <c r="J329" s="301">
        <f t="shared" si="94"/>
        <v>0</v>
      </c>
      <c r="K329" s="302" t="str">
        <f t="shared" si="95"/>
        <v>95995 (CPU)</v>
      </c>
      <c r="M329" s="32"/>
      <c r="S329" s="275">
        <v>1424.54</v>
      </c>
      <c r="U329" s="275">
        <v>0</v>
      </c>
    </row>
    <row r="330" spans="1:21" ht="21.95" customHeight="1">
      <c r="A330" s="297" t="s">
        <v>356</v>
      </c>
      <c r="B330" s="298" t="str">
        <f t="shared" si="87"/>
        <v>CARGA, MANOBRAS E DESCARGA DE MISTURA BETUMINOSA A QUENTE</v>
      </c>
      <c r="C330" s="299" t="str">
        <f t="shared" si="88"/>
        <v>ton</v>
      </c>
      <c r="D330" s="300">
        <f>TRUNC(D329*2.5548,2)</f>
        <v>0</v>
      </c>
      <c r="E330" s="301">
        <f t="shared" si="89"/>
        <v>4.49</v>
      </c>
      <c r="F330" s="301">
        <f t="shared" si="90"/>
        <v>0.39</v>
      </c>
      <c r="G330" s="301">
        <f t="shared" si="91"/>
        <v>4.88</v>
      </c>
      <c r="H330" s="301">
        <f t="shared" si="92"/>
        <v>0</v>
      </c>
      <c r="I330" s="301">
        <f t="shared" si="93"/>
        <v>0</v>
      </c>
      <c r="J330" s="301">
        <f t="shared" si="94"/>
        <v>0</v>
      </c>
      <c r="K330" s="302">
        <f t="shared" si="95"/>
        <v>101002</v>
      </c>
      <c r="M330" s="32"/>
      <c r="S330" s="275">
        <v>5.01</v>
      </c>
      <c r="U330" s="275">
        <v>0</v>
      </c>
    </row>
    <row r="331" spans="1:21" ht="21.95" customHeight="1">
      <c r="A331" s="297" t="s">
        <v>357</v>
      </c>
      <c r="B331" s="298" t="str">
        <f t="shared" si="87"/>
        <v>TRANSPORTE DE CBUQ ATÉ 30 KM - DMT 30 KM</v>
      </c>
      <c r="C331" s="299" t="str">
        <f t="shared" si="88"/>
        <v>txkm</v>
      </c>
      <c r="D331" s="300">
        <f>TRUNC(D330*O331,2)</f>
        <v>0</v>
      </c>
      <c r="E331" s="301">
        <f t="shared" si="89"/>
        <v>1.29</v>
      </c>
      <c r="F331" s="301">
        <f t="shared" si="90"/>
        <v>0.06</v>
      </c>
      <c r="G331" s="301">
        <f t="shared" si="91"/>
        <v>1.35</v>
      </c>
      <c r="H331" s="301">
        <f t="shared" si="92"/>
        <v>0</v>
      </c>
      <c r="I331" s="301">
        <f t="shared" si="93"/>
        <v>0</v>
      </c>
      <c r="J331" s="301">
        <f t="shared" si="94"/>
        <v>0</v>
      </c>
      <c r="K331" s="302">
        <f t="shared" si="95"/>
        <v>95878</v>
      </c>
      <c r="M331" s="32"/>
      <c r="O331" s="274">
        <v>30</v>
      </c>
      <c r="S331" s="275">
        <v>1.38</v>
      </c>
      <c r="U331" s="275">
        <v>0</v>
      </c>
    </row>
    <row r="332" spans="1:21" ht="21.95" customHeight="1">
      <c r="A332" s="297" t="s">
        <v>358</v>
      </c>
      <c r="B332" s="298" t="str">
        <f t="shared" si="87"/>
        <v>TRANSPORTE DE CBUQ ADICIONAL PARA EXECEDENTE A 30 KM - DMT 20 KM</v>
      </c>
      <c r="C332" s="299" t="str">
        <f t="shared" si="88"/>
        <v>txkm</v>
      </c>
      <c r="D332" s="300">
        <f>TRUNC(D330*O332,2)</f>
        <v>0</v>
      </c>
      <c r="E332" s="301">
        <f t="shared" si="89"/>
        <v>0.51</v>
      </c>
      <c r="F332" s="301">
        <f t="shared" si="90"/>
        <v>0.02</v>
      </c>
      <c r="G332" s="301">
        <f t="shared" si="91"/>
        <v>0.53</v>
      </c>
      <c r="H332" s="301">
        <f t="shared" si="92"/>
        <v>0</v>
      </c>
      <c r="I332" s="301">
        <f t="shared" si="93"/>
        <v>0</v>
      </c>
      <c r="J332" s="301">
        <f t="shared" si="94"/>
        <v>0</v>
      </c>
      <c r="K332" s="302">
        <f t="shared" si="95"/>
        <v>93596</v>
      </c>
      <c r="M332" s="32"/>
      <c r="O332" s="274">
        <f>$O$4-O331</f>
        <v>20</v>
      </c>
      <c r="S332" s="275">
        <v>0.54</v>
      </c>
      <c r="U332" s="275">
        <v>0</v>
      </c>
    </row>
    <row r="333" spans="1:21" ht="21.95" customHeight="1">
      <c r="A333" s="297" t="s">
        <v>359</v>
      </c>
      <c r="B333" s="298" t="str">
        <f t="shared" si="87"/>
        <v>LIMPEZA, VARREÇÃO E LAVAGEM DE PISTA</v>
      </c>
      <c r="C333" s="299" t="str">
        <f t="shared" si="88"/>
        <v>m²</v>
      </c>
      <c r="D333" s="300">
        <f>D302</f>
        <v>6009.3</v>
      </c>
      <c r="E333" s="301">
        <f t="shared" si="89"/>
        <v>2.4</v>
      </c>
      <c r="F333" s="301">
        <f t="shared" si="90"/>
        <v>0.6</v>
      </c>
      <c r="G333" s="301">
        <f t="shared" si="91"/>
        <v>3</v>
      </c>
      <c r="H333" s="301">
        <f t="shared" si="92"/>
        <v>14422.320000000002</v>
      </c>
      <c r="I333" s="301">
        <f t="shared" si="93"/>
        <v>3605.58</v>
      </c>
      <c r="J333" s="301">
        <f t="shared" si="94"/>
        <v>18027.900000000001</v>
      </c>
      <c r="K333" s="302" t="str">
        <f t="shared" si="95"/>
        <v>CPU</v>
      </c>
      <c r="M333" s="32"/>
      <c r="S333" s="275">
        <v>2.95</v>
      </c>
      <c r="U333" s="275">
        <v>17727.43</v>
      </c>
    </row>
    <row r="334" spans="1:21" ht="21.95" customHeight="1">
      <c r="A334" s="297" t="s">
        <v>360</v>
      </c>
      <c r="B334" s="298" t="str">
        <f t="shared" si="87"/>
        <v>PINTURA DE LIGACAO COM EMULSAO RR-2C</v>
      </c>
      <c r="C334" s="299" t="str">
        <f t="shared" si="88"/>
        <v>m²</v>
      </c>
      <c r="D334" s="300">
        <f>D333</f>
        <v>6009.3</v>
      </c>
      <c r="E334" s="301">
        <f t="shared" si="89"/>
        <v>3.46</v>
      </c>
      <c r="F334" s="301">
        <f t="shared" si="90"/>
        <v>0.3</v>
      </c>
      <c r="G334" s="301">
        <f t="shared" si="91"/>
        <v>3.76</v>
      </c>
      <c r="H334" s="301">
        <f t="shared" si="92"/>
        <v>20792.169999999998</v>
      </c>
      <c r="I334" s="301">
        <f t="shared" si="93"/>
        <v>1802.79</v>
      </c>
      <c r="J334" s="301">
        <f t="shared" si="94"/>
        <v>22594.959999999999</v>
      </c>
      <c r="K334" s="302" t="str">
        <f t="shared" si="95"/>
        <v>96402 (CPU)</v>
      </c>
      <c r="M334" s="32"/>
      <c r="S334" s="275">
        <v>3.15</v>
      </c>
      <c r="U334" s="275">
        <v>18929.29</v>
      </c>
    </row>
    <row r="335" spans="1:21" ht="34.5">
      <c r="A335" s="297" t="s">
        <v>361</v>
      </c>
      <c r="B335" s="298" t="str">
        <f t="shared" si="87"/>
        <v>CONCRETO BETUMINOSO USINADO QUENTE (C.B.U.Q.), FORNECIMENTO E EXECUÇÃO (E= 5CM), EXCLUSIVE TRANSPORTE</v>
      </c>
      <c r="C335" s="299" t="str">
        <f t="shared" si="88"/>
        <v>m³</v>
      </c>
      <c r="D335" s="300">
        <f>TRUNC(D334*0.05,2)</f>
        <v>300.45999999999998</v>
      </c>
      <c r="E335" s="301">
        <f t="shared" si="89"/>
        <v>1531.42</v>
      </c>
      <c r="F335" s="301">
        <f t="shared" si="90"/>
        <v>160.75</v>
      </c>
      <c r="G335" s="301">
        <f t="shared" si="91"/>
        <v>1692.17</v>
      </c>
      <c r="H335" s="301">
        <f t="shared" si="92"/>
        <v>460130.45</v>
      </c>
      <c r="I335" s="301">
        <f t="shared" si="93"/>
        <v>48298.94</v>
      </c>
      <c r="J335" s="301">
        <f t="shared" si="94"/>
        <v>508429.39</v>
      </c>
      <c r="K335" s="302" t="str">
        <f t="shared" si="95"/>
        <v>95995 (CPU)</v>
      </c>
      <c r="M335" s="32"/>
      <c r="S335" s="275">
        <v>1424.54</v>
      </c>
      <c r="U335" s="275">
        <v>428017.28</v>
      </c>
    </row>
    <row r="336" spans="1:21" ht="21.95" customHeight="1">
      <c r="A336" s="297" t="s">
        <v>362</v>
      </c>
      <c r="B336" s="298" t="str">
        <f t="shared" si="87"/>
        <v>CARGA, MANOBRAS E DESCARGA DE MISTURA BETUMINOSA A QUENTE</v>
      </c>
      <c r="C336" s="299" t="str">
        <f t="shared" si="88"/>
        <v>ton</v>
      </c>
      <c r="D336" s="300">
        <f>TRUNC(D335*2.5548,2)</f>
        <v>767.61</v>
      </c>
      <c r="E336" s="301">
        <f t="shared" si="89"/>
        <v>4.49</v>
      </c>
      <c r="F336" s="301">
        <f t="shared" si="90"/>
        <v>0.39</v>
      </c>
      <c r="G336" s="301">
        <f t="shared" si="91"/>
        <v>4.88</v>
      </c>
      <c r="H336" s="301">
        <f t="shared" si="92"/>
        <v>3446.5699999999997</v>
      </c>
      <c r="I336" s="301">
        <f t="shared" si="93"/>
        <v>299.36</v>
      </c>
      <c r="J336" s="301">
        <f t="shared" si="94"/>
        <v>3745.93</v>
      </c>
      <c r="K336" s="302">
        <f t="shared" si="95"/>
        <v>101002</v>
      </c>
      <c r="M336" s="32"/>
      <c r="S336" s="275">
        <v>5.01</v>
      </c>
      <c r="U336" s="275">
        <v>3845.72</v>
      </c>
    </row>
    <row r="337" spans="1:22" ht="21.95" customHeight="1">
      <c r="A337" s="297" t="s">
        <v>363</v>
      </c>
      <c r="B337" s="298" t="str">
        <f t="shared" si="87"/>
        <v>TRANSPORTE DE CBUQ ATÉ 30 KM - DMT 30 KM</v>
      </c>
      <c r="C337" s="299" t="str">
        <f t="shared" si="88"/>
        <v>txkm</v>
      </c>
      <c r="D337" s="300">
        <f>TRUNC(D336*O337,2)</f>
        <v>23028.3</v>
      </c>
      <c r="E337" s="301">
        <f t="shared" si="89"/>
        <v>1.29</v>
      </c>
      <c r="F337" s="301">
        <f t="shared" si="90"/>
        <v>0.06</v>
      </c>
      <c r="G337" s="301">
        <f t="shared" si="91"/>
        <v>1.35</v>
      </c>
      <c r="H337" s="301">
        <f t="shared" si="92"/>
        <v>29706.510000000002</v>
      </c>
      <c r="I337" s="301">
        <f t="shared" si="93"/>
        <v>1381.69</v>
      </c>
      <c r="J337" s="301">
        <f t="shared" si="94"/>
        <v>31088.2</v>
      </c>
      <c r="K337" s="302">
        <f t="shared" si="95"/>
        <v>95878</v>
      </c>
      <c r="M337" s="32"/>
      <c r="O337" s="274">
        <v>30</v>
      </c>
      <c r="S337" s="275">
        <v>1.38</v>
      </c>
      <c r="U337" s="275">
        <v>31779.05</v>
      </c>
    </row>
    <row r="338" spans="1:22" ht="21.95" customHeight="1">
      <c r="A338" s="297" t="s">
        <v>364</v>
      </c>
      <c r="B338" s="298" t="str">
        <f t="shared" si="87"/>
        <v>TRANSPORTE DE CBUQ ADICIONAL PARA EXECEDENTE A 30 KM - DMT 20 KM</v>
      </c>
      <c r="C338" s="299" t="str">
        <f t="shared" si="88"/>
        <v>txkm</v>
      </c>
      <c r="D338" s="300">
        <f>TRUNC(D336*O338,2)</f>
        <v>15352.2</v>
      </c>
      <c r="E338" s="301">
        <f t="shared" si="89"/>
        <v>0.51</v>
      </c>
      <c r="F338" s="301">
        <f t="shared" si="90"/>
        <v>0.02</v>
      </c>
      <c r="G338" s="301">
        <f t="shared" si="91"/>
        <v>0.53</v>
      </c>
      <c r="H338" s="301">
        <f t="shared" si="92"/>
        <v>7829.62</v>
      </c>
      <c r="I338" s="301">
        <f t="shared" si="93"/>
        <v>307.04000000000002</v>
      </c>
      <c r="J338" s="301">
        <f t="shared" si="94"/>
        <v>8136.66</v>
      </c>
      <c r="K338" s="302">
        <f t="shared" si="95"/>
        <v>93596</v>
      </c>
      <c r="M338" s="32"/>
      <c r="O338" s="274">
        <f>$O$4-O337</f>
        <v>20</v>
      </c>
      <c r="S338" s="275">
        <v>0.54</v>
      </c>
      <c r="U338" s="275">
        <v>8290.18</v>
      </c>
    </row>
    <row r="339" spans="1:22" ht="21.95" customHeight="1">
      <c r="A339" s="330" t="str">
        <f>CONCATENATE("TOTAL DO ITEM ",A306," - ",B306)</f>
        <v>TOTAL DO ITEM 2 - CAPEAMENTO ASFÁLTICO</v>
      </c>
      <c r="B339" s="43"/>
      <c r="C339" s="51"/>
      <c r="D339" s="51"/>
      <c r="E339" s="52"/>
      <c r="F339" s="52"/>
      <c r="G339" s="52"/>
      <c r="H339" s="53">
        <f>SUM(H307:H338)</f>
        <v>576976.71</v>
      </c>
      <c r="I339" s="53">
        <f>SUM(I307:I338)</f>
        <v>60032.320000000007</v>
      </c>
      <c r="J339" s="53">
        <f>SUM(J307:J338)</f>
        <v>637009.03</v>
      </c>
      <c r="K339" s="302"/>
      <c r="M339" s="32"/>
      <c r="U339" s="275">
        <v>546782.8600000001</v>
      </c>
    </row>
    <row r="340" spans="1:22" ht="21.95" customHeight="1">
      <c r="A340" s="332">
        <v>3</v>
      </c>
      <c r="B340" s="43" t="str">
        <f t="shared" ref="B340:B346" si="96">VLOOKUP($A340,$A$8:$J$58,2,FALSE)</f>
        <v>SINALIZAÇÃO</v>
      </c>
      <c r="C340" s="47"/>
      <c r="D340" s="48"/>
      <c r="E340" s="50"/>
      <c r="F340" s="50"/>
      <c r="G340" s="50"/>
      <c r="H340" s="50"/>
      <c r="I340" s="50"/>
      <c r="J340" s="50"/>
      <c r="K340" s="333"/>
      <c r="M340" s="32"/>
    </row>
    <row r="341" spans="1:22" ht="21.95" customHeight="1">
      <c r="A341" s="297" t="s">
        <v>144</v>
      </c>
      <c r="B341" s="298" t="str">
        <f t="shared" si="96"/>
        <v>LIMPEZA DA SUPERFÍCIE PARA APLICAÇÃO DE SINALIZAÇÃO</v>
      </c>
      <c r="C341" s="299" t="str">
        <f t="shared" ref="C341:C346" si="97">VLOOKUP($A341,$A$8:$J$58,3,FALSE)</f>
        <v>m²</v>
      </c>
      <c r="D341" s="300">
        <f>SUM(D342:D343)*0.12+D344</f>
        <v>181.17000000000002</v>
      </c>
      <c r="E341" s="301">
        <f t="shared" ref="E341:E346" si="98">VLOOKUP($A341,$A$8:$J$58,5,FALSE)</f>
        <v>1.8299999999999998</v>
      </c>
      <c r="F341" s="301">
        <f t="shared" ref="F341:F346" si="99">VLOOKUP($A341,$A$8:$J$58,6,FALSE)</f>
        <v>0.32</v>
      </c>
      <c r="G341" s="301">
        <f t="shared" ref="G341:G346" si="100">VLOOKUP($A341,$A$8:$J$58,7,FALSE)</f>
        <v>2.15</v>
      </c>
      <c r="H341" s="301">
        <f t="shared" ref="H341:H346" si="101">J341-I341</f>
        <v>331.53999999999996</v>
      </c>
      <c r="I341" s="301">
        <f t="shared" ref="I341:I346" si="102">TRUNC(D341*F341,2)</f>
        <v>57.97</v>
      </c>
      <c r="J341" s="301">
        <f t="shared" ref="J341:J346" si="103">TRUNC(D341*G341,2)</f>
        <v>389.51</v>
      </c>
      <c r="K341" s="302">
        <f t="shared" ref="K341:K346" si="104">VLOOKUP($A341,$A$8:$K$58,11,FALSE)</f>
        <v>99814</v>
      </c>
      <c r="M341" s="32"/>
      <c r="S341" s="275">
        <v>1.91</v>
      </c>
      <c r="U341" s="275">
        <v>346.03</v>
      </c>
    </row>
    <row r="342" spans="1:22" ht="21.95" customHeight="1">
      <c r="A342" s="297" t="s">
        <v>145</v>
      </c>
      <c r="B342" s="298" t="str">
        <f t="shared" si="96"/>
        <v>SINALIZAÇÃO HORIZONTAL TINTA ACRÍLICA EIXO  (L= 12CM)</v>
      </c>
      <c r="C342" s="299" t="str">
        <f t="shared" si="97"/>
        <v>m</v>
      </c>
      <c r="D342" s="300">
        <f>64.77/0.12</f>
        <v>539.75</v>
      </c>
      <c r="E342" s="301">
        <f t="shared" si="98"/>
        <v>4.16</v>
      </c>
      <c r="F342" s="301">
        <f t="shared" si="99"/>
        <v>0.73</v>
      </c>
      <c r="G342" s="301">
        <f t="shared" si="100"/>
        <v>4.8899999999999997</v>
      </c>
      <c r="H342" s="301">
        <f t="shared" si="101"/>
        <v>2245.3599999999997</v>
      </c>
      <c r="I342" s="301">
        <f t="shared" si="102"/>
        <v>394.01</v>
      </c>
      <c r="J342" s="301">
        <f t="shared" si="103"/>
        <v>2639.37</v>
      </c>
      <c r="K342" s="302">
        <f t="shared" si="104"/>
        <v>102512</v>
      </c>
      <c r="M342" s="32"/>
      <c r="S342" s="275">
        <v>37.1</v>
      </c>
      <c r="U342" s="275">
        <v>2402.96</v>
      </c>
    </row>
    <row r="343" spans="1:22" ht="21.95" customHeight="1">
      <c r="A343" s="297" t="s">
        <v>165</v>
      </c>
      <c r="B343" s="298" t="str">
        <f t="shared" si="96"/>
        <v>SINALIZAÇÃO HORIZONTAL TINTA ACRÍLICA, BORDOS (L= 12 CM)</v>
      </c>
      <c r="C343" s="299" t="str">
        <f t="shared" si="97"/>
        <v>m</v>
      </c>
      <c r="D343" s="300"/>
      <c r="E343" s="301">
        <f t="shared" si="98"/>
        <v>4.16</v>
      </c>
      <c r="F343" s="301">
        <f t="shared" si="99"/>
        <v>0.73</v>
      </c>
      <c r="G343" s="301">
        <f t="shared" si="100"/>
        <v>4.8899999999999997</v>
      </c>
      <c r="H343" s="301">
        <f t="shared" si="101"/>
        <v>0</v>
      </c>
      <c r="I343" s="301">
        <f t="shared" si="102"/>
        <v>0</v>
      </c>
      <c r="J343" s="301">
        <f t="shared" si="103"/>
        <v>0</v>
      </c>
      <c r="K343" s="302">
        <f t="shared" si="104"/>
        <v>102512</v>
      </c>
      <c r="M343" s="32"/>
      <c r="S343" s="275">
        <v>37.1</v>
      </c>
      <c r="U343" s="275">
        <v>0</v>
      </c>
    </row>
    <row r="344" spans="1:22" ht="21.95" customHeight="1">
      <c r="A344" s="297" t="s">
        <v>166</v>
      </c>
      <c r="B344" s="298" t="str">
        <f t="shared" si="96"/>
        <v>SINALIZAÇÃO HORIZONTAL ÁREAS ESPECIAIS</v>
      </c>
      <c r="C344" s="299" t="str">
        <f t="shared" si="97"/>
        <v>m²</v>
      </c>
      <c r="D344" s="300">
        <v>116.4</v>
      </c>
      <c r="E344" s="301">
        <f t="shared" si="98"/>
        <v>35.36</v>
      </c>
      <c r="F344" s="301">
        <f t="shared" si="99"/>
        <v>6.23</v>
      </c>
      <c r="G344" s="301">
        <f t="shared" si="100"/>
        <v>41.59</v>
      </c>
      <c r="H344" s="301">
        <f t="shared" si="101"/>
        <v>4115.8999999999996</v>
      </c>
      <c r="I344" s="301">
        <f t="shared" si="102"/>
        <v>725.17</v>
      </c>
      <c r="J344" s="301">
        <f t="shared" si="103"/>
        <v>4841.07</v>
      </c>
      <c r="K344" s="302">
        <f t="shared" si="104"/>
        <v>5213404</v>
      </c>
      <c r="M344" s="32"/>
      <c r="S344" s="275">
        <v>39.99</v>
      </c>
      <c r="U344" s="275">
        <v>4654.83</v>
      </c>
    </row>
    <row r="345" spans="1:22" ht="34.5">
      <c r="A345" s="297" t="s">
        <v>146</v>
      </c>
      <c r="B345" s="298" t="str">
        <f t="shared" si="96"/>
        <v>PLACA TIPO A32 B-ADVERTENCIA (PASSAGEM DE PEDESTRE)  - SUPORTE METÁLICO H= 2,20M, L = 50CM</v>
      </c>
      <c r="C345" s="299" t="str">
        <f t="shared" si="97"/>
        <v>unid</v>
      </c>
      <c r="D345" s="300">
        <v>10</v>
      </c>
      <c r="E345" s="301">
        <f t="shared" si="98"/>
        <v>582.44000000000005</v>
      </c>
      <c r="F345" s="301">
        <f t="shared" si="99"/>
        <v>102.78</v>
      </c>
      <c r="G345" s="301">
        <f t="shared" si="100"/>
        <v>685.22</v>
      </c>
      <c r="H345" s="301">
        <f t="shared" si="101"/>
        <v>5824.4</v>
      </c>
      <c r="I345" s="301">
        <f t="shared" si="102"/>
        <v>1027.8</v>
      </c>
      <c r="J345" s="301">
        <f t="shared" si="103"/>
        <v>6852.2</v>
      </c>
      <c r="K345" s="302" t="str">
        <f t="shared" si="104"/>
        <v>34723+21014</v>
      </c>
      <c r="M345" s="32"/>
      <c r="S345" s="275">
        <v>685.22</v>
      </c>
      <c r="U345" s="275">
        <v>6852.2</v>
      </c>
    </row>
    <row r="346" spans="1:22" ht="21.95" customHeight="1">
      <c r="A346" s="297" t="s">
        <v>147</v>
      </c>
      <c r="B346" s="298" t="str">
        <f t="shared" si="96"/>
        <v>LIMPEZA FINAL DA OBRA</v>
      </c>
      <c r="C346" s="299" t="str">
        <f t="shared" si="97"/>
        <v>m²</v>
      </c>
      <c r="D346" s="300">
        <f>TRUNC(D302*0.3,2)</f>
        <v>1802.79</v>
      </c>
      <c r="E346" s="301">
        <f t="shared" si="98"/>
        <v>0.78</v>
      </c>
      <c r="F346" s="301">
        <f t="shared" si="99"/>
        <v>0.19</v>
      </c>
      <c r="G346" s="301">
        <f t="shared" si="100"/>
        <v>0.97</v>
      </c>
      <c r="H346" s="301">
        <f t="shared" si="101"/>
        <v>1406.17</v>
      </c>
      <c r="I346" s="301">
        <f t="shared" si="102"/>
        <v>342.53</v>
      </c>
      <c r="J346" s="301">
        <f t="shared" si="103"/>
        <v>1748.7</v>
      </c>
      <c r="K346" s="302" t="str">
        <f t="shared" si="104"/>
        <v>CPU</v>
      </c>
      <c r="M346" s="32"/>
      <c r="S346" s="275">
        <v>0.89</v>
      </c>
      <c r="U346" s="275">
        <v>1604.48</v>
      </c>
    </row>
    <row r="347" spans="1:22" ht="21.95" customHeight="1">
      <c r="A347" s="330" t="str">
        <f>CONCATENATE("TOTAL DO ITEM ",A340," - ",B340)</f>
        <v>TOTAL DO ITEM 3 - SINALIZAÇÃO</v>
      </c>
      <c r="B347" s="43"/>
      <c r="C347" s="51"/>
      <c r="D347" s="51"/>
      <c r="E347" s="52"/>
      <c r="F347" s="52"/>
      <c r="G347" s="52"/>
      <c r="H347" s="53">
        <f>SUM(H341:H346)</f>
        <v>13923.369999999999</v>
      </c>
      <c r="I347" s="53">
        <f>SUM(I341:I346)</f>
        <v>2547.4799999999996</v>
      </c>
      <c r="J347" s="53">
        <f>SUM(J341:J346)</f>
        <v>16470.849999999999</v>
      </c>
      <c r="K347" s="302"/>
      <c r="M347" s="32"/>
      <c r="U347" s="275">
        <v>15860.5</v>
      </c>
    </row>
    <row r="348" spans="1:22" ht="21.95" customHeight="1">
      <c r="A348" s="330" t="str">
        <f>CONCATENATE("TOTAL ORÇAMENTO - ",A293)</f>
        <v>TOTAL ORÇAMENTO - LOCAL:</v>
      </c>
      <c r="B348" s="43"/>
      <c r="C348" s="44"/>
      <c r="D348" s="44"/>
      <c r="E348" s="45"/>
      <c r="F348" s="45"/>
      <c r="G348" s="45"/>
      <c r="H348" s="46">
        <f>H347+H339+H305</f>
        <v>593063.42999999993</v>
      </c>
      <c r="I348" s="46">
        <f>I347+I339+I305</f>
        <v>63060.54</v>
      </c>
      <c r="J348" s="46">
        <f>J347+J339+J305</f>
        <v>656123.97</v>
      </c>
      <c r="K348" s="331"/>
      <c r="N348" s="275"/>
      <c r="U348" s="275">
        <v>565167.26000000013</v>
      </c>
    </row>
    <row r="349" spans="1:22" ht="28.5" customHeight="1">
      <c r="A349" s="54"/>
      <c r="B349" s="55"/>
      <c r="C349" s="54"/>
      <c r="D349" s="54"/>
      <c r="E349" s="56"/>
      <c r="F349" s="56"/>
      <c r="G349" s="56"/>
      <c r="H349" s="56"/>
      <c r="I349" s="56"/>
      <c r="J349" s="56"/>
      <c r="K349" s="248" t="str">
        <f>$K$59</f>
        <v>Fevereiro/2022</v>
      </c>
      <c r="N349" s="275"/>
    </row>
    <row r="350" spans="1:22" ht="21.95" customHeight="1">
      <c r="A350" s="58"/>
      <c r="B350" s="59"/>
      <c r="C350" s="58"/>
      <c r="D350" s="58"/>
      <c r="E350" s="60"/>
      <c r="F350" s="60"/>
      <c r="G350" s="60"/>
      <c r="H350" s="58"/>
      <c r="I350" s="58"/>
      <c r="J350" s="58"/>
      <c r="K350" s="61"/>
      <c r="M350" s="29" t="s">
        <v>181</v>
      </c>
      <c r="N350" s="29" t="s">
        <v>182</v>
      </c>
      <c r="O350" s="29" t="s">
        <v>183</v>
      </c>
      <c r="P350" s="29" t="s">
        <v>273</v>
      </c>
    </row>
    <row r="351" spans="1:22" s="27" customFormat="1" ht="21.95" customHeight="1">
      <c r="A351" s="54" t="s">
        <v>154</v>
      </c>
      <c r="B351" s="54" t="str">
        <f>M351</f>
        <v>AV. RIO BRANCO</v>
      </c>
      <c r="C351" s="54"/>
      <c r="D351" s="54"/>
      <c r="E351" s="56"/>
      <c r="F351" s="56"/>
      <c r="G351" s="56"/>
      <c r="H351" s="54"/>
      <c r="I351" s="54"/>
      <c r="J351" s="54"/>
      <c r="K351" s="61"/>
      <c r="L351" s="27">
        <v>5</v>
      </c>
      <c r="M351" s="27" t="s">
        <v>372</v>
      </c>
      <c r="N351" s="27" t="s">
        <v>387</v>
      </c>
      <c r="O351" s="27" t="s">
        <v>388</v>
      </c>
      <c r="P351" s="276">
        <f>J406</f>
        <v>449018.72</v>
      </c>
      <c r="S351" s="374"/>
      <c r="T351" s="374"/>
      <c r="U351" s="374"/>
      <c r="V351" s="374"/>
    </row>
    <row r="352" spans="1:22" s="27" customFormat="1" ht="21.95" customHeight="1">
      <c r="A352" s="54" t="s">
        <v>155</v>
      </c>
      <c r="B352" s="54" t="str">
        <f>N351</f>
        <v>RUA ANTÔNIO PORFÍLIO DA COSTA ATÉ A AVENIDA JACOB ARNT</v>
      </c>
      <c r="C352" s="54"/>
      <c r="D352" s="54"/>
      <c r="E352" s="56"/>
      <c r="F352" s="56"/>
      <c r="G352" s="56"/>
      <c r="H352" s="54"/>
      <c r="I352" s="54"/>
      <c r="J352" s="54"/>
      <c r="K352" s="61"/>
      <c r="S352" s="374"/>
      <c r="T352" s="374"/>
      <c r="U352" s="374"/>
      <c r="V352" s="374"/>
    </row>
    <row r="353" spans="1:22" s="27" customFormat="1" ht="21.95" customHeight="1">
      <c r="A353" s="54" t="s">
        <v>128</v>
      </c>
      <c r="B353" s="336" t="str">
        <f>O351</f>
        <v>539,25m X 7,20m + 40,23 (BOCAS)= 3.922,83 m²</v>
      </c>
      <c r="C353" s="54"/>
      <c r="D353" s="54"/>
      <c r="E353" s="56"/>
      <c r="F353" s="56"/>
      <c r="G353" s="56"/>
      <c r="H353" s="54"/>
      <c r="I353" s="54"/>
      <c r="J353" s="54"/>
      <c r="K353" s="61"/>
      <c r="S353" s="374"/>
      <c r="T353" s="374"/>
      <c r="U353" s="374"/>
      <c r="V353" s="374"/>
    </row>
    <row r="354" spans="1:22" ht="21.95" customHeight="1">
      <c r="A354" s="62"/>
      <c r="B354" s="63"/>
      <c r="C354" s="62"/>
      <c r="D354" s="62"/>
      <c r="E354" s="28"/>
      <c r="F354" s="28"/>
      <c r="G354" s="28"/>
      <c r="H354" s="62"/>
      <c r="I354" s="62"/>
      <c r="J354" s="62"/>
      <c r="K354" s="61"/>
    </row>
    <row r="355" spans="1:22" ht="21.95" customHeight="1">
      <c r="A355" s="383" t="s">
        <v>61</v>
      </c>
      <c r="B355" s="385" t="s">
        <v>62</v>
      </c>
      <c r="C355" s="387" t="s">
        <v>167</v>
      </c>
      <c r="D355" s="389" t="s">
        <v>63</v>
      </c>
      <c r="E355" s="377" t="s">
        <v>402</v>
      </c>
      <c r="F355" s="377" t="s">
        <v>403</v>
      </c>
      <c r="G355" s="377" t="s">
        <v>168</v>
      </c>
      <c r="H355" s="377" t="s">
        <v>402</v>
      </c>
      <c r="I355" s="377" t="s">
        <v>403</v>
      </c>
      <c r="J355" s="381" t="s">
        <v>109</v>
      </c>
      <c r="K355" s="379" t="str">
        <f>$K$7</f>
        <v>DATA BASE: DEZ/2021</v>
      </c>
      <c r="N355" s="275" t="s">
        <v>130</v>
      </c>
      <c r="S355" s="275" t="s">
        <v>168</v>
      </c>
      <c r="U355" s="275" t="s">
        <v>109</v>
      </c>
    </row>
    <row r="356" spans="1:22" ht="21.95" customHeight="1">
      <c r="A356" s="384"/>
      <c r="B356" s="386"/>
      <c r="C356" s="388"/>
      <c r="D356" s="390"/>
      <c r="E356" s="378"/>
      <c r="F356" s="378"/>
      <c r="G356" s="378"/>
      <c r="H356" s="378"/>
      <c r="I356" s="378"/>
      <c r="J356" s="382"/>
      <c r="K356" s="380"/>
      <c r="N356" s="275"/>
    </row>
    <row r="357" spans="1:22" ht="15" customHeight="1">
      <c r="A357" s="326"/>
      <c r="B357" s="33"/>
      <c r="C357" s="34"/>
      <c r="D357" s="35"/>
      <c r="E357" s="36"/>
      <c r="F357" s="36"/>
      <c r="G357" s="36"/>
      <c r="H357" s="37"/>
      <c r="I357" s="37"/>
      <c r="J357" s="37"/>
      <c r="K357" s="327"/>
      <c r="N357" s="275"/>
    </row>
    <row r="358" spans="1:22" ht="21.95" customHeight="1">
      <c r="A358" s="328">
        <v>1</v>
      </c>
      <c r="B358" s="38" t="str">
        <f>VLOOKUP($A358,$A$8:$J$58,2,FALSE)</f>
        <v>SERVIÇOS PRELIMINARES</v>
      </c>
      <c r="C358" s="39"/>
      <c r="D358" s="40"/>
      <c r="E358" s="41"/>
      <c r="F358" s="41"/>
      <c r="G358" s="41"/>
      <c r="H358" s="40"/>
      <c r="I358" s="40"/>
      <c r="J358" s="40"/>
      <c r="K358" s="329"/>
      <c r="N358" s="275"/>
    </row>
    <row r="359" spans="1:22" ht="21.95" customHeight="1">
      <c r="A359" s="297" t="s">
        <v>72</v>
      </c>
      <c r="B359" s="298" t="str">
        <f>VLOOKUP($A359,$A$8:$J$58,2,FALSE)</f>
        <v xml:space="preserve">PLACA DE OBRA </v>
      </c>
      <c r="C359" s="299" t="str">
        <f>VLOOKUP($A359,$A$8:$J$58,3,FALSE)</f>
        <v>m²</v>
      </c>
      <c r="D359" s="300"/>
      <c r="E359" s="301">
        <f>VLOOKUP($A359,$A$8:$J$58,5,FALSE)</f>
        <v>357.24</v>
      </c>
      <c r="F359" s="301">
        <f>VLOOKUP($A359,$A$8:$J$58,6,FALSE)</f>
        <v>39.69</v>
      </c>
      <c r="G359" s="301">
        <f>VLOOKUP($A359,$A$8:$J$58,7,FALSE)</f>
        <v>396.93</v>
      </c>
      <c r="H359" s="301">
        <f>J359-I359</f>
        <v>0</v>
      </c>
      <c r="I359" s="301">
        <f>TRUNC(D359*F359,2)</f>
        <v>0</v>
      </c>
      <c r="J359" s="301">
        <f>TRUNC(D359*G359,2)</f>
        <v>0</v>
      </c>
      <c r="K359" s="302" t="str">
        <f>VLOOKUP($A359,$A$8:$K$58,11,FALSE)</f>
        <v>CPU</v>
      </c>
      <c r="N359" s="275"/>
      <c r="S359" s="275">
        <v>380.64</v>
      </c>
      <c r="U359" s="275">
        <v>0</v>
      </c>
    </row>
    <row r="360" spans="1:22" ht="21.95" customHeight="1">
      <c r="A360" s="297" t="s">
        <v>74</v>
      </c>
      <c r="B360" s="298" t="str">
        <f>VLOOKUP($A360,$A$8:$J$58,2,FALSE)</f>
        <v>SERVIÇOS TOPOGRÁFICOS PARA PAVIMENTAÇÃO</v>
      </c>
      <c r="C360" s="299" t="str">
        <f>VLOOKUP($A360,$A$8:$J$58,3,FALSE)</f>
        <v>m²</v>
      </c>
      <c r="D360" s="300">
        <v>3922.83</v>
      </c>
      <c r="E360" s="301">
        <f>VLOOKUP($A360,$A$8:$J$58,5,FALSE)</f>
        <v>0.36</v>
      </c>
      <c r="F360" s="301">
        <f>VLOOKUP($A360,$A$8:$J$58,6,FALSE)</f>
        <v>0.08</v>
      </c>
      <c r="G360" s="301">
        <f>VLOOKUP($A360,$A$8:$J$58,7,FALSE)</f>
        <v>0.44</v>
      </c>
      <c r="H360" s="301">
        <f>J360-I360</f>
        <v>1412.22</v>
      </c>
      <c r="I360" s="301">
        <f>TRUNC(D360*F360,2)</f>
        <v>313.82</v>
      </c>
      <c r="J360" s="301">
        <f>TRUNC(D360*G360,2)</f>
        <v>1726.04</v>
      </c>
      <c r="K360" s="302" t="str">
        <f>VLOOKUP($A360,$A$8:$K$58,11,FALSE)</f>
        <v>CPU</v>
      </c>
      <c r="N360" s="275"/>
      <c r="S360" s="275">
        <v>0.42</v>
      </c>
      <c r="U360" s="275">
        <v>1647.58</v>
      </c>
    </row>
    <row r="361" spans="1:22" ht="21.95" customHeight="1">
      <c r="A361" s="297" t="s">
        <v>76</v>
      </c>
      <c r="B361" s="298" t="str">
        <f>VLOOKUP($A361,$A$8:$J$58,2,FALSE)</f>
        <v>MOBILIZAÇÃO E DESMOBILIZAÇÃO DE EQUIPES E EQUIPAMENTOS</v>
      </c>
      <c r="C361" s="299" t="str">
        <f>VLOOKUP($A361,$A$8:$J$58,3,FALSE)</f>
        <v>unid</v>
      </c>
      <c r="D361" s="300"/>
      <c r="E361" s="301">
        <f>VLOOKUP($A361,$A$8:$J$58,5,FALSE)</f>
        <v>8262.6799999999985</v>
      </c>
      <c r="F361" s="301">
        <f>VLOOKUP($A361,$A$8:$J$58,6,FALSE)</f>
        <v>8262.67</v>
      </c>
      <c r="G361" s="301">
        <f>VLOOKUP($A361,$A$8:$J$58,7,FALSE)</f>
        <v>16525.349999999999</v>
      </c>
      <c r="H361" s="301">
        <f>J361-I361</f>
        <v>0</v>
      </c>
      <c r="I361" s="301">
        <f>TRUNC(D361*F361,2)</f>
        <v>0</v>
      </c>
      <c r="J361" s="301">
        <f>TRUNC(D361*G361,2)</f>
        <v>0</v>
      </c>
      <c r="K361" s="302" t="str">
        <f>VLOOKUP($A361,$A$8:$K$58,11,FALSE)</f>
        <v>CPU</v>
      </c>
      <c r="N361" s="275"/>
      <c r="S361" s="275">
        <v>16525.349999999999</v>
      </c>
      <c r="U361" s="275">
        <v>0</v>
      </c>
    </row>
    <row r="362" spans="1:22" ht="21.95" customHeight="1">
      <c r="A362" s="297" t="s">
        <v>78</v>
      </c>
      <c r="B362" s="298" t="str">
        <f>VLOOKUP($A362,$A$8:$J$58,2,FALSE)</f>
        <v>ADMINISTRAÇÃO LOCAL DE OBRA</v>
      </c>
      <c r="C362" s="299" t="str">
        <f>VLOOKUP($A362,$A$8:$J$58,3,FALSE)</f>
        <v>mês</v>
      </c>
      <c r="D362" s="300"/>
      <c r="E362" s="301">
        <f>VLOOKUP($A362,$A$8:$J$58,5,FALSE)</f>
        <v>15330.810000000001</v>
      </c>
      <c r="F362" s="301">
        <f>VLOOKUP($A362,$A$8:$J$58,6,FALSE)</f>
        <v>806.88</v>
      </c>
      <c r="G362" s="301">
        <f>VLOOKUP($A362,$A$8:$J$58,7,FALSE)</f>
        <v>16137.69</v>
      </c>
      <c r="H362" s="301">
        <f>J362-I362</f>
        <v>0</v>
      </c>
      <c r="I362" s="301">
        <f>TRUNC(D362*F362,2)</f>
        <v>0</v>
      </c>
      <c r="J362" s="301">
        <f>TRUNC(D362*G362,2)</f>
        <v>0</v>
      </c>
      <c r="K362" s="302" t="str">
        <f>VLOOKUP($A362,$A$8:$K$58,11,FALSE)</f>
        <v>CPU</v>
      </c>
      <c r="N362" s="275"/>
      <c r="S362" s="275">
        <v>14931.12</v>
      </c>
      <c r="U362" s="275">
        <v>0</v>
      </c>
    </row>
    <row r="363" spans="1:22" ht="21.95" customHeight="1">
      <c r="A363" s="330" t="str">
        <f>CONCATENATE("TOTAL DO ITEM ",A358," - ",B358)</f>
        <v>TOTAL DO ITEM 1 - SERVIÇOS PRELIMINARES</v>
      </c>
      <c r="B363" s="43"/>
      <c r="C363" s="44"/>
      <c r="D363" s="44"/>
      <c r="E363" s="45"/>
      <c r="F363" s="45"/>
      <c r="G363" s="45"/>
      <c r="H363" s="46">
        <f>SUM(H359:H362)</f>
        <v>1412.22</v>
      </c>
      <c r="I363" s="46">
        <f>SUM(I359:I362)</f>
        <v>313.82</v>
      </c>
      <c r="J363" s="46">
        <f>SUM(J359:J362)</f>
        <v>1726.04</v>
      </c>
      <c r="K363" s="331"/>
      <c r="U363" s="275">
        <v>1647.58</v>
      </c>
    </row>
    <row r="364" spans="1:22" ht="21.95" customHeight="1">
      <c r="A364" s="332">
        <v>2</v>
      </c>
      <c r="B364" s="43" t="str">
        <f t="shared" ref="B364:B396" si="105">VLOOKUP($A364,$A$8:$J$58,2,FALSE)</f>
        <v>CAPEAMENTO ASFÁLTICO</v>
      </c>
      <c r="C364" s="47"/>
      <c r="D364" s="48"/>
      <c r="E364" s="50"/>
      <c r="F364" s="50"/>
      <c r="G364" s="50"/>
      <c r="H364" s="50"/>
      <c r="I364" s="50"/>
      <c r="J364" s="50"/>
      <c r="K364" s="302"/>
      <c r="M364" s="32"/>
    </row>
    <row r="365" spans="1:22" ht="21.95" customHeight="1">
      <c r="A365" s="297" t="s">
        <v>97</v>
      </c>
      <c r="B365" s="298" t="str">
        <f t="shared" si="105"/>
        <v>REMOÇÃO DE PAVIMENTO EXISTENTE, EXCLUSIVE BOTA FORA DO MATERIAL</v>
      </c>
      <c r="C365" s="299" t="str">
        <f t="shared" ref="C365:C396" si="106">VLOOKUP($A365,$A$8:$J$58,3,FALSE)</f>
        <v>m²</v>
      </c>
      <c r="D365" s="300">
        <v>37.380000000000003</v>
      </c>
      <c r="E365" s="301">
        <f t="shared" ref="E365:E396" si="107">VLOOKUP($A365,$A$8:$J$58,5,FALSE)</f>
        <v>18.64</v>
      </c>
      <c r="F365" s="301">
        <f t="shared" ref="F365:F396" si="108">VLOOKUP($A365,$A$8:$J$58,6,FALSE)</f>
        <v>3.28</v>
      </c>
      <c r="G365" s="301">
        <f t="shared" ref="G365:G396" si="109">VLOOKUP($A365,$A$8:$J$58,7,FALSE)</f>
        <v>21.92</v>
      </c>
      <c r="H365" s="301">
        <f t="shared" ref="H365:H396" si="110">J365-I365</f>
        <v>696.76</v>
      </c>
      <c r="I365" s="301">
        <f t="shared" ref="I365:I396" si="111">TRUNC(D365*F365,2)</f>
        <v>122.6</v>
      </c>
      <c r="J365" s="301">
        <f t="shared" ref="J365:J396" si="112">TRUNC(D365*G365,2)</f>
        <v>819.36</v>
      </c>
      <c r="K365" s="302">
        <f t="shared" ref="K365:K396" si="113">VLOOKUP($A365,$A$8:$K$58,11,FALSE)</f>
        <v>97636</v>
      </c>
      <c r="M365" s="32"/>
      <c r="S365" s="275">
        <v>20.22</v>
      </c>
      <c r="U365" s="275">
        <v>755.82</v>
      </c>
    </row>
    <row r="366" spans="1:22" ht="21.95" customHeight="1">
      <c r="A366" s="297" t="s">
        <v>99</v>
      </c>
      <c r="B366" s="298" t="str">
        <f t="shared" si="105"/>
        <v>TRANSPORTE DO MATERIAL REMOVIDO - DMT 5 KM</v>
      </c>
      <c r="C366" s="299" t="str">
        <f t="shared" si="106"/>
        <v>m³xkm</v>
      </c>
      <c r="D366" s="300">
        <f>TRUNC(D365*0.2*O366,2)</f>
        <v>37.380000000000003</v>
      </c>
      <c r="E366" s="301">
        <f t="shared" si="107"/>
        <v>2.4099999999999997</v>
      </c>
      <c r="F366" s="301">
        <f t="shared" si="108"/>
        <v>0.12</v>
      </c>
      <c r="G366" s="301">
        <f t="shared" si="109"/>
        <v>2.5299999999999998</v>
      </c>
      <c r="H366" s="301">
        <f t="shared" si="110"/>
        <v>90.089999999999989</v>
      </c>
      <c r="I366" s="301">
        <f t="shared" si="111"/>
        <v>4.4800000000000004</v>
      </c>
      <c r="J366" s="301">
        <f t="shared" si="112"/>
        <v>94.57</v>
      </c>
      <c r="K366" s="302">
        <f t="shared" si="113"/>
        <v>93588</v>
      </c>
      <c r="O366" s="274">
        <f>$O$1</f>
        <v>5</v>
      </c>
      <c r="S366" s="275">
        <v>2.61</v>
      </c>
      <c r="U366" s="275">
        <v>97.56</v>
      </c>
    </row>
    <row r="367" spans="1:22" ht="21.95" customHeight="1">
      <c r="A367" s="297" t="s">
        <v>101</v>
      </c>
      <c r="B367" s="298" t="str">
        <f t="shared" si="105"/>
        <v>REMOÇÃO DE MATERIAL INADEQUADO, MAT. 1ª CAT., INCLUSIVE TRANSPORTE ATÉ 1 KM</v>
      </c>
      <c r="C367" s="299" t="str">
        <f t="shared" si="106"/>
        <v>m³</v>
      </c>
      <c r="D367" s="300">
        <f>TRUNC(D365*0.3,2)</f>
        <v>11.21</v>
      </c>
      <c r="E367" s="301">
        <f t="shared" si="107"/>
        <v>10.32</v>
      </c>
      <c r="F367" s="301">
        <f t="shared" si="108"/>
        <v>1.1399999999999999</v>
      </c>
      <c r="G367" s="301">
        <f t="shared" si="109"/>
        <v>11.46</v>
      </c>
      <c r="H367" s="301">
        <f t="shared" si="110"/>
        <v>115.69000000000001</v>
      </c>
      <c r="I367" s="301">
        <f t="shared" si="111"/>
        <v>12.77</v>
      </c>
      <c r="J367" s="301">
        <f t="shared" si="112"/>
        <v>128.46</v>
      </c>
      <c r="K367" s="302">
        <f t="shared" si="113"/>
        <v>101230</v>
      </c>
      <c r="M367" s="32"/>
      <c r="S367" s="275">
        <v>9.89</v>
      </c>
      <c r="U367" s="275">
        <v>110.86</v>
      </c>
    </row>
    <row r="368" spans="1:22" ht="21.95" customHeight="1">
      <c r="A368" s="297" t="s">
        <v>103</v>
      </c>
      <c r="B368" s="298" t="str">
        <f t="shared" si="105"/>
        <v>TRANSPORTE COM CAMINHÃO BASCULANTE - DMT 4 KM</v>
      </c>
      <c r="C368" s="299" t="str">
        <f t="shared" si="106"/>
        <v>m³xkm</v>
      </c>
      <c r="D368" s="300">
        <f>TRUNC(D367*1.25*O368,2)</f>
        <v>56.05</v>
      </c>
      <c r="E368" s="301">
        <f t="shared" si="107"/>
        <v>2.4099999999999997</v>
      </c>
      <c r="F368" s="301">
        <f t="shared" si="108"/>
        <v>0.12</v>
      </c>
      <c r="G368" s="301">
        <f t="shared" si="109"/>
        <v>2.5299999999999998</v>
      </c>
      <c r="H368" s="301">
        <f t="shared" si="110"/>
        <v>135.08000000000001</v>
      </c>
      <c r="I368" s="301">
        <f t="shared" si="111"/>
        <v>6.72</v>
      </c>
      <c r="J368" s="301">
        <f t="shared" si="112"/>
        <v>141.80000000000001</v>
      </c>
      <c r="K368" s="302">
        <f t="shared" si="113"/>
        <v>93588</v>
      </c>
      <c r="O368" s="274">
        <f>$O$1-1</f>
        <v>4</v>
      </c>
      <c r="S368" s="275">
        <v>2.61</v>
      </c>
      <c r="U368" s="275">
        <v>146.29</v>
      </c>
    </row>
    <row r="369" spans="1:21" ht="21.95" customHeight="1">
      <c r="A369" s="297" t="s">
        <v>105</v>
      </c>
      <c r="B369" s="298" t="str">
        <f t="shared" si="105"/>
        <v>ESPALHAMENTO DE MATERIAL  COM TRATOR DE ESTEIRAS</v>
      </c>
      <c r="C369" s="299" t="str">
        <f t="shared" si="106"/>
        <v>m³</v>
      </c>
      <c r="D369" s="300">
        <f>TRUNC(D367*1.25,2)</f>
        <v>14.01</v>
      </c>
      <c r="E369" s="301">
        <f t="shared" si="107"/>
        <v>1.5499999999999998</v>
      </c>
      <c r="F369" s="301">
        <f t="shared" si="108"/>
        <v>0.08</v>
      </c>
      <c r="G369" s="301">
        <f t="shared" si="109"/>
        <v>1.63</v>
      </c>
      <c r="H369" s="301">
        <f t="shared" si="110"/>
        <v>21.709999999999997</v>
      </c>
      <c r="I369" s="301">
        <f t="shared" si="111"/>
        <v>1.1200000000000001</v>
      </c>
      <c r="J369" s="301">
        <f t="shared" si="112"/>
        <v>22.83</v>
      </c>
      <c r="K369" s="302">
        <f t="shared" si="113"/>
        <v>100574</v>
      </c>
      <c r="M369" s="32"/>
      <c r="S369" s="275">
        <v>1.4</v>
      </c>
      <c r="U369" s="275">
        <v>19.61</v>
      </c>
    </row>
    <row r="370" spans="1:21" ht="21.95" customHeight="1">
      <c r="A370" s="297" t="s">
        <v>107</v>
      </c>
      <c r="B370" s="298" t="str">
        <f t="shared" si="105"/>
        <v>REGULARIZAÇÃO E COMPACTAÇÃO DE SUBLEITO</v>
      </c>
      <c r="C370" s="299" t="str">
        <f t="shared" si="106"/>
        <v>m²</v>
      </c>
      <c r="D370" s="300">
        <f>D365</f>
        <v>37.380000000000003</v>
      </c>
      <c r="E370" s="301">
        <f t="shared" si="107"/>
        <v>2.38</v>
      </c>
      <c r="F370" s="301">
        <f t="shared" si="108"/>
        <v>0.26</v>
      </c>
      <c r="G370" s="301">
        <f t="shared" si="109"/>
        <v>2.64</v>
      </c>
      <c r="H370" s="301">
        <f t="shared" si="110"/>
        <v>88.97</v>
      </c>
      <c r="I370" s="301">
        <f t="shared" si="111"/>
        <v>9.7100000000000009</v>
      </c>
      <c r="J370" s="301">
        <f t="shared" si="112"/>
        <v>98.68</v>
      </c>
      <c r="K370" s="302">
        <f t="shared" si="113"/>
        <v>100576</v>
      </c>
      <c r="M370" s="32"/>
      <c r="S370" s="275">
        <v>2.15</v>
      </c>
      <c r="U370" s="275">
        <v>80.36</v>
      </c>
    </row>
    <row r="371" spans="1:21" ht="21.95" customHeight="1">
      <c r="A371" s="297" t="s">
        <v>135</v>
      </c>
      <c r="B371" s="298" t="str">
        <f t="shared" si="105"/>
        <v>RECOMPOSIÇÃO DE PAVIMENTO COM RACHÃO - EXCLUSIVE CARGA E TRANSPORTE (E= 30CM)</v>
      </c>
      <c r="C371" s="299" t="str">
        <f t="shared" si="106"/>
        <v>m³</v>
      </c>
      <c r="D371" s="300">
        <f>TRUNC(D370*0.3,2)</f>
        <v>11.21</v>
      </c>
      <c r="E371" s="301">
        <f t="shared" si="107"/>
        <v>114.14</v>
      </c>
      <c r="F371" s="301">
        <f t="shared" si="108"/>
        <v>9.92</v>
      </c>
      <c r="G371" s="301">
        <f t="shared" si="109"/>
        <v>124.06</v>
      </c>
      <c r="H371" s="301">
        <f t="shared" si="110"/>
        <v>1279.51</v>
      </c>
      <c r="I371" s="301">
        <f t="shared" si="111"/>
        <v>111.2</v>
      </c>
      <c r="J371" s="301">
        <f t="shared" si="112"/>
        <v>1390.71</v>
      </c>
      <c r="K371" s="302">
        <f t="shared" si="113"/>
        <v>96400</v>
      </c>
      <c r="M371" s="32"/>
      <c r="S371" s="275">
        <v>110.67</v>
      </c>
      <c r="U371" s="275">
        <v>1240.6099999999999</v>
      </c>
    </row>
    <row r="372" spans="1:21" ht="21.95" customHeight="1">
      <c r="A372" s="297" t="s">
        <v>136</v>
      </c>
      <c r="B372" s="298" t="str">
        <f t="shared" si="105"/>
        <v>CARGA, MANOBRA E DESCARGA DE BRITA RACHÃO</v>
      </c>
      <c r="C372" s="299" t="str">
        <f t="shared" si="106"/>
        <v>m³</v>
      </c>
      <c r="D372" s="300">
        <f>TRUNC(D371*1.4,2)</f>
        <v>15.69</v>
      </c>
      <c r="E372" s="301">
        <f t="shared" si="107"/>
        <v>7.0699999999999994</v>
      </c>
      <c r="F372" s="301">
        <f t="shared" si="108"/>
        <v>0.61</v>
      </c>
      <c r="G372" s="301">
        <f t="shared" si="109"/>
        <v>7.68</v>
      </c>
      <c r="H372" s="301">
        <f t="shared" si="110"/>
        <v>110.91999999999999</v>
      </c>
      <c r="I372" s="301">
        <f t="shared" si="111"/>
        <v>9.57</v>
      </c>
      <c r="J372" s="301">
        <f t="shared" si="112"/>
        <v>120.49</v>
      </c>
      <c r="K372" s="302">
        <f t="shared" si="113"/>
        <v>100974</v>
      </c>
      <c r="M372" s="32"/>
      <c r="S372" s="275">
        <v>7.47</v>
      </c>
      <c r="U372" s="275">
        <v>117.2</v>
      </c>
    </row>
    <row r="373" spans="1:21" ht="21.95" customHeight="1">
      <c r="A373" s="297" t="s">
        <v>137</v>
      </c>
      <c r="B373" s="298" t="str">
        <f t="shared" si="105"/>
        <v>TRANSPORTE DE BRITA RACHÃO ATÉ 30 KM - DMT 30 KM</v>
      </c>
      <c r="C373" s="299" t="str">
        <f t="shared" si="106"/>
        <v>m³xkm</v>
      </c>
      <c r="D373" s="300">
        <f>TRUNC(D372*O373,2)</f>
        <v>470.7</v>
      </c>
      <c r="E373" s="301">
        <f t="shared" si="107"/>
        <v>1.9</v>
      </c>
      <c r="F373" s="301">
        <f t="shared" si="108"/>
        <v>0.1</v>
      </c>
      <c r="G373" s="301">
        <f t="shared" si="109"/>
        <v>2</v>
      </c>
      <c r="H373" s="301">
        <f t="shared" si="110"/>
        <v>894.32999999999993</v>
      </c>
      <c r="I373" s="301">
        <f t="shared" si="111"/>
        <v>47.07</v>
      </c>
      <c r="J373" s="301">
        <f t="shared" si="112"/>
        <v>941.4</v>
      </c>
      <c r="K373" s="302">
        <f t="shared" si="113"/>
        <v>95875</v>
      </c>
      <c r="O373" s="274">
        <v>30</v>
      </c>
      <c r="S373" s="275">
        <v>2.0699999999999998</v>
      </c>
      <c r="U373" s="275">
        <v>974.34</v>
      </c>
    </row>
    <row r="374" spans="1:21" ht="21.95" customHeight="1">
      <c r="A374" s="297" t="s">
        <v>139</v>
      </c>
      <c r="B374" s="298" t="str">
        <f t="shared" si="105"/>
        <v>TRANSPORTE DE BRITA RACHÃO ADICIONAL PARA EXCEDENTE A 30 KM - DMT 20 KM</v>
      </c>
      <c r="C374" s="299" t="str">
        <f t="shared" si="106"/>
        <v>m³xkm</v>
      </c>
      <c r="D374" s="300">
        <f>TRUNC(D372*O374,2)</f>
        <v>313.8</v>
      </c>
      <c r="E374" s="301">
        <f t="shared" si="107"/>
        <v>0.76</v>
      </c>
      <c r="F374" s="301">
        <f t="shared" si="108"/>
        <v>0.03</v>
      </c>
      <c r="G374" s="301">
        <f t="shared" si="109"/>
        <v>0.79</v>
      </c>
      <c r="H374" s="301">
        <f t="shared" si="110"/>
        <v>238.49</v>
      </c>
      <c r="I374" s="301">
        <f t="shared" si="111"/>
        <v>9.41</v>
      </c>
      <c r="J374" s="301">
        <f t="shared" si="112"/>
        <v>247.9</v>
      </c>
      <c r="K374" s="302">
        <f t="shared" si="113"/>
        <v>93590</v>
      </c>
      <c r="O374" s="274">
        <f>$O$3-O373</f>
        <v>20</v>
      </c>
      <c r="S374" s="275">
        <v>0.81</v>
      </c>
      <c r="U374" s="275">
        <v>254.17</v>
      </c>
    </row>
    <row r="375" spans="1:21" ht="34.5">
      <c r="A375" s="297" t="s">
        <v>140</v>
      </c>
      <c r="B375" s="298" t="str">
        <f t="shared" si="105"/>
        <v>RECOMPOSIÇÃO DE PAVIMENTO COM BRITA GRADUADA SIMPLES - EXCLUSIVE CARGA E TRANSPORTE (E= 20 CM)</v>
      </c>
      <c r="C375" s="299" t="str">
        <f t="shared" si="106"/>
        <v>m³</v>
      </c>
      <c r="D375" s="300">
        <f>TRUNC(D370*0.2,2)</f>
        <v>7.47</v>
      </c>
      <c r="E375" s="301">
        <f t="shared" si="107"/>
        <v>125.61999999999999</v>
      </c>
      <c r="F375" s="301">
        <f t="shared" si="108"/>
        <v>10.92</v>
      </c>
      <c r="G375" s="301">
        <f t="shared" si="109"/>
        <v>136.54</v>
      </c>
      <c r="H375" s="301">
        <f t="shared" si="110"/>
        <v>938.38000000000011</v>
      </c>
      <c r="I375" s="301">
        <f t="shared" si="111"/>
        <v>81.569999999999993</v>
      </c>
      <c r="J375" s="301">
        <f t="shared" si="112"/>
        <v>1019.95</v>
      </c>
      <c r="K375" s="302">
        <f t="shared" si="113"/>
        <v>96396</v>
      </c>
      <c r="M375" s="32"/>
      <c r="S375" s="275">
        <v>121.83</v>
      </c>
      <c r="U375" s="275">
        <v>910.07</v>
      </c>
    </row>
    <row r="376" spans="1:21" ht="21.95" customHeight="1">
      <c r="A376" s="297" t="s">
        <v>141</v>
      </c>
      <c r="B376" s="298" t="str">
        <f t="shared" si="105"/>
        <v>CARGA, MANOBRA E DESCARGA DE BRITA GRADUADA</v>
      </c>
      <c r="C376" s="299" t="str">
        <f t="shared" si="106"/>
        <v>m³</v>
      </c>
      <c r="D376" s="300">
        <f>TRUNC(D375*1.4667,2)</f>
        <v>10.95</v>
      </c>
      <c r="E376" s="301">
        <f t="shared" si="107"/>
        <v>7.0699999999999994</v>
      </c>
      <c r="F376" s="301">
        <f t="shared" si="108"/>
        <v>0.61</v>
      </c>
      <c r="G376" s="301">
        <f t="shared" si="109"/>
        <v>7.68</v>
      </c>
      <c r="H376" s="301">
        <f t="shared" si="110"/>
        <v>77.42</v>
      </c>
      <c r="I376" s="301">
        <f t="shared" si="111"/>
        <v>6.67</v>
      </c>
      <c r="J376" s="301">
        <f t="shared" si="112"/>
        <v>84.09</v>
      </c>
      <c r="K376" s="302">
        <f t="shared" si="113"/>
        <v>100974</v>
      </c>
      <c r="M376" s="32"/>
      <c r="S376" s="275">
        <v>7.47</v>
      </c>
      <c r="U376" s="275">
        <v>81.790000000000006</v>
      </c>
    </row>
    <row r="377" spans="1:21" ht="21.95" customHeight="1">
      <c r="A377" s="297" t="s">
        <v>346</v>
      </c>
      <c r="B377" s="298" t="str">
        <f t="shared" si="105"/>
        <v>TRANSPORTE DE BRITA GRADUADA ATÉ 30 KM - DMT 30 KM</v>
      </c>
      <c r="C377" s="299" t="str">
        <f t="shared" si="106"/>
        <v>m³xkm</v>
      </c>
      <c r="D377" s="300">
        <f>TRUNC(D376*O377,2)</f>
        <v>328.5</v>
      </c>
      <c r="E377" s="301">
        <f t="shared" si="107"/>
        <v>1.9</v>
      </c>
      <c r="F377" s="301">
        <f t="shared" si="108"/>
        <v>0.1</v>
      </c>
      <c r="G377" s="301">
        <f t="shared" si="109"/>
        <v>2</v>
      </c>
      <c r="H377" s="301">
        <f t="shared" si="110"/>
        <v>624.15</v>
      </c>
      <c r="I377" s="301">
        <f t="shared" si="111"/>
        <v>32.85</v>
      </c>
      <c r="J377" s="301">
        <f t="shared" si="112"/>
        <v>657</v>
      </c>
      <c r="K377" s="302">
        <f t="shared" si="113"/>
        <v>95875</v>
      </c>
      <c r="M377" s="32"/>
      <c r="O377" s="274">
        <v>30</v>
      </c>
      <c r="S377" s="275">
        <v>2.0699999999999998</v>
      </c>
      <c r="U377" s="275">
        <v>679.99</v>
      </c>
    </row>
    <row r="378" spans="1:21" ht="21.95" customHeight="1">
      <c r="A378" s="297" t="s">
        <v>142</v>
      </c>
      <c r="B378" s="298" t="str">
        <f t="shared" si="105"/>
        <v>TRANSPORTE DE BRITA GRADUADA ADICIONAL PARA EXCEDENTE A 30 KM - DMT 20 KM</v>
      </c>
      <c r="C378" s="299" t="str">
        <f t="shared" si="106"/>
        <v>m³xkm</v>
      </c>
      <c r="D378" s="300">
        <f>TRUNC(D376*O378,2)</f>
        <v>219</v>
      </c>
      <c r="E378" s="301">
        <f t="shared" si="107"/>
        <v>0.76</v>
      </c>
      <c r="F378" s="301">
        <f t="shared" si="108"/>
        <v>0.03</v>
      </c>
      <c r="G378" s="301">
        <f t="shared" si="109"/>
        <v>0.79</v>
      </c>
      <c r="H378" s="301">
        <f t="shared" si="110"/>
        <v>166.44</v>
      </c>
      <c r="I378" s="301">
        <f t="shared" si="111"/>
        <v>6.57</v>
      </c>
      <c r="J378" s="301">
        <f t="shared" si="112"/>
        <v>173.01</v>
      </c>
      <c r="K378" s="302">
        <f t="shared" si="113"/>
        <v>93590</v>
      </c>
      <c r="M378" s="32"/>
      <c r="O378" s="274">
        <f>$O$3-O377</f>
        <v>20</v>
      </c>
      <c r="S378" s="275">
        <v>0.81</v>
      </c>
      <c r="U378" s="275">
        <v>177.39</v>
      </c>
    </row>
    <row r="379" spans="1:21" ht="21.95" customHeight="1">
      <c r="A379" s="297" t="s">
        <v>347</v>
      </c>
      <c r="B379" s="298" t="str">
        <f t="shared" si="105"/>
        <v>EXECUÇÃO DE IMPRIMAÇÃO COM ASFALTO DILUÍDO CM-30. AF_09/2017</v>
      </c>
      <c r="C379" s="299" t="str">
        <f t="shared" si="106"/>
        <v>m²</v>
      </c>
      <c r="D379" s="300">
        <f>D370</f>
        <v>37.380000000000003</v>
      </c>
      <c r="E379" s="301">
        <f t="shared" si="107"/>
        <v>10.43</v>
      </c>
      <c r="F379" s="301">
        <f t="shared" si="108"/>
        <v>1.42</v>
      </c>
      <c r="G379" s="301">
        <f t="shared" si="109"/>
        <v>11.85</v>
      </c>
      <c r="H379" s="301">
        <f t="shared" si="110"/>
        <v>389.88</v>
      </c>
      <c r="I379" s="301">
        <f t="shared" si="111"/>
        <v>53.07</v>
      </c>
      <c r="J379" s="301">
        <f t="shared" si="112"/>
        <v>442.95</v>
      </c>
      <c r="K379" s="302" t="str">
        <f t="shared" si="113"/>
        <v>96401 (CPU)</v>
      </c>
      <c r="M379" s="32"/>
      <c r="S379" s="275">
        <v>11.17</v>
      </c>
      <c r="U379" s="275">
        <v>417.53</v>
      </c>
    </row>
    <row r="380" spans="1:21" ht="21.95" customHeight="1">
      <c r="A380" s="297" t="s">
        <v>348</v>
      </c>
      <c r="B380" s="298" t="str">
        <f t="shared" si="105"/>
        <v>FRESAGEM DESCONTINUA</v>
      </c>
      <c r="C380" s="299" t="str">
        <f t="shared" si="106"/>
        <v>m²</v>
      </c>
      <c r="D380" s="300">
        <v>525.57000000000005</v>
      </c>
      <c r="E380" s="301">
        <f t="shared" si="107"/>
        <v>8.9599999999999991</v>
      </c>
      <c r="F380" s="301">
        <f t="shared" si="108"/>
        <v>1.58</v>
      </c>
      <c r="G380" s="301">
        <f t="shared" si="109"/>
        <v>10.54</v>
      </c>
      <c r="H380" s="301">
        <f t="shared" si="110"/>
        <v>4709.1000000000004</v>
      </c>
      <c r="I380" s="301">
        <f t="shared" si="111"/>
        <v>830.4</v>
      </c>
      <c r="J380" s="301">
        <f t="shared" si="112"/>
        <v>5539.5</v>
      </c>
      <c r="K380" s="302" t="str">
        <f t="shared" si="113"/>
        <v>96001+95875</v>
      </c>
      <c r="M380" s="32"/>
      <c r="S380" s="275">
        <v>7.72</v>
      </c>
      <c r="U380" s="275">
        <v>4057.4</v>
      </c>
    </row>
    <row r="381" spans="1:21" ht="21.95" customHeight="1">
      <c r="A381" s="297" t="s">
        <v>349</v>
      </c>
      <c r="B381" s="298" t="str">
        <f t="shared" si="105"/>
        <v>PINTURA DE LIGACAO COM EMULSAO RR-2C</v>
      </c>
      <c r="C381" s="299" t="str">
        <f t="shared" si="106"/>
        <v>m²</v>
      </c>
      <c r="D381" s="300">
        <f>D380</f>
        <v>525.57000000000005</v>
      </c>
      <c r="E381" s="301">
        <f t="shared" si="107"/>
        <v>3.46</v>
      </c>
      <c r="F381" s="301">
        <f t="shared" si="108"/>
        <v>0.3</v>
      </c>
      <c r="G381" s="301">
        <f t="shared" si="109"/>
        <v>3.76</v>
      </c>
      <c r="H381" s="301">
        <f t="shared" si="110"/>
        <v>1818.47</v>
      </c>
      <c r="I381" s="301">
        <f t="shared" si="111"/>
        <v>157.66999999999999</v>
      </c>
      <c r="J381" s="301">
        <f t="shared" si="112"/>
        <v>1976.14</v>
      </c>
      <c r="K381" s="302" t="str">
        <f t="shared" si="113"/>
        <v>96402 (CPU)</v>
      </c>
      <c r="M381" s="32"/>
      <c r="S381" s="275">
        <v>3.15</v>
      </c>
      <c r="U381" s="275">
        <v>1655.54</v>
      </c>
    </row>
    <row r="382" spans="1:21" ht="21.95" customHeight="1">
      <c r="A382" s="297" t="s">
        <v>350</v>
      </c>
      <c r="B382" s="298" t="str">
        <f t="shared" si="105"/>
        <v>CAMADA DE REGULARIZAÇÃO DA PISTA COM C.B.U.Q., EXCLUSIVE TRANSPORTE</v>
      </c>
      <c r="C382" s="299" t="str">
        <f t="shared" si="106"/>
        <v>m³</v>
      </c>
      <c r="D382" s="300">
        <f>TRUNC(D381*0.04,2)</f>
        <v>21.02</v>
      </c>
      <c r="E382" s="301">
        <f t="shared" si="107"/>
        <v>1531.42</v>
      </c>
      <c r="F382" s="301">
        <f t="shared" si="108"/>
        <v>160.75</v>
      </c>
      <c r="G382" s="301">
        <f t="shared" si="109"/>
        <v>1692.17</v>
      </c>
      <c r="H382" s="301">
        <f t="shared" si="110"/>
        <v>32190.450000000004</v>
      </c>
      <c r="I382" s="301">
        <f t="shared" si="111"/>
        <v>3378.96</v>
      </c>
      <c r="J382" s="301">
        <f t="shared" si="112"/>
        <v>35569.410000000003</v>
      </c>
      <c r="K382" s="302" t="str">
        <f t="shared" si="113"/>
        <v>95995 (CPU)</v>
      </c>
      <c r="M382" s="32"/>
      <c r="S382" s="275">
        <v>1424.54</v>
      </c>
      <c r="U382" s="275">
        <v>29943.83</v>
      </c>
    </row>
    <row r="383" spans="1:21" ht="21.95" customHeight="1">
      <c r="A383" s="297" t="s">
        <v>351</v>
      </c>
      <c r="B383" s="298" t="str">
        <f t="shared" si="105"/>
        <v>CARGA, MANOBRAS E DESCARGA DE MISTURA BETUMINOSA A QUENTE</v>
      </c>
      <c r="C383" s="299" t="str">
        <f t="shared" si="106"/>
        <v>ton</v>
      </c>
      <c r="D383" s="300">
        <f>TRUNC(D382*2.5548,2)</f>
        <v>53.7</v>
      </c>
      <c r="E383" s="301">
        <f t="shared" si="107"/>
        <v>4.49</v>
      </c>
      <c r="F383" s="301">
        <f t="shared" si="108"/>
        <v>0.39</v>
      </c>
      <c r="G383" s="301">
        <f t="shared" si="109"/>
        <v>4.88</v>
      </c>
      <c r="H383" s="301">
        <f t="shared" si="110"/>
        <v>241.11</v>
      </c>
      <c r="I383" s="301">
        <f t="shared" si="111"/>
        <v>20.94</v>
      </c>
      <c r="J383" s="301">
        <f t="shared" si="112"/>
        <v>262.05</v>
      </c>
      <c r="K383" s="302">
        <f t="shared" si="113"/>
        <v>101002</v>
      </c>
      <c r="M383" s="32"/>
      <c r="S383" s="275">
        <v>5.01</v>
      </c>
      <c r="U383" s="275">
        <v>269.02999999999997</v>
      </c>
    </row>
    <row r="384" spans="1:21" ht="21.95" customHeight="1">
      <c r="A384" s="297" t="s">
        <v>352</v>
      </c>
      <c r="B384" s="298" t="str">
        <f t="shared" si="105"/>
        <v>TRANSPORTE DE CBUQ ATÉ 30 KM - DMT 30 KM</v>
      </c>
      <c r="C384" s="299" t="str">
        <f t="shared" si="106"/>
        <v>txkm</v>
      </c>
      <c r="D384" s="300">
        <f>TRUNC(D383*O384,2)</f>
        <v>1611</v>
      </c>
      <c r="E384" s="301">
        <f t="shared" si="107"/>
        <v>1.29</v>
      </c>
      <c r="F384" s="301">
        <f t="shared" si="108"/>
        <v>0.06</v>
      </c>
      <c r="G384" s="301">
        <f t="shared" si="109"/>
        <v>1.35</v>
      </c>
      <c r="H384" s="301">
        <f t="shared" si="110"/>
        <v>2078.19</v>
      </c>
      <c r="I384" s="301">
        <f t="shared" si="111"/>
        <v>96.66</v>
      </c>
      <c r="J384" s="301">
        <f t="shared" si="112"/>
        <v>2174.85</v>
      </c>
      <c r="K384" s="302">
        <f t="shared" si="113"/>
        <v>95878</v>
      </c>
      <c r="M384" s="32"/>
      <c r="O384" s="274">
        <v>30</v>
      </c>
      <c r="S384" s="275">
        <v>1.38</v>
      </c>
      <c r="U384" s="275">
        <v>2223.1799999999998</v>
      </c>
    </row>
    <row r="385" spans="1:21" ht="21.95" customHeight="1">
      <c r="A385" s="297" t="s">
        <v>353</v>
      </c>
      <c r="B385" s="298" t="str">
        <f t="shared" si="105"/>
        <v>TRANSPORTE DE CBUQ ADICIONAL PARA EXECEDENTE A 30 KM - DMT 20 KM</v>
      </c>
      <c r="C385" s="299" t="str">
        <f t="shared" si="106"/>
        <v>txkm</v>
      </c>
      <c r="D385" s="300">
        <f>TRUNC(D383*O385,2)</f>
        <v>1074</v>
      </c>
      <c r="E385" s="301">
        <f t="shared" si="107"/>
        <v>0.51</v>
      </c>
      <c r="F385" s="301">
        <f t="shared" si="108"/>
        <v>0.02</v>
      </c>
      <c r="G385" s="301">
        <f t="shared" si="109"/>
        <v>0.53</v>
      </c>
      <c r="H385" s="301">
        <f t="shared" si="110"/>
        <v>547.74</v>
      </c>
      <c r="I385" s="301">
        <f t="shared" si="111"/>
        <v>21.48</v>
      </c>
      <c r="J385" s="301">
        <f t="shared" si="112"/>
        <v>569.22</v>
      </c>
      <c r="K385" s="302">
        <f t="shared" si="113"/>
        <v>93596</v>
      </c>
      <c r="M385" s="32"/>
      <c r="O385" s="274">
        <f>$O$4-O384</f>
        <v>20</v>
      </c>
      <c r="S385" s="275">
        <v>0.54</v>
      </c>
      <c r="U385" s="275">
        <v>579.96</v>
      </c>
    </row>
    <row r="386" spans="1:21" ht="21.95" customHeight="1">
      <c r="A386" s="297" t="s">
        <v>354</v>
      </c>
      <c r="B386" s="298" t="str">
        <f t="shared" si="105"/>
        <v>PINTURA DE LIGACAO COM EMULSAO RR-2C</v>
      </c>
      <c r="C386" s="299" t="str">
        <f t="shared" si="106"/>
        <v>m²</v>
      </c>
      <c r="D386" s="300"/>
      <c r="E386" s="301">
        <f t="shared" si="107"/>
        <v>3.46</v>
      </c>
      <c r="F386" s="301">
        <f t="shared" si="108"/>
        <v>0.3</v>
      </c>
      <c r="G386" s="301">
        <f t="shared" si="109"/>
        <v>3.76</v>
      </c>
      <c r="H386" s="301">
        <f t="shared" si="110"/>
        <v>0</v>
      </c>
      <c r="I386" s="301">
        <f t="shared" si="111"/>
        <v>0</v>
      </c>
      <c r="J386" s="301">
        <f t="shared" si="112"/>
        <v>0</v>
      </c>
      <c r="K386" s="302" t="str">
        <f t="shared" si="113"/>
        <v>96402 (CPU)</v>
      </c>
      <c r="M386" s="32"/>
      <c r="S386" s="275">
        <v>3.15</v>
      </c>
      <c r="U386" s="275">
        <v>0</v>
      </c>
    </row>
    <row r="387" spans="1:21" ht="21.95" customHeight="1">
      <c r="A387" s="297" t="s">
        <v>355</v>
      </c>
      <c r="B387" s="298" t="str">
        <f t="shared" si="105"/>
        <v>CAMADA DE REGULARIZAÇÃO DA PISTA COM C.B.U.Q., EXCLUSIVE TRANSPORTE</v>
      </c>
      <c r="C387" s="299" t="str">
        <f t="shared" si="106"/>
        <v>m³</v>
      </c>
      <c r="D387" s="300">
        <f>TRUNC(D386*0.02,2)</f>
        <v>0</v>
      </c>
      <c r="E387" s="301">
        <f t="shared" si="107"/>
        <v>1531.42</v>
      </c>
      <c r="F387" s="301">
        <f t="shared" si="108"/>
        <v>160.75</v>
      </c>
      <c r="G387" s="301">
        <f t="shared" si="109"/>
        <v>1692.17</v>
      </c>
      <c r="H387" s="301">
        <f t="shared" si="110"/>
        <v>0</v>
      </c>
      <c r="I387" s="301">
        <f t="shared" si="111"/>
        <v>0</v>
      </c>
      <c r="J387" s="301">
        <f t="shared" si="112"/>
        <v>0</v>
      </c>
      <c r="K387" s="302" t="str">
        <f t="shared" si="113"/>
        <v>95995 (CPU)</v>
      </c>
      <c r="M387" s="32"/>
      <c r="S387" s="275">
        <v>1424.54</v>
      </c>
      <c r="U387" s="275">
        <v>0</v>
      </c>
    </row>
    <row r="388" spans="1:21" ht="21.95" customHeight="1">
      <c r="A388" s="297" t="s">
        <v>356</v>
      </c>
      <c r="B388" s="298" t="str">
        <f t="shared" si="105"/>
        <v>CARGA, MANOBRAS E DESCARGA DE MISTURA BETUMINOSA A QUENTE</v>
      </c>
      <c r="C388" s="299" t="str">
        <f t="shared" si="106"/>
        <v>ton</v>
      </c>
      <c r="D388" s="300">
        <f>TRUNC(D387*2.5548,2)</f>
        <v>0</v>
      </c>
      <c r="E388" s="301">
        <f t="shared" si="107"/>
        <v>4.49</v>
      </c>
      <c r="F388" s="301">
        <f t="shared" si="108"/>
        <v>0.39</v>
      </c>
      <c r="G388" s="301">
        <f t="shared" si="109"/>
        <v>4.88</v>
      </c>
      <c r="H388" s="301">
        <f t="shared" si="110"/>
        <v>0</v>
      </c>
      <c r="I388" s="301">
        <f t="shared" si="111"/>
        <v>0</v>
      </c>
      <c r="J388" s="301">
        <f t="shared" si="112"/>
        <v>0</v>
      </c>
      <c r="K388" s="302">
        <f t="shared" si="113"/>
        <v>101002</v>
      </c>
      <c r="M388" s="32"/>
      <c r="S388" s="275">
        <v>5.01</v>
      </c>
      <c r="U388" s="275">
        <v>0</v>
      </c>
    </row>
    <row r="389" spans="1:21" ht="21.95" customHeight="1">
      <c r="A389" s="297" t="s">
        <v>357</v>
      </c>
      <c r="B389" s="298" t="str">
        <f t="shared" si="105"/>
        <v>TRANSPORTE DE CBUQ ATÉ 30 KM - DMT 30 KM</v>
      </c>
      <c r="C389" s="299" t="str">
        <f t="shared" si="106"/>
        <v>txkm</v>
      </c>
      <c r="D389" s="300">
        <f>TRUNC(D388*O389,2)</f>
        <v>0</v>
      </c>
      <c r="E389" s="301">
        <f t="shared" si="107"/>
        <v>1.29</v>
      </c>
      <c r="F389" s="301">
        <f t="shared" si="108"/>
        <v>0.06</v>
      </c>
      <c r="G389" s="301">
        <f t="shared" si="109"/>
        <v>1.35</v>
      </c>
      <c r="H389" s="301">
        <f t="shared" si="110"/>
        <v>0</v>
      </c>
      <c r="I389" s="301">
        <f t="shared" si="111"/>
        <v>0</v>
      </c>
      <c r="J389" s="301">
        <f t="shared" si="112"/>
        <v>0</v>
      </c>
      <c r="K389" s="302">
        <f t="shared" si="113"/>
        <v>95878</v>
      </c>
      <c r="M389" s="32"/>
      <c r="O389" s="274">
        <v>30</v>
      </c>
      <c r="S389" s="275">
        <v>1.38</v>
      </c>
      <c r="U389" s="275">
        <v>0</v>
      </c>
    </row>
    <row r="390" spans="1:21" ht="21.95" customHeight="1">
      <c r="A390" s="297" t="s">
        <v>358</v>
      </c>
      <c r="B390" s="298" t="str">
        <f t="shared" si="105"/>
        <v>TRANSPORTE DE CBUQ ADICIONAL PARA EXECEDENTE A 30 KM - DMT 20 KM</v>
      </c>
      <c r="C390" s="299" t="str">
        <f t="shared" si="106"/>
        <v>txkm</v>
      </c>
      <c r="D390" s="300">
        <f>TRUNC(D388*O390,2)</f>
        <v>0</v>
      </c>
      <c r="E390" s="301">
        <f t="shared" si="107"/>
        <v>0.51</v>
      </c>
      <c r="F390" s="301">
        <f t="shared" si="108"/>
        <v>0.02</v>
      </c>
      <c r="G390" s="301">
        <f t="shared" si="109"/>
        <v>0.53</v>
      </c>
      <c r="H390" s="301">
        <f t="shared" si="110"/>
        <v>0</v>
      </c>
      <c r="I390" s="301">
        <f t="shared" si="111"/>
        <v>0</v>
      </c>
      <c r="J390" s="301">
        <f t="shared" si="112"/>
        <v>0</v>
      </c>
      <c r="K390" s="302">
        <f t="shared" si="113"/>
        <v>93596</v>
      </c>
      <c r="M390" s="32"/>
      <c r="O390" s="274">
        <f>$O$4-O389</f>
        <v>20</v>
      </c>
      <c r="S390" s="275">
        <v>0.54</v>
      </c>
      <c r="U390" s="275">
        <v>0</v>
      </c>
    </row>
    <row r="391" spans="1:21" ht="21.95" customHeight="1">
      <c r="A391" s="297" t="s">
        <v>359</v>
      </c>
      <c r="B391" s="298" t="str">
        <f t="shared" si="105"/>
        <v>LIMPEZA, VARREÇÃO E LAVAGEM DE PISTA</v>
      </c>
      <c r="C391" s="299" t="str">
        <f t="shared" si="106"/>
        <v>m²</v>
      </c>
      <c r="D391" s="300">
        <f>D360</f>
        <v>3922.83</v>
      </c>
      <c r="E391" s="301">
        <f t="shared" si="107"/>
        <v>2.4</v>
      </c>
      <c r="F391" s="301">
        <f t="shared" si="108"/>
        <v>0.6</v>
      </c>
      <c r="G391" s="301">
        <f t="shared" si="109"/>
        <v>3</v>
      </c>
      <c r="H391" s="301">
        <f t="shared" si="110"/>
        <v>9414.7999999999993</v>
      </c>
      <c r="I391" s="301">
        <f t="shared" si="111"/>
        <v>2353.69</v>
      </c>
      <c r="J391" s="301">
        <f t="shared" si="112"/>
        <v>11768.49</v>
      </c>
      <c r="K391" s="302" t="str">
        <f t="shared" si="113"/>
        <v>CPU</v>
      </c>
      <c r="M391" s="32"/>
      <c r="S391" s="275">
        <v>2.95</v>
      </c>
      <c r="U391" s="275">
        <v>11572.34</v>
      </c>
    </row>
    <row r="392" spans="1:21" ht="21.95" customHeight="1">
      <c r="A392" s="297" t="s">
        <v>360</v>
      </c>
      <c r="B392" s="298" t="str">
        <f t="shared" si="105"/>
        <v>PINTURA DE LIGACAO COM EMULSAO RR-2C</v>
      </c>
      <c r="C392" s="299" t="str">
        <f t="shared" si="106"/>
        <v>m²</v>
      </c>
      <c r="D392" s="300">
        <f>D391</f>
        <v>3922.83</v>
      </c>
      <c r="E392" s="301">
        <f t="shared" si="107"/>
        <v>3.46</v>
      </c>
      <c r="F392" s="301">
        <f t="shared" si="108"/>
        <v>0.3</v>
      </c>
      <c r="G392" s="301">
        <f t="shared" si="109"/>
        <v>3.76</v>
      </c>
      <c r="H392" s="301">
        <f t="shared" si="110"/>
        <v>13573</v>
      </c>
      <c r="I392" s="301">
        <f t="shared" si="111"/>
        <v>1176.8399999999999</v>
      </c>
      <c r="J392" s="301">
        <f t="shared" si="112"/>
        <v>14749.84</v>
      </c>
      <c r="K392" s="302" t="str">
        <f t="shared" si="113"/>
        <v>96402 (CPU)</v>
      </c>
      <c r="M392" s="32"/>
      <c r="S392" s="275">
        <v>3.15</v>
      </c>
      <c r="U392" s="275">
        <v>12356.91</v>
      </c>
    </row>
    <row r="393" spans="1:21" ht="34.5">
      <c r="A393" s="297" t="s">
        <v>361</v>
      </c>
      <c r="B393" s="298" t="str">
        <f t="shared" si="105"/>
        <v>CONCRETO BETUMINOSO USINADO QUENTE (C.B.U.Q.), FORNECIMENTO E EXECUÇÃO (E= 5CM), EXCLUSIVE TRANSPORTE</v>
      </c>
      <c r="C393" s="299" t="str">
        <f t="shared" si="106"/>
        <v>m³</v>
      </c>
      <c r="D393" s="300">
        <f>TRUNC(D392*0.05,2)</f>
        <v>196.14</v>
      </c>
      <c r="E393" s="301">
        <f t="shared" si="107"/>
        <v>1531.42</v>
      </c>
      <c r="F393" s="301">
        <f t="shared" si="108"/>
        <v>160.75</v>
      </c>
      <c r="G393" s="301">
        <f t="shared" si="109"/>
        <v>1692.17</v>
      </c>
      <c r="H393" s="301">
        <f t="shared" si="110"/>
        <v>300372.71999999997</v>
      </c>
      <c r="I393" s="301">
        <f t="shared" si="111"/>
        <v>31529.5</v>
      </c>
      <c r="J393" s="301">
        <f t="shared" si="112"/>
        <v>331902.21999999997</v>
      </c>
      <c r="K393" s="302" t="str">
        <f t="shared" si="113"/>
        <v>95995 (CPU)</v>
      </c>
      <c r="M393" s="32"/>
      <c r="S393" s="275">
        <v>1424.54</v>
      </c>
      <c r="U393" s="275">
        <v>279409.27</v>
      </c>
    </row>
    <row r="394" spans="1:21" ht="21.95" customHeight="1">
      <c r="A394" s="297" t="s">
        <v>362</v>
      </c>
      <c r="B394" s="298" t="str">
        <f t="shared" si="105"/>
        <v>CARGA, MANOBRAS E DESCARGA DE MISTURA BETUMINOSA A QUENTE</v>
      </c>
      <c r="C394" s="299" t="str">
        <f t="shared" si="106"/>
        <v>ton</v>
      </c>
      <c r="D394" s="300">
        <f>TRUNC(D393*2.5548,2)</f>
        <v>501.09</v>
      </c>
      <c r="E394" s="301">
        <f t="shared" si="107"/>
        <v>4.49</v>
      </c>
      <c r="F394" s="301">
        <f t="shared" si="108"/>
        <v>0.39</v>
      </c>
      <c r="G394" s="301">
        <f t="shared" si="109"/>
        <v>4.88</v>
      </c>
      <c r="H394" s="301">
        <f t="shared" si="110"/>
        <v>2249.89</v>
      </c>
      <c r="I394" s="301">
        <f t="shared" si="111"/>
        <v>195.42</v>
      </c>
      <c r="J394" s="301">
        <f t="shared" si="112"/>
        <v>2445.31</v>
      </c>
      <c r="K394" s="302">
        <f t="shared" si="113"/>
        <v>101002</v>
      </c>
      <c r="M394" s="32"/>
      <c r="S394" s="275">
        <v>5.01</v>
      </c>
      <c r="U394" s="275">
        <v>2510.46</v>
      </c>
    </row>
    <row r="395" spans="1:21" ht="21.95" customHeight="1">
      <c r="A395" s="297" t="s">
        <v>363</v>
      </c>
      <c r="B395" s="298" t="str">
        <f t="shared" si="105"/>
        <v>TRANSPORTE DE CBUQ ATÉ 30 KM - DMT 30 KM</v>
      </c>
      <c r="C395" s="299" t="str">
        <f t="shared" si="106"/>
        <v>txkm</v>
      </c>
      <c r="D395" s="300">
        <f>TRUNC(D394*O395,2)</f>
        <v>15032.7</v>
      </c>
      <c r="E395" s="301">
        <f t="shared" si="107"/>
        <v>1.29</v>
      </c>
      <c r="F395" s="301">
        <f t="shared" si="108"/>
        <v>0.06</v>
      </c>
      <c r="G395" s="301">
        <f t="shared" si="109"/>
        <v>1.35</v>
      </c>
      <c r="H395" s="301">
        <f t="shared" si="110"/>
        <v>19392.18</v>
      </c>
      <c r="I395" s="301">
        <f t="shared" si="111"/>
        <v>901.96</v>
      </c>
      <c r="J395" s="301">
        <f t="shared" si="112"/>
        <v>20294.14</v>
      </c>
      <c r="K395" s="302">
        <f t="shared" si="113"/>
        <v>95878</v>
      </c>
      <c r="M395" s="32"/>
      <c r="O395" s="274">
        <v>30</v>
      </c>
      <c r="S395" s="275">
        <v>1.38</v>
      </c>
      <c r="U395" s="275">
        <v>20745.12</v>
      </c>
    </row>
    <row r="396" spans="1:21" ht="21.95" customHeight="1">
      <c r="A396" s="297" t="s">
        <v>364</v>
      </c>
      <c r="B396" s="298" t="str">
        <f t="shared" si="105"/>
        <v>TRANSPORTE DE CBUQ ADICIONAL PARA EXECEDENTE A 30 KM - DMT 20 KM</v>
      </c>
      <c r="C396" s="299" t="str">
        <f t="shared" si="106"/>
        <v>txkm</v>
      </c>
      <c r="D396" s="300">
        <f>TRUNC(D394*O396,2)</f>
        <v>10021.799999999999</v>
      </c>
      <c r="E396" s="301">
        <f t="shared" si="107"/>
        <v>0.51</v>
      </c>
      <c r="F396" s="301">
        <f t="shared" si="108"/>
        <v>0.02</v>
      </c>
      <c r="G396" s="301">
        <f t="shared" si="109"/>
        <v>0.53</v>
      </c>
      <c r="H396" s="301">
        <f t="shared" si="110"/>
        <v>5111.12</v>
      </c>
      <c r="I396" s="301">
        <f t="shared" si="111"/>
        <v>200.43</v>
      </c>
      <c r="J396" s="301">
        <f t="shared" si="112"/>
        <v>5311.55</v>
      </c>
      <c r="K396" s="302">
        <f t="shared" si="113"/>
        <v>93596</v>
      </c>
      <c r="M396" s="32"/>
      <c r="O396" s="274">
        <f>$O$4-O395</f>
        <v>20</v>
      </c>
      <c r="S396" s="275">
        <v>0.54</v>
      </c>
      <c r="U396" s="275">
        <v>5411.77</v>
      </c>
    </row>
    <row r="397" spans="1:21" ht="21.95" customHeight="1">
      <c r="A397" s="330" t="str">
        <f>CONCATENATE("TOTAL DO ITEM ",A364," - ",B364)</f>
        <v>TOTAL DO ITEM 2 - CAPEAMENTO ASFÁLTICO</v>
      </c>
      <c r="B397" s="43"/>
      <c r="C397" s="51"/>
      <c r="D397" s="51"/>
      <c r="E397" s="52"/>
      <c r="F397" s="52"/>
      <c r="G397" s="52"/>
      <c r="H397" s="53">
        <f>SUM(H365:H396)</f>
        <v>397566.58999999997</v>
      </c>
      <c r="I397" s="53">
        <f>SUM(I365:I396)</f>
        <v>41379.329999999994</v>
      </c>
      <c r="J397" s="53">
        <f>SUM(J365:J396)</f>
        <v>438945.92</v>
      </c>
      <c r="K397" s="302"/>
      <c r="M397" s="32"/>
      <c r="U397" s="275">
        <v>376798.40000000008</v>
      </c>
    </row>
    <row r="398" spans="1:21" ht="21.95" customHeight="1">
      <c r="A398" s="332">
        <v>3</v>
      </c>
      <c r="B398" s="43" t="str">
        <f t="shared" ref="B398:B404" si="114">VLOOKUP($A398,$A$8:$J$58,2,FALSE)</f>
        <v>SINALIZAÇÃO</v>
      </c>
      <c r="C398" s="47"/>
      <c r="D398" s="48"/>
      <c r="E398" s="50"/>
      <c r="F398" s="50"/>
      <c r="G398" s="50"/>
      <c r="H398" s="50"/>
      <c r="I398" s="50"/>
      <c r="J398" s="50"/>
      <c r="K398" s="333"/>
      <c r="M398" s="32"/>
    </row>
    <row r="399" spans="1:21" ht="21.95" customHeight="1">
      <c r="A399" s="297" t="s">
        <v>144</v>
      </c>
      <c r="B399" s="298" t="str">
        <f t="shared" si="114"/>
        <v>LIMPEZA DA SUPERFÍCIE PARA APLICAÇÃO DE SINALIZAÇÃO</v>
      </c>
      <c r="C399" s="299" t="str">
        <f t="shared" ref="C399:C404" si="115">VLOOKUP($A399,$A$8:$J$58,3,FALSE)</f>
        <v>m²</v>
      </c>
      <c r="D399" s="300">
        <f>SUM(D400:D401)*0.12+D402</f>
        <v>86.4</v>
      </c>
      <c r="E399" s="301">
        <f t="shared" ref="E399:E404" si="116">VLOOKUP($A399,$A$8:$J$58,5,FALSE)</f>
        <v>1.8299999999999998</v>
      </c>
      <c r="F399" s="301">
        <f t="shared" ref="F399:F404" si="117">VLOOKUP($A399,$A$8:$J$58,6,FALSE)</f>
        <v>0.32</v>
      </c>
      <c r="G399" s="301">
        <f t="shared" ref="G399:G404" si="118">VLOOKUP($A399,$A$8:$J$58,7,FALSE)</f>
        <v>2.15</v>
      </c>
      <c r="H399" s="301">
        <f t="shared" ref="H399:H404" si="119">J399-I399</f>
        <v>158.12</v>
      </c>
      <c r="I399" s="301">
        <f t="shared" ref="I399:I404" si="120">TRUNC(D399*F399,2)</f>
        <v>27.64</v>
      </c>
      <c r="J399" s="301">
        <f t="shared" ref="J399:J404" si="121">TRUNC(D399*G399,2)</f>
        <v>185.76</v>
      </c>
      <c r="K399" s="302">
        <f t="shared" ref="K399:K404" si="122">VLOOKUP($A399,$A$8:$K$58,11,FALSE)</f>
        <v>99814</v>
      </c>
      <c r="M399" s="32"/>
      <c r="S399" s="275">
        <v>1.91</v>
      </c>
      <c r="U399" s="275">
        <v>165.02</v>
      </c>
    </row>
    <row r="400" spans="1:21" ht="21.95" customHeight="1">
      <c r="A400" s="297" t="s">
        <v>145</v>
      </c>
      <c r="B400" s="298" t="str">
        <f t="shared" si="114"/>
        <v>SINALIZAÇÃO HORIZONTAL TINTA ACRÍLICA EIXO  (L= 12CM)</v>
      </c>
      <c r="C400" s="299" t="str">
        <f t="shared" si="115"/>
        <v>m</v>
      </c>
      <c r="D400" s="300"/>
      <c r="E400" s="301">
        <f t="shared" si="116"/>
        <v>4.16</v>
      </c>
      <c r="F400" s="301">
        <f t="shared" si="117"/>
        <v>0.73</v>
      </c>
      <c r="G400" s="301">
        <f t="shared" si="118"/>
        <v>4.8899999999999997</v>
      </c>
      <c r="H400" s="301">
        <f t="shared" si="119"/>
        <v>0</v>
      </c>
      <c r="I400" s="301">
        <f t="shared" si="120"/>
        <v>0</v>
      </c>
      <c r="J400" s="301">
        <f t="shared" si="121"/>
        <v>0</v>
      </c>
      <c r="K400" s="302">
        <f t="shared" si="122"/>
        <v>102512</v>
      </c>
      <c r="M400" s="32"/>
      <c r="S400" s="275">
        <v>37.1</v>
      </c>
      <c r="U400" s="275">
        <v>0</v>
      </c>
    </row>
    <row r="401" spans="1:22" ht="21.95" customHeight="1">
      <c r="A401" s="297" t="s">
        <v>165</v>
      </c>
      <c r="B401" s="298" t="str">
        <f t="shared" si="114"/>
        <v>SINALIZAÇÃO HORIZONTAL TINTA ACRÍLICA, BORDOS (L= 12 CM)</v>
      </c>
      <c r="C401" s="299" t="str">
        <f t="shared" si="115"/>
        <v>m</v>
      </c>
      <c r="D401" s="300"/>
      <c r="E401" s="301">
        <f t="shared" si="116"/>
        <v>4.16</v>
      </c>
      <c r="F401" s="301">
        <f t="shared" si="117"/>
        <v>0.73</v>
      </c>
      <c r="G401" s="301">
        <f t="shared" si="118"/>
        <v>4.8899999999999997</v>
      </c>
      <c r="H401" s="301">
        <f t="shared" si="119"/>
        <v>0</v>
      </c>
      <c r="I401" s="301">
        <f t="shared" si="120"/>
        <v>0</v>
      </c>
      <c r="J401" s="301">
        <f t="shared" si="121"/>
        <v>0</v>
      </c>
      <c r="K401" s="302">
        <f t="shared" si="122"/>
        <v>102512</v>
      </c>
      <c r="M401" s="32"/>
      <c r="S401" s="275">
        <v>37.1</v>
      </c>
      <c r="U401" s="275">
        <v>0</v>
      </c>
    </row>
    <row r="402" spans="1:22" ht="21.95" customHeight="1">
      <c r="A402" s="297" t="s">
        <v>166</v>
      </c>
      <c r="B402" s="298" t="str">
        <f t="shared" si="114"/>
        <v>SINALIZAÇÃO HORIZONTAL ÁREAS ESPECIAIS</v>
      </c>
      <c r="C402" s="299" t="str">
        <f t="shared" si="115"/>
        <v>m²</v>
      </c>
      <c r="D402" s="300">
        <v>86.4</v>
      </c>
      <c r="E402" s="301">
        <f t="shared" si="116"/>
        <v>35.36</v>
      </c>
      <c r="F402" s="301">
        <f t="shared" si="117"/>
        <v>6.23</v>
      </c>
      <c r="G402" s="301">
        <f t="shared" si="118"/>
        <v>41.59</v>
      </c>
      <c r="H402" s="301">
        <f t="shared" si="119"/>
        <v>3055.1</v>
      </c>
      <c r="I402" s="301">
        <f t="shared" si="120"/>
        <v>538.27</v>
      </c>
      <c r="J402" s="301">
        <f t="shared" si="121"/>
        <v>3593.37</v>
      </c>
      <c r="K402" s="302">
        <f t="shared" si="122"/>
        <v>5213404</v>
      </c>
      <c r="M402" s="32"/>
      <c r="S402" s="275">
        <v>39.99</v>
      </c>
      <c r="U402" s="275">
        <v>3455.13</v>
      </c>
    </row>
    <row r="403" spans="1:22" ht="34.5">
      <c r="A403" s="297" t="s">
        <v>146</v>
      </c>
      <c r="B403" s="298" t="str">
        <f t="shared" si="114"/>
        <v>PLACA TIPO A32 B-ADVERTENCIA (PASSAGEM DE PEDESTRE)  - SUPORTE METÁLICO H= 2,20M, L = 50CM</v>
      </c>
      <c r="C403" s="299" t="str">
        <f t="shared" si="115"/>
        <v>unid</v>
      </c>
      <c r="D403" s="300">
        <v>5</v>
      </c>
      <c r="E403" s="301">
        <f t="shared" si="116"/>
        <v>582.44000000000005</v>
      </c>
      <c r="F403" s="301">
        <f t="shared" si="117"/>
        <v>102.78</v>
      </c>
      <c r="G403" s="301">
        <f t="shared" si="118"/>
        <v>685.22</v>
      </c>
      <c r="H403" s="301">
        <f t="shared" si="119"/>
        <v>2912.2</v>
      </c>
      <c r="I403" s="301">
        <f t="shared" si="120"/>
        <v>513.9</v>
      </c>
      <c r="J403" s="301">
        <f t="shared" si="121"/>
        <v>3426.1</v>
      </c>
      <c r="K403" s="302" t="str">
        <f t="shared" si="122"/>
        <v>34723+21014</v>
      </c>
      <c r="M403" s="32"/>
      <c r="S403" s="275">
        <v>685.22</v>
      </c>
      <c r="U403" s="275">
        <v>3426.1</v>
      </c>
    </row>
    <row r="404" spans="1:22" ht="21.95" customHeight="1">
      <c r="A404" s="297" t="s">
        <v>147</v>
      </c>
      <c r="B404" s="298" t="str">
        <f t="shared" si="114"/>
        <v>LIMPEZA FINAL DA OBRA</v>
      </c>
      <c r="C404" s="299" t="str">
        <f t="shared" si="115"/>
        <v>m²</v>
      </c>
      <c r="D404" s="300">
        <f>TRUNC(D360*0.3,2)</f>
        <v>1176.8399999999999</v>
      </c>
      <c r="E404" s="301">
        <f t="shared" si="116"/>
        <v>0.78</v>
      </c>
      <c r="F404" s="301">
        <f t="shared" si="117"/>
        <v>0.19</v>
      </c>
      <c r="G404" s="301">
        <f t="shared" si="118"/>
        <v>0.97</v>
      </c>
      <c r="H404" s="301">
        <f t="shared" si="119"/>
        <v>917.93999999999994</v>
      </c>
      <c r="I404" s="301">
        <f t="shared" si="120"/>
        <v>223.59</v>
      </c>
      <c r="J404" s="301">
        <f t="shared" si="121"/>
        <v>1141.53</v>
      </c>
      <c r="K404" s="302" t="str">
        <f t="shared" si="122"/>
        <v>CPU</v>
      </c>
      <c r="M404" s="32"/>
      <c r="S404" s="275">
        <v>0.89</v>
      </c>
      <c r="U404" s="275">
        <v>1047.3800000000001</v>
      </c>
    </row>
    <row r="405" spans="1:22" ht="21.95" customHeight="1">
      <c r="A405" s="330" t="str">
        <f>CONCATENATE("TOTAL DO ITEM ",A398," - ",B398)</f>
        <v>TOTAL DO ITEM 3 - SINALIZAÇÃO</v>
      </c>
      <c r="B405" s="43"/>
      <c r="C405" s="51"/>
      <c r="D405" s="51"/>
      <c r="E405" s="52"/>
      <c r="F405" s="52"/>
      <c r="G405" s="52"/>
      <c r="H405" s="53">
        <f>SUM(H399:H404)</f>
        <v>7043.36</v>
      </c>
      <c r="I405" s="53">
        <f>SUM(I399:I404)</f>
        <v>1303.3999999999999</v>
      </c>
      <c r="J405" s="53">
        <f>SUM(J399:J404)</f>
        <v>8346.76</v>
      </c>
      <c r="K405" s="302"/>
      <c r="M405" s="32"/>
      <c r="U405" s="275">
        <v>8093.63</v>
      </c>
    </row>
    <row r="406" spans="1:22" ht="21.95" customHeight="1">
      <c r="A406" s="330" t="str">
        <f>CONCATENATE("TOTAL ORÇAMENTO - ",A351)</f>
        <v>TOTAL ORÇAMENTO - LOCAL:</v>
      </c>
      <c r="B406" s="43"/>
      <c r="C406" s="44"/>
      <c r="D406" s="44"/>
      <c r="E406" s="45"/>
      <c r="F406" s="45"/>
      <c r="G406" s="45"/>
      <c r="H406" s="46">
        <f>H405+H397+H363</f>
        <v>406022.16999999993</v>
      </c>
      <c r="I406" s="46">
        <f>I405+I397+I363</f>
        <v>42996.549999999996</v>
      </c>
      <c r="J406" s="46">
        <f>J405+J397+J363</f>
        <v>449018.72</v>
      </c>
      <c r="K406" s="331"/>
      <c r="N406" s="275"/>
      <c r="U406" s="275">
        <v>386539.6100000001</v>
      </c>
    </row>
    <row r="407" spans="1:22" ht="28.5" customHeight="1">
      <c r="A407" s="54"/>
      <c r="B407" s="55"/>
      <c r="C407" s="54"/>
      <c r="D407" s="54"/>
      <c r="E407" s="56"/>
      <c r="F407" s="56"/>
      <c r="G407" s="56"/>
      <c r="H407" s="56"/>
      <c r="I407" s="56"/>
      <c r="J407" s="56"/>
      <c r="K407" s="248" t="str">
        <f>$K$59</f>
        <v>Fevereiro/2022</v>
      </c>
      <c r="N407" s="275"/>
    </row>
    <row r="408" spans="1:22" ht="21.95" customHeight="1">
      <c r="A408" s="58"/>
      <c r="B408" s="59"/>
      <c r="C408" s="58"/>
      <c r="D408" s="58"/>
      <c r="E408" s="60"/>
      <c r="F408" s="60"/>
      <c r="G408" s="60"/>
      <c r="H408" s="58"/>
      <c r="I408" s="58"/>
      <c r="J408" s="58"/>
      <c r="K408" s="61"/>
      <c r="M408" s="29" t="s">
        <v>181</v>
      </c>
      <c r="N408" s="29" t="s">
        <v>182</v>
      </c>
      <c r="O408" s="29" t="s">
        <v>183</v>
      </c>
      <c r="P408" s="29" t="s">
        <v>273</v>
      </c>
    </row>
    <row r="409" spans="1:22" s="27" customFormat="1" ht="21.95" customHeight="1">
      <c r="A409" s="54" t="s">
        <v>154</v>
      </c>
      <c r="B409" s="54" t="str">
        <f>M409</f>
        <v>AV. JACOB ARNT E RUA NAVEGANTES</v>
      </c>
      <c r="C409" s="54"/>
      <c r="D409" s="54"/>
      <c r="E409" s="56"/>
      <c r="F409" s="56"/>
      <c r="G409" s="56"/>
      <c r="H409" s="54"/>
      <c r="I409" s="54"/>
      <c r="J409" s="54"/>
      <c r="K409" s="61"/>
      <c r="L409" s="27">
        <v>6</v>
      </c>
      <c r="M409" s="27" t="s">
        <v>373</v>
      </c>
      <c r="N409" s="27" t="s">
        <v>389</v>
      </c>
      <c r="O409" s="27" t="s">
        <v>390</v>
      </c>
      <c r="P409" s="276">
        <f>J464</f>
        <v>132780.37</v>
      </c>
      <c r="S409" s="374"/>
      <c r="T409" s="374"/>
      <c r="U409" s="374"/>
      <c r="V409" s="374"/>
    </row>
    <row r="410" spans="1:22" s="27" customFormat="1" ht="21.95" customHeight="1">
      <c r="A410" s="54" t="s">
        <v>155</v>
      </c>
      <c r="B410" s="54" t="str">
        <f>N409</f>
        <v>AV. RIO BRANCO ATÉ A BALSA</v>
      </c>
      <c r="C410" s="54"/>
      <c r="D410" s="54"/>
      <c r="E410" s="56"/>
      <c r="F410" s="56"/>
      <c r="G410" s="56"/>
      <c r="H410" s="54"/>
      <c r="I410" s="54"/>
      <c r="J410" s="54"/>
      <c r="K410" s="61"/>
      <c r="S410" s="374"/>
      <c r="T410" s="374"/>
      <c r="U410" s="374"/>
      <c r="V410" s="374"/>
    </row>
    <row r="411" spans="1:22" s="27" customFormat="1" ht="21.95" customHeight="1">
      <c r="A411" s="54" t="s">
        <v>128</v>
      </c>
      <c r="B411" s="336" t="str">
        <f>O409</f>
        <v>161,78m X 8,00m + 14,12 (BOCAS)= 1.308,36 m²</v>
      </c>
      <c r="C411" s="54"/>
      <c r="D411" s="54"/>
      <c r="E411" s="56"/>
      <c r="F411" s="56"/>
      <c r="G411" s="56"/>
      <c r="H411" s="54"/>
      <c r="I411" s="54"/>
      <c r="J411" s="54"/>
      <c r="K411" s="61"/>
      <c r="S411" s="374"/>
      <c r="T411" s="374"/>
      <c r="U411" s="374"/>
      <c r="V411" s="374"/>
    </row>
    <row r="412" spans="1:22" ht="21.95" customHeight="1">
      <c r="A412" s="62"/>
      <c r="B412" s="63"/>
      <c r="C412" s="62"/>
      <c r="D412" s="62"/>
      <c r="E412" s="28"/>
      <c r="F412" s="28"/>
      <c r="G412" s="28"/>
      <c r="H412" s="62"/>
      <c r="I412" s="62"/>
      <c r="J412" s="62"/>
      <c r="K412" s="61"/>
    </row>
    <row r="413" spans="1:22" ht="21.95" customHeight="1">
      <c r="A413" s="383" t="s">
        <v>61</v>
      </c>
      <c r="B413" s="385" t="s">
        <v>62</v>
      </c>
      <c r="C413" s="387" t="s">
        <v>167</v>
      </c>
      <c r="D413" s="389" t="s">
        <v>63</v>
      </c>
      <c r="E413" s="377" t="s">
        <v>402</v>
      </c>
      <c r="F413" s="377" t="s">
        <v>403</v>
      </c>
      <c r="G413" s="377" t="s">
        <v>168</v>
      </c>
      <c r="H413" s="377" t="s">
        <v>402</v>
      </c>
      <c r="I413" s="377" t="s">
        <v>403</v>
      </c>
      <c r="J413" s="381" t="s">
        <v>109</v>
      </c>
      <c r="K413" s="379" t="str">
        <f>$K$7</f>
        <v>DATA BASE: DEZ/2021</v>
      </c>
      <c r="N413" s="275" t="s">
        <v>130</v>
      </c>
      <c r="S413" s="275" t="s">
        <v>168</v>
      </c>
      <c r="U413" s="275" t="s">
        <v>109</v>
      </c>
    </row>
    <row r="414" spans="1:22" ht="21.95" customHeight="1">
      <c r="A414" s="384"/>
      <c r="B414" s="386"/>
      <c r="C414" s="388"/>
      <c r="D414" s="390"/>
      <c r="E414" s="378"/>
      <c r="F414" s="378"/>
      <c r="G414" s="378"/>
      <c r="H414" s="378"/>
      <c r="I414" s="378"/>
      <c r="J414" s="382"/>
      <c r="K414" s="380"/>
      <c r="N414" s="275"/>
    </row>
    <row r="415" spans="1:22" ht="15" customHeight="1">
      <c r="A415" s="326"/>
      <c r="B415" s="33"/>
      <c r="C415" s="34"/>
      <c r="D415" s="35"/>
      <c r="E415" s="36"/>
      <c r="F415" s="36"/>
      <c r="G415" s="36"/>
      <c r="H415" s="37"/>
      <c r="I415" s="37"/>
      <c r="J415" s="37"/>
      <c r="K415" s="327"/>
      <c r="N415" s="275"/>
    </row>
    <row r="416" spans="1:22" ht="21.95" customHeight="1">
      <c r="A416" s="328">
        <v>1</v>
      </c>
      <c r="B416" s="38" t="str">
        <f>VLOOKUP($A416,$A$8:$J$58,2,FALSE)</f>
        <v>SERVIÇOS PRELIMINARES</v>
      </c>
      <c r="C416" s="39"/>
      <c r="D416" s="40"/>
      <c r="E416" s="41"/>
      <c r="F416" s="41"/>
      <c r="G416" s="41"/>
      <c r="H416" s="40"/>
      <c r="I416" s="40"/>
      <c r="J416" s="40"/>
      <c r="K416" s="329"/>
      <c r="N416" s="275"/>
    </row>
    <row r="417" spans="1:21" ht="21.95" customHeight="1">
      <c r="A417" s="297" t="s">
        <v>72</v>
      </c>
      <c r="B417" s="298" t="str">
        <f>VLOOKUP($A417,$A$8:$J$58,2,FALSE)</f>
        <v xml:space="preserve">PLACA DE OBRA </v>
      </c>
      <c r="C417" s="299" t="str">
        <f>VLOOKUP($A417,$A$8:$J$58,3,FALSE)</f>
        <v>m²</v>
      </c>
      <c r="D417" s="300"/>
      <c r="E417" s="301">
        <f>VLOOKUP($A417,$A$8:$J$58,5,FALSE)</f>
        <v>357.24</v>
      </c>
      <c r="F417" s="301">
        <f>VLOOKUP($A417,$A$8:$J$58,6,FALSE)</f>
        <v>39.69</v>
      </c>
      <c r="G417" s="301">
        <f>VLOOKUP($A417,$A$8:$J$58,7,FALSE)</f>
        <v>396.93</v>
      </c>
      <c r="H417" s="301">
        <f>J417-I417</f>
        <v>0</v>
      </c>
      <c r="I417" s="301">
        <f>TRUNC(D417*F417,2)</f>
        <v>0</v>
      </c>
      <c r="J417" s="301">
        <f>TRUNC(D417*G417,2)</f>
        <v>0</v>
      </c>
      <c r="K417" s="302" t="str">
        <f>VLOOKUP($A417,$A$8:$K$58,11,FALSE)</f>
        <v>CPU</v>
      </c>
      <c r="N417" s="275"/>
      <c r="S417" s="275">
        <v>380.64</v>
      </c>
      <c r="U417" s="275">
        <v>0</v>
      </c>
    </row>
    <row r="418" spans="1:21" ht="21.95" customHeight="1">
      <c r="A418" s="297" t="s">
        <v>74</v>
      </c>
      <c r="B418" s="298" t="str">
        <f>VLOOKUP($A418,$A$8:$J$58,2,FALSE)</f>
        <v>SERVIÇOS TOPOGRÁFICOS PARA PAVIMENTAÇÃO</v>
      </c>
      <c r="C418" s="299" t="str">
        <f>VLOOKUP($A418,$A$8:$J$58,3,FALSE)</f>
        <v>m²</v>
      </c>
      <c r="D418" s="300">
        <v>1308.3599999999999</v>
      </c>
      <c r="E418" s="301">
        <f>VLOOKUP($A418,$A$8:$J$58,5,FALSE)</f>
        <v>0.36</v>
      </c>
      <c r="F418" s="301">
        <f>VLOOKUP($A418,$A$8:$J$58,6,FALSE)</f>
        <v>0.08</v>
      </c>
      <c r="G418" s="301">
        <f>VLOOKUP($A418,$A$8:$J$58,7,FALSE)</f>
        <v>0.44</v>
      </c>
      <c r="H418" s="301">
        <f>J418-I418</f>
        <v>471.01</v>
      </c>
      <c r="I418" s="301">
        <f>TRUNC(D418*F418,2)</f>
        <v>104.66</v>
      </c>
      <c r="J418" s="301">
        <f>TRUNC(D418*G418,2)</f>
        <v>575.66999999999996</v>
      </c>
      <c r="K418" s="302" t="str">
        <f>VLOOKUP($A418,$A$8:$K$58,11,FALSE)</f>
        <v>CPU</v>
      </c>
      <c r="N418" s="275"/>
      <c r="S418" s="275">
        <v>0.42</v>
      </c>
      <c r="U418" s="275">
        <v>549.51</v>
      </c>
    </row>
    <row r="419" spans="1:21" ht="21.95" customHeight="1">
      <c r="A419" s="297" t="s">
        <v>76</v>
      </c>
      <c r="B419" s="298" t="str">
        <f>VLOOKUP($A419,$A$8:$J$58,2,FALSE)</f>
        <v>MOBILIZAÇÃO E DESMOBILIZAÇÃO DE EQUIPES E EQUIPAMENTOS</v>
      </c>
      <c r="C419" s="299" t="str">
        <f>VLOOKUP($A419,$A$8:$J$58,3,FALSE)</f>
        <v>unid</v>
      </c>
      <c r="D419" s="300"/>
      <c r="E419" s="301">
        <f>VLOOKUP($A419,$A$8:$J$58,5,FALSE)</f>
        <v>8262.6799999999985</v>
      </c>
      <c r="F419" s="301">
        <f>VLOOKUP($A419,$A$8:$J$58,6,FALSE)</f>
        <v>8262.67</v>
      </c>
      <c r="G419" s="301">
        <f>VLOOKUP($A419,$A$8:$J$58,7,FALSE)</f>
        <v>16525.349999999999</v>
      </c>
      <c r="H419" s="301">
        <f>J419-I419</f>
        <v>0</v>
      </c>
      <c r="I419" s="301">
        <f>TRUNC(D419*F419,2)</f>
        <v>0</v>
      </c>
      <c r="J419" s="301">
        <f>TRUNC(D419*G419,2)</f>
        <v>0</v>
      </c>
      <c r="K419" s="302" t="str">
        <f>VLOOKUP($A419,$A$8:$K$58,11,FALSE)</f>
        <v>CPU</v>
      </c>
      <c r="N419" s="275"/>
      <c r="S419" s="275">
        <v>16525.349999999999</v>
      </c>
      <c r="U419" s="275">
        <v>0</v>
      </c>
    </row>
    <row r="420" spans="1:21" ht="21.95" customHeight="1">
      <c r="A420" s="297" t="s">
        <v>78</v>
      </c>
      <c r="B420" s="298" t="str">
        <f>VLOOKUP($A420,$A$8:$J$58,2,FALSE)</f>
        <v>ADMINISTRAÇÃO LOCAL DE OBRA</v>
      </c>
      <c r="C420" s="299" t="str">
        <f>VLOOKUP($A420,$A$8:$J$58,3,FALSE)</f>
        <v>mês</v>
      </c>
      <c r="D420" s="300"/>
      <c r="E420" s="301">
        <f>VLOOKUP($A420,$A$8:$J$58,5,FALSE)</f>
        <v>15330.810000000001</v>
      </c>
      <c r="F420" s="301">
        <f>VLOOKUP($A420,$A$8:$J$58,6,FALSE)</f>
        <v>806.88</v>
      </c>
      <c r="G420" s="301">
        <f>VLOOKUP($A420,$A$8:$J$58,7,FALSE)</f>
        <v>16137.69</v>
      </c>
      <c r="H420" s="301">
        <f>J420-I420</f>
        <v>0</v>
      </c>
      <c r="I420" s="301">
        <f>TRUNC(D420*F420,2)</f>
        <v>0</v>
      </c>
      <c r="J420" s="301">
        <f>TRUNC(D420*G420,2)</f>
        <v>0</v>
      </c>
      <c r="K420" s="302" t="str">
        <f>VLOOKUP($A420,$A$8:$K$58,11,FALSE)</f>
        <v>CPU</v>
      </c>
      <c r="N420" s="275"/>
      <c r="S420" s="275">
        <v>14931.12</v>
      </c>
      <c r="U420" s="275">
        <v>0</v>
      </c>
    </row>
    <row r="421" spans="1:21" ht="21.95" customHeight="1">
      <c r="A421" s="330" t="str">
        <f>CONCATENATE("TOTAL DO ITEM ",A416," - ",B416)</f>
        <v>TOTAL DO ITEM 1 - SERVIÇOS PRELIMINARES</v>
      </c>
      <c r="B421" s="43"/>
      <c r="C421" s="44"/>
      <c r="D421" s="44"/>
      <c r="E421" s="45"/>
      <c r="F421" s="45"/>
      <c r="G421" s="45"/>
      <c r="H421" s="46">
        <f>SUM(H417:H420)</f>
        <v>471.01</v>
      </c>
      <c r="I421" s="46">
        <f>SUM(I417:I420)</f>
        <v>104.66</v>
      </c>
      <c r="J421" s="46">
        <f>SUM(J417:J420)</f>
        <v>575.66999999999996</v>
      </c>
      <c r="K421" s="331"/>
      <c r="U421" s="275">
        <v>549.51</v>
      </c>
    </row>
    <row r="422" spans="1:21" ht="21.95" customHeight="1">
      <c r="A422" s="332">
        <v>2</v>
      </c>
      <c r="B422" s="43" t="str">
        <f t="shared" ref="B422:B454" si="123">VLOOKUP($A422,$A$8:$J$58,2,FALSE)</f>
        <v>CAPEAMENTO ASFÁLTICO</v>
      </c>
      <c r="C422" s="47"/>
      <c r="D422" s="48"/>
      <c r="E422" s="50"/>
      <c r="F422" s="50"/>
      <c r="G422" s="50"/>
      <c r="H422" s="50"/>
      <c r="I422" s="50"/>
      <c r="J422" s="50"/>
      <c r="K422" s="302"/>
      <c r="M422" s="32"/>
    </row>
    <row r="423" spans="1:21" ht="21.95" customHeight="1">
      <c r="A423" s="297" t="s">
        <v>97</v>
      </c>
      <c r="B423" s="298" t="str">
        <f t="shared" si="123"/>
        <v>REMOÇÃO DE PAVIMENTO EXISTENTE, EXCLUSIVE BOTA FORA DO MATERIAL</v>
      </c>
      <c r="C423" s="299" t="str">
        <f t="shared" ref="C423:C454" si="124">VLOOKUP($A423,$A$8:$J$58,3,FALSE)</f>
        <v>m²</v>
      </c>
      <c r="D423" s="300"/>
      <c r="E423" s="301">
        <f t="shared" ref="E423:E454" si="125">VLOOKUP($A423,$A$8:$J$58,5,FALSE)</f>
        <v>18.64</v>
      </c>
      <c r="F423" s="301">
        <f t="shared" ref="F423:F454" si="126">VLOOKUP($A423,$A$8:$J$58,6,FALSE)</f>
        <v>3.28</v>
      </c>
      <c r="G423" s="301">
        <f t="shared" ref="G423:G454" si="127">VLOOKUP($A423,$A$8:$J$58,7,FALSE)</f>
        <v>21.92</v>
      </c>
      <c r="H423" s="301">
        <f t="shared" ref="H423:H454" si="128">J423-I423</f>
        <v>0</v>
      </c>
      <c r="I423" s="301">
        <f t="shared" ref="I423:I454" si="129">TRUNC(D423*F423,2)</f>
        <v>0</v>
      </c>
      <c r="J423" s="301">
        <f t="shared" ref="J423:J454" si="130">TRUNC(D423*G423,2)</f>
        <v>0</v>
      </c>
      <c r="K423" s="302">
        <f t="shared" ref="K423:K454" si="131">VLOOKUP($A423,$A$8:$K$58,11,FALSE)</f>
        <v>97636</v>
      </c>
      <c r="M423" s="32"/>
      <c r="S423" s="275">
        <v>20.22</v>
      </c>
      <c r="U423" s="275">
        <v>0</v>
      </c>
    </row>
    <row r="424" spans="1:21" ht="21.95" customHeight="1">
      <c r="A424" s="297" t="s">
        <v>99</v>
      </c>
      <c r="B424" s="298" t="str">
        <f t="shared" si="123"/>
        <v>TRANSPORTE DO MATERIAL REMOVIDO - DMT 5 KM</v>
      </c>
      <c r="C424" s="299" t="str">
        <f t="shared" si="124"/>
        <v>m³xkm</v>
      </c>
      <c r="D424" s="300">
        <f>TRUNC(D423*0.2*O424,2)</f>
        <v>0</v>
      </c>
      <c r="E424" s="301">
        <f t="shared" si="125"/>
        <v>2.4099999999999997</v>
      </c>
      <c r="F424" s="301">
        <f t="shared" si="126"/>
        <v>0.12</v>
      </c>
      <c r="G424" s="301">
        <f t="shared" si="127"/>
        <v>2.5299999999999998</v>
      </c>
      <c r="H424" s="301">
        <f t="shared" si="128"/>
        <v>0</v>
      </c>
      <c r="I424" s="301">
        <f t="shared" si="129"/>
        <v>0</v>
      </c>
      <c r="J424" s="301">
        <f t="shared" si="130"/>
        <v>0</v>
      </c>
      <c r="K424" s="302">
        <f t="shared" si="131"/>
        <v>93588</v>
      </c>
      <c r="O424" s="274">
        <f>$O$1</f>
        <v>5</v>
      </c>
      <c r="S424" s="275">
        <v>2.61</v>
      </c>
      <c r="U424" s="275">
        <v>0</v>
      </c>
    </row>
    <row r="425" spans="1:21" ht="21.95" customHeight="1">
      <c r="A425" s="297" t="s">
        <v>101</v>
      </c>
      <c r="B425" s="298" t="str">
        <f t="shared" si="123"/>
        <v>REMOÇÃO DE MATERIAL INADEQUADO, MAT. 1ª CAT., INCLUSIVE TRANSPORTE ATÉ 1 KM</v>
      </c>
      <c r="C425" s="299" t="str">
        <f t="shared" si="124"/>
        <v>m³</v>
      </c>
      <c r="D425" s="300">
        <f>TRUNC(D423*0.3,2)</f>
        <v>0</v>
      </c>
      <c r="E425" s="301">
        <f t="shared" si="125"/>
        <v>10.32</v>
      </c>
      <c r="F425" s="301">
        <f t="shared" si="126"/>
        <v>1.1399999999999999</v>
      </c>
      <c r="G425" s="301">
        <f t="shared" si="127"/>
        <v>11.46</v>
      </c>
      <c r="H425" s="301">
        <f t="shared" si="128"/>
        <v>0</v>
      </c>
      <c r="I425" s="301">
        <f t="shared" si="129"/>
        <v>0</v>
      </c>
      <c r="J425" s="301">
        <f t="shared" si="130"/>
        <v>0</v>
      </c>
      <c r="K425" s="302">
        <f t="shared" si="131"/>
        <v>101230</v>
      </c>
      <c r="M425" s="32"/>
      <c r="S425" s="275">
        <v>9.89</v>
      </c>
      <c r="U425" s="275">
        <v>0</v>
      </c>
    </row>
    <row r="426" spans="1:21" ht="21.95" customHeight="1">
      <c r="A426" s="297" t="s">
        <v>103</v>
      </c>
      <c r="B426" s="298" t="str">
        <f t="shared" si="123"/>
        <v>TRANSPORTE COM CAMINHÃO BASCULANTE - DMT 4 KM</v>
      </c>
      <c r="C426" s="299" t="str">
        <f t="shared" si="124"/>
        <v>m³xkm</v>
      </c>
      <c r="D426" s="300">
        <f>TRUNC(D425*1.25*O426,2)</f>
        <v>0</v>
      </c>
      <c r="E426" s="301">
        <f t="shared" si="125"/>
        <v>2.4099999999999997</v>
      </c>
      <c r="F426" s="301">
        <f t="shared" si="126"/>
        <v>0.12</v>
      </c>
      <c r="G426" s="301">
        <f t="shared" si="127"/>
        <v>2.5299999999999998</v>
      </c>
      <c r="H426" s="301">
        <f t="shared" si="128"/>
        <v>0</v>
      </c>
      <c r="I426" s="301">
        <f t="shared" si="129"/>
        <v>0</v>
      </c>
      <c r="J426" s="301">
        <f t="shared" si="130"/>
        <v>0</v>
      </c>
      <c r="K426" s="302">
        <f t="shared" si="131"/>
        <v>93588</v>
      </c>
      <c r="O426" s="274">
        <f>$O$1-1</f>
        <v>4</v>
      </c>
      <c r="S426" s="275">
        <v>2.61</v>
      </c>
      <c r="U426" s="275">
        <v>0</v>
      </c>
    </row>
    <row r="427" spans="1:21" ht="21.95" customHeight="1">
      <c r="A427" s="297" t="s">
        <v>105</v>
      </c>
      <c r="B427" s="298" t="str">
        <f t="shared" si="123"/>
        <v>ESPALHAMENTO DE MATERIAL  COM TRATOR DE ESTEIRAS</v>
      </c>
      <c r="C427" s="299" t="str">
        <f t="shared" si="124"/>
        <v>m³</v>
      </c>
      <c r="D427" s="300">
        <f>TRUNC(D425*1.25,2)</f>
        <v>0</v>
      </c>
      <c r="E427" s="301">
        <f t="shared" si="125"/>
        <v>1.5499999999999998</v>
      </c>
      <c r="F427" s="301">
        <f t="shared" si="126"/>
        <v>0.08</v>
      </c>
      <c r="G427" s="301">
        <f t="shared" si="127"/>
        <v>1.63</v>
      </c>
      <c r="H427" s="301">
        <f t="shared" si="128"/>
        <v>0</v>
      </c>
      <c r="I427" s="301">
        <f t="shared" si="129"/>
        <v>0</v>
      </c>
      <c r="J427" s="301">
        <f t="shared" si="130"/>
        <v>0</v>
      </c>
      <c r="K427" s="302">
        <f t="shared" si="131"/>
        <v>100574</v>
      </c>
      <c r="M427" s="32"/>
      <c r="S427" s="275">
        <v>1.4</v>
      </c>
      <c r="U427" s="275">
        <v>0</v>
      </c>
    </row>
    <row r="428" spans="1:21" ht="21.95" customHeight="1">
      <c r="A428" s="297" t="s">
        <v>107</v>
      </c>
      <c r="B428" s="298" t="str">
        <f t="shared" si="123"/>
        <v>REGULARIZAÇÃO E COMPACTAÇÃO DE SUBLEITO</v>
      </c>
      <c r="C428" s="299" t="str">
        <f t="shared" si="124"/>
        <v>m²</v>
      </c>
      <c r="D428" s="300">
        <f>D423</f>
        <v>0</v>
      </c>
      <c r="E428" s="301">
        <f t="shared" si="125"/>
        <v>2.38</v>
      </c>
      <c r="F428" s="301">
        <f t="shared" si="126"/>
        <v>0.26</v>
      </c>
      <c r="G428" s="301">
        <f t="shared" si="127"/>
        <v>2.64</v>
      </c>
      <c r="H428" s="301">
        <f t="shared" si="128"/>
        <v>0</v>
      </c>
      <c r="I428" s="301">
        <f t="shared" si="129"/>
        <v>0</v>
      </c>
      <c r="J428" s="301">
        <f t="shared" si="130"/>
        <v>0</v>
      </c>
      <c r="K428" s="302">
        <f t="shared" si="131"/>
        <v>100576</v>
      </c>
      <c r="M428" s="32"/>
      <c r="S428" s="275">
        <v>2.15</v>
      </c>
      <c r="U428" s="275">
        <v>0</v>
      </c>
    </row>
    <row r="429" spans="1:21" ht="21.95" customHeight="1">
      <c r="A429" s="297" t="s">
        <v>135</v>
      </c>
      <c r="B429" s="298" t="str">
        <f t="shared" si="123"/>
        <v>RECOMPOSIÇÃO DE PAVIMENTO COM RACHÃO - EXCLUSIVE CARGA E TRANSPORTE (E= 30CM)</v>
      </c>
      <c r="C429" s="299" t="str">
        <f t="shared" si="124"/>
        <v>m³</v>
      </c>
      <c r="D429" s="300">
        <f>TRUNC(D428*0.3,2)</f>
        <v>0</v>
      </c>
      <c r="E429" s="301">
        <f t="shared" si="125"/>
        <v>114.14</v>
      </c>
      <c r="F429" s="301">
        <f t="shared" si="126"/>
        <v>9.92</v>
      </c>
      <c r="G429" s="301">
        <f t="shared" si="127"/>
        <v>124.06</v>
      </c>
      <c r="H429" s="301">
        <f t="shared" si="128"/>
        <v>0</v>
      </c>
      <c r="I429" s="301">
        <f t="shared" si="129"/>
        <v>0</v>
      </c>
      <c r="J429" s="301">
        <f t="shared" si="130"/>
        <v>0</v>
      </c>
      <c r="K429" s="302">
        <f t="shared" si="131"/>
        <v>96400</v>
      </c>
      <c r="M429" s="32"/>
      <c r="S429" s="275">
        <v>110.67</v>
      </c>
      <c r="U429" s="275">
        <v>0</v>
      </c>
    </row>
    <row r="430" spans="1:21" ht="21.95" customHeight="1">
      <c r="A430" s="297" t="s">
        <v>136</v>
      </c>
      <c r="B430" s="298" t="str">
        <f t="shared" si="123"/>
        <v>CARGA, MANOBRA E DESCARGA DE BRITA RACHÃO</v>
      </c>
      <c r="C430" s="299" t="str">
        <f t="shared" si="124"/>
        <v>m³</v>
      </c>
      <c r="D430" s="300">
        <f>TRUNC(D429*1.4,2)</f>
        <v>0</v>
      </c>
      <c r="E430" s="301">
        <f t="shared" si="125"/>
        <v>7.0699999999999994</v>
      </c>
      <c r="F430" s="301">
        <f t="shared" si="126"/>
        <v>0.61</v>
      </c>
      <c r="G430" s="301">
        <f t="shared" si="127"/>
        <v>7.68</v>
      </c>
      <c r="H430" s="301">
        <f t="shared" si="128"/>
        <v>0</v>
      </c>
      <c r="I430" s="301">
        <f t="shared" si="129"/>
        <v>0</v>
      </c>
      <c r="J430" s="301">
        <f t="shared" si="130"/>
        <v>0</v>
      </c>
      <c r="K430" s="302">
        <f t="shared" si="131"/>
        <v>100974</v>
      </c>
      <c r="M430" s="32"/>
      <c r="S430" s="275">
        <v>7.47</v>
      </c>
      <c r="U430" s="275">
        <v>0</v>
      </c>
    </row>
    <row r="431" spans="1:21" ht="21.95" customHeight="1">
      <c r="A431" s="297" t="s">
        <v>137</v>
      </c>
      <c r="B431" s="298" t="str">
        <f t="shared" si="123"/>
        <v>TRANSPORTE DE BRITA RACHÃO ATÉ 30 KM - DMT 30 KM</v>
      </c>
      <c r="C431" s="299" t="str">
        <f t="shared" si="124"/>
        <v>m³xkm</v>
      </c>
      <c r="D431" s="300">
        <f>TRUNC(D430*O431,2)</f>
        <v>0</v>
      </c>
      <c r="E431" s="301">
        <f t="shared" si="125"/>
        <v>1.9</v>
      </c>
      <c r="F431" s="301">
        <f t="shared" si="126"/>
        <v>0.1</v>
      </c>
      <c r="G431" s="301">
        <f t="shared" si="127"/>
        <v>2</v>
      </c>
      <c r="H431" s="301">
        <f t="shared" si="128"/>
        <v>0</v>
      </c>
      <c r="I431" s="301">
        <f t="shared" si="129"/>
        <v>0</v>
      </c>
      <c r="J431" s="301">
        <f t="shared" si="130"/>
        <v>0</v>
      </c>
      <c r="K431" s="302">
        <f t="shared" si="131"/>
        <v>95875</v>
      </c>
      <c r="O431" s="274">
        <v>30</v>
      </c>
      <c r="S431" s="275">
        <v>2.0699999999999998</v>
      </c>
      <c r="U431" s="275">
        <v>0</v>
      </c>
    </row>
    <row r="432" spans="1:21" ht="21.95" customHeight="1">
      <c r="A432" s="297" t="s">
        <v>139</v>
      </c>
      <c r="B432" s="298" t="str">
        <f t="shared" si="123"/>
        <v>TRANSPORTE DE BRITA RACHÃO ADICIONAL PARA EXCEDENTE A 30 KM - DMT 20 KM</v>
      </c>
      <c r="C432" s="299" t="str">
        <f t="shared" si="124"/>
        <v>m³xkm</v>
      </c>
      <c r="D432" s="300">
        <f>TRUNC(D430*O432,2)</f>
        <v>0</v>
      </c>
      <c r="E432" s="301">
        <f t="shared" si="125"/>
        <v>0.76</v>
      </c>
      <c r="F432" s="301">
        <f t="shared" si="126"/>
        <v>0.03</v>
      </c>
      <c r="G432" s="301">
        <f t="shared" si="127"/>
        <v>0.79</v>
      </c>
      <c r="H432" s="301">
        <f t="shared" si="128"/>
        <v>0</v>
      </c>
      <c r="I432" s="301">
        <f t="shared" si="129"/>
        <v>0</v>
      </c>
      <c r="J432" s="301">
        <f t="shared" si="130"/>
        <v>0</v>
      </c>
      <c r="K432" s="302">
        <f t="shared" si="131"/>
        <v>93590</v>
      </c>
      <c r="O432" s="274">
        <f>$O$3-O431</f>
        <v>20</v>
      </c>
      <c r="S432" s="275">
        <v>0.81</v>
      </c>
      <c r="U432" s="275">
        <v>0</v>
      </c>
    </row>
    <row r="433" spans="1:21" ht="34.5">
      <c r="A433" s="297" t="s">
        <v>140</v>
      </c>
      <c r="B433" s="298" t="str">
        <f t="shared" si="123"/>
        <v>RECOMPOSIÇÃO DE PAVIMENTO COM BRITA GRADUADA SIMPLES - EXCLUSIVE CARGA E TRANSPORTE (E= 20 CM)</v>
      </c>
      <c r="C433" s="299" t="str">
        <f t="shared" si="124"/>
        <v>m³</v>
      </c>
      <c r="D433" s="300">
        <f>TRUNC(D428*0.2,2)</f>
        <v>0</v>
      </c>
      <c r="E433" s="301">
        <f t="shared" si="125"/>
        <v>125.61999999999999</v>
      </c>
      <c r="F433" s="301">
        <f t="shared" si="126"/>
        <v>10.92</v>
      </c>
      <c r="G433" s="301">
        <f t="shared" si="127"/>
        <v>136.54</v>
      </c>
      <c r="H433" s="301">
        <f t="shared" si="128"/>
        <v>0</v>
      </c>
      <c r="I433" s="301">
        <f t="shared" si="129"/>
        <v>0</v>
      </c>
      <c r="J433" s="301">
        <f t="shared" si="130"/>
        <v>0</v>
      </c>
      <c r="K433" s="302">
        <f t="shared" si="131"/>
        <v>96396</v>
      </c>
      <c r="M433" s="32"/>
      <c r="S433" s="275">
        <v>121.83</v>
      </c>
      <c r="U433" s="275">
        <v>0</v>
      </c>
    </row>
    <row r="434" spans="1:21" ht="21.95" customHeight="1">
      <c r="A434" s="297" t="s">
        <v>141</v>
      </c>
      <c r="B434" s="298" t="str">
        <f t="shared" si="123"/>
        <v>CARGA, MANOBRA E DESCARGA DE BRITA GRADUADA</v>
      </c>
      <c r="C434" s="299" t="str">
        <f t="shared" si="124"/>
        <v>m³</v>
      </c>
      <c r="D434" s="300">
        <f>TRUNC(D433*1.4667,2)</f>
        <v>0</v>
      </c>
      <c r="E434" s="301">
        <f t="shared" si="125"/>
        <v>7.0699999999999994</v>
      </c>
      <c r="F434" s="301">
        <f t="shared" si="126"/>
        <v>0.61</v>
      </c>
      <c r="G434" s="301">
        <f t="shared" si="127"/>
        <v>7.68</v>
      </c>
      <c r="H434" s="301">
        <f t="shared" si="128"/>
        <v>0</v>
      </c>
      <c r="I434" s="301">
        <f t="shared" si="129"/>
        <v>0</v>
      </c>
      <c r="J434" s="301">
        <f t="shared" si="130"/>
        <v>0</v>
      </c>
      <c r="K434" s="302">
        <f t="shared" si="131"/>
        <v>100974</v>
      </c>
      <c r="M434" s="32"/>
      <c r="S434" s="275">
        <v>7.47</v>
      </c>
      <c r="U434" s="275">
        <v>0</v>
      </c>
    </row>
    <row r="435" spans="1:21" ht="21.95" customHeight="1">
      <c r="A435" s="297" t="s">
        <v>346</v>
      </c>
      <c r="B435" s="298" t="str">
        <f t="shared" si="123"/>
        <v>TRANSPORTE DE BRITA GRADUADA ATÉ 30 KM - DMT 30 KM</v>
      </c>
      <c r="C435" s="299" t="str">
        <f t="shared" si="124"/>
        <v>m³xkm</v>
      </c>
      <c r="D435" s="300">
        <f>TRUNC(D434*O435,2)</f>
        <v>0</v>
      </c>
      <c r="E435" s="301">
        <f t="shared" si="125"/>
        <v>1.9</v>
      </c>
      <c r="F435" s="301">
        <f t="shared" si="126"/>
        <v>0.1</v>
      </c>
      <c r="G435" s="301">
        <f t="shared" si="127"/>
        <v>2</v>
      </c>
      <c r="H435" s="301">
        <f t="shared" si="128"/>
        <v>0</v>
      </c>
      <c r="I435" s="301">
        <f t="shared" si="129"/>
        <v>0</v>
      </c>
      <c r="J435" s="301">
        <f t="shared" si="130"/>
        <v>0</v>
      </c>
      <c r="K435" s="302">
        <f t="shared" si="131"/>
        <v>95875</v>
      </c>
      <c r="M435" s="32"/>
      <c r="O435" s="274">
        <v>30</v>
      </c>
      <c r="S435" s="275">
        <v>2.0699999999999998</v>
      </c>
      <c r="U435" s="275">
        <v>0</v>
      </c>
    </row>
    <row r="436" spans="1:21" ht="21.95" customHeight="1">
      <c r="A436" s="297" t="s">
        <v>142</v>
      </c>
      <c r="B436" s="298" t="str">
        <f t="shared" si="123"/>
        <v>TRANSPORTE DE BRITA GRADUADA ADICIONAL PARA EXCEDENTE A 30 KM - DMT 20 KM</v>
      </c>
      <c r="C436" s="299" t="str">
        <f t="shared" si="124"/>
        <v>m³xkm</v>
      </c>
      <c r="D436" s="300">
        <f>TRUNC(D434*O436,2)</f>
        <v>0</v>
      </c>
      <c r="E436" s="301">
        <f t="shared" si="125"/>
        <v>0.76</v>
      </c>
      <c r="F436" s="301">
        <f t="shared" si="126"/>
        <v>0.03</v>
      </c>
      <c r="G436" s="301">
        <f t="shared" si="127"/>
        <v>0.79</v>
      </c>
      <c r="H436" s="301">
        <f t="shared" si="128"/>
        <v>0</v>
      </c>
      <c r="I436" s="301">
        <f t="shared" si="129"/>
        <v>0</v>
      </c>
      <c r="J436" s="301">
        <f t="shared" si="130"/>
        <v>0</v>
      </c>
      <c r="K436" s="302">
        <f t="shared" si="131"/>
        <v>93590</v>
      </c>
      <c r="M436" s="32"/>
      <c r="O436" s="274">
        <f>$O$3-O435</f>
        <v>20</v>
      </c>
      <c r="S436" s="275">
        <v>0.81</v>
      </c>
      <c r="U436" s="275">
        <v>0</v>
      </c>
    </row>
    <row r="437" spans="1:21" ht="21.95" customHeight="1">
      <c r="A437" s="297" t="s">
        <v>347</v>
      </c>
      <c r="B437" s="298" t="str">
        <f t="shared" si="123"/>
        <v>EXECUÇÃO DE IMPRIMAÇÃO COM ASFALTO DILUÍDO CM-30. AF_09/2017</v>
      </c>
      <c r="C437" s="299" t="str">
        <f t="shared" si="124"/>
        <v>m²</v>
      </c>
      <c r="D437" s="300">
        <f>D428</f>
        <v>0</v>
      </c>
      <c r="E437" s="301">
        <f t="shared" si="125"/>
        <v>10.43</v>
      </c>
      <c r="F437" s="301">
        <f t="shared" si="126"/>
        <v>1.42</v>
      </c>
      <c r="G437" s="301">
        <f t="shared" si="127"/>
        <v>11.85</v>
      </c>
      <c r="H437" s="301">
        <f t="shared" si="128"/>
        <v>0</v>
      </c>
      <c r="I437" s="301">
        <f t="shared" si="129"/>
        <v>0</v>
      </c>
      <c r="J437" s="301">
        <f t="shared" si="130"/>
        <v>0</v>
      </c>
      <c r="K437" s="302" t="str">
        <f t="shared" si="131"/>
        <v>96401 (CPU)</v>
      </c>
      <c r="M437" s="32"/>
      <c r="S437" s="275">
        <v>11.17</v>
      </c>
      <c r="U437" s="275">
        <v>0</v>
      </c>
    </row>
    <row r="438" spans="1:21" ht="21.95" customHeight="1">
      <c r="A438" s="297" t="s">
        <v>348</v>
      </c>
      <c r="B438" s="298" t="str">
        <f t="shared" si="123"/>
        <v>FRESAGEM DESCONTINUA</v>
      </c>
      <c r="C438" s="299" t="str">
        <f t="shared" si="124"/>
        <v>m²</v>
      </c>
      <c r="D438" s="300"/>
      <c r="E438" s="301">
        <f t="shared" si="125"/>
        <v>8.9599999999999991</v>
      </c>
      <c r="F438" s="301">
        <f t="shared" si="126"/>
        <v>1.58</v>
      </c>
      <c r="G438" s="301">
        <f t="shared" si="127"/>
        <v>10.54</v>
      </c>
      <c r="H438" s="301">
        <f t="shared" si="128"/>
        <v>0</v>
      </c>
      <c r="I438" s="301">
        <f t="shared" si="129"/>
        <v>0</v>
      </c>
      <c r="J438" s="301">
        <f t="shared" si="130"/>
        <v>0</v>
      </c>
      <c r="K438" s="302" t="str">
        <f t="shared" si="131"/>
        <v>96001+95875</v>
      </c>
      <c r="M438" s="32"/>
      <c r="S438" s="275">
        <v>7.72</v>
      </c>
      <c r="U438" s="275">
        <v>0</v>
      </c>
    </row>
    <row r="439" spans="1:21" ht="21.95" customHeight="1">
      <c r="A439" s="297" t="s">
        <v>349</v>
      </c>
      <c r="B439" s="298" t="str">
        <f t="shared" si="123"/>
        <v>PINTURA DE LIGACAO COM EMULSAO RR-2C</v>
      </c>
      <c r="C439" s="299" t="str">
        <f t="shared" si="124"/>
        <v>m²</v>
      </c>
      <c r="D439" s="300">
        <f>D438</f>
        <v>0</v>
      </c>
      <c r="E439" s="301">
        <f t="shared" si="125"/>
        <v>3.46</v>
      </c>
      <c r="F439" s="301">
        <f t="shared" si="126"/>
        <v>0.3</v>
      </c>
      <c r="G439" s="301">
        <f t="shared" si="127"/>
        <v>3.76</v>
      </c>
      <c r="H439" s="301">
        <f t="shared" si="128"/>
        <v>0</v>
      </c>
      <c r="I439" s="301">
        <f t="shared" si="129"/>
        <v>0</v>
      </c>
      <c r="J439" s="301">
        <f t="shared" si="130"/>
        <v>0</v>
      </c>
      <c r="K439" s="302" t="str">
        <f t="shared" si="131"/>
        <v>96402 (CPU)</v>
      </c>
      <c r="M439" s="32"/>
      <c r="S439" s="275">
        <v>3.15</v>
      </c>
      <c r="U439" s="275">
        <v>0</v>
      </c>
    </row>
    <row r="440" spans="1:21" ht="21.95" customHeight="1">
      <c r="A440" s="297" t="s">
        <v>350</v>
      </c>
      <c r="B440" s="298" t="str">
        <f t="shared" si="123"/>
        <v>CAMADA DE REGULARIZAÇÃO DA PISTA COM C.B.U.Q., EXCLUSIVE TRANSPORTE</v>
      </c>
      <c r="C440" s="299" t="str">
        <f t="shared" si="124"/>
        <v>m³</v>
      </c>
      <c r="D440" s="300">
        <f>TRUNC(D439*0.04,2)</f>
        <v>0</v>
      </c>
      <c r="E440" s="301">
        <f t="shared" si="125"/>
        <v>1531.42</v>
      </c>
      <c r="F440" s="301">
        <f t="shared" si="126"/>
        <v>160.75</v>
      </c>
      <c r="G440" s="301">
        <f t="shared" si="127"/>
        <v>1692.17</v>
      </c>
      <c r="H440" s="301">
        <f t="shared" si="128"/>
        <v>0</v>
      </c>
      <c r="I440" s="301">
        <f t="shared" si="129"/>
        <v>0</v>
      </c>
      <c r="J440" s="301">
        <f t="shared" si="130"/>
        <v>0</v>
      </c>
      <c r="K440" s="302" t="str">
        <f t="shared" si="131"/>
        <v>95995 (CPU)</v>
      </c>
      <c r="M440" s="32"/>
      <c r="S440" s="275">
        <v>1424.54</v>
      </c>
      <c r="U440" s="275">
        <v>0</v>
      </c>
    </row>
    <row r="441" spans="1:21" ht="21.95" customHeight="1">
      <c r="A441" s="297" t="s">
        <v>351</v>
      </c>
      <c r="B441" s="298" t="str">
        <f t="shared" si="123"/>
        <v>CARGA, MANOBRAS E DESCARGA DE MISTURA BETUMINOSA A QUENTE</v>
      </c>
      <c r="C441" s="299" t="str">
        <f t="shared" si="124"/>
        <v>ton</v>
      </c>
      <c r="D441" s="300">
        <f>TRUNC(D440*2.5548,2)</f>
        <v>0</v>
      </c>
      <c r="E441" s="301">
        <f t="shared" si="125"/>
        <v>4.49</v>
      </c>
      <c r="F441" s="301">
        <f t="shared" si="126"/>
        <v>0.39</v>
      </c>
      <c r="G441" s="301">
        <f t="shared" si="127"/>
        <v>4.88</v>
      </c>
      <c r="H441" s="301">
        <f t="shared" si="128"/>
        <v>0</v>
      </c>
      <c r="I441" s="301">
        <f t="shared" si="129"/>
        <v>0</v>
      </c>
      <c r="J441" s="301">
        <f t="shared" si="130"/>
        <v>0</v>
      </c>
      <c r="K441" s="302">
        <f t="shared" si="131"/>
        <v>101002</v>
      </c>
      <c r="M441" s="32"/>
      <c r="S441" s="275">
        <v>5.01</v>
      </c>
      <c r="U441" s="275">
        <v>0</v>
      </c>
    </row>
    <row r="442" spans="1:21" ht="21.95" customHeight="1">
      <c r="A442" s="297" t="s">
        <v>352</v>
      </c>
      <c r="B442" s="298" t="str">
        <f t="shared" si="123"/>
        <v>TRANSPORTE DE CBUQ ATÉ 30 KM - DMT 30 KM</v>
      </c>
      <c r="C442" s="299" t="str">
        <f t="shared" si="124"/>
        <v>txkm</v>
      </c>
      <c r="D442" s="300">
        <f>TRUNC(D441*O442,2)</f>
        <v>0</v>
      </c>
      <c r="E442" s="301">
        <f t="shared" si="125"/>
        <v>1.29</v>
      </c>
      <c r="F442" s="301">
        <f t="shared" si="126"/>
        <v>0.06</v>
      </c>
      <c r="G442" s="301">
        <f t="shared" si="127"/>
        <v>1.35</v>
      </c>
      <c r="H442" s="301">
        <f t="shared" si="128"/>
        <v>0</v>
      </c>
      <c r="I442" s="301">
        <f t="shared" si="129"/>
        <v>0</v>
      </c>
      <c r="J442" s="301">
        <f t="shared" si="130"/>
        <v>0</v>
      </c>
      <c r="K442" s="302">
        <f t="shared" si="131"/>
        <v>95878</v>
      </c>
      <c r="M442" s="32"/>
      <c r="O442" s="274">
        <v>30</v>
      </c>
      <c r="S442" s="275">
        <v>1.38</v>
      </c>
      <c r="U442" s="275">
        <v>0</v>
      </c>
    </row>
    <row r="443" spans="1:21" ht="21.95" customHeight="1">
      <c r="A443" s="297" t="s">
        <v>353</v>
      </c>
      <c r="B443" s="298" t="str">
        <f t="shared" si="123"/>
        <v>TRANSPORTE DE CBUQ ADICIONAL PARA EXECEDENTE A 30 KM - DMT 20 KM</v>
      </c>
      <c r="C443" s="299" t="str">
        <f t="shared" si="124"/>
        <v>txkm</v>
      </c>
      <c r="D443" s="300">
        <f>TRUNC(D441*O443,2)</f>
        <v>0</v>
      </c>
      <c r="E443" s="301">
        <f t="shared" si="125"/>
        <v>0.51</v>
      </c>
      <c r="F443" s="301">
        <f t="shared" si="126"/>
        <v>0.02</v>
      </c>
      <c r="G443" s="301">
        <f t="shared" si="127"/>
        <v>0.53</v>
      </c>
      <c r="H443" s="301">
        <f t="shared" si="128"/>
        <v>0</v>
      </c>
      <c r="I443" s="301">
        <f t="shared" si="129"/>
        <v>0</v>
      </c>
      <c r="J443" s="301">
        <f t="shared" si="130"/>
        <v>0</v>
      </c>
      <c r="K443" s="302">
        <f t="shared" si="131"/>
        <v>93596</v>
      </c>
      <c r="M443" s="32"/>
      <c r="O443" s="274">
        <f>$O$4-O442</f>
        <v>20</v>
      </c>
      <c r="S443" s="275">
        <v>0.54</v>
      </c>
      <c r="U443" s="275">
        <v>0</v>
      </c>
    </row>
    <row r="444" spans="1:21" ht="21.95" customHeight="1">
      <c r="A444" s="297" t="s">
        <v>354</v>
      </c>
      <c r="B444" s="298" t="str">
        <f t="shared" si="123"/>
        <v>PINTURA DE LIGACAO COM EMULSAO RR-2C</v>
      </c>
      <c r="C444" s="299" t="str">
        <f t="shared" si="124"/>
        <v>m²</v>
      </c>
      <c r="D444" s="300"/>
      <c r="E444" s="301">
        <f t="shared" si="125"/>
        <v>3.46</v>
      </c>
      <c r="F444" s="301">
        <f t="shared" si="126"/>
        <v>0.3</v>
      </c>
      <c r="G444" s="301">
        <f t="shared" si="127"/>
        <v>3.76</v>
      </c>
      <c r="H444" s="301">
        <f t="shared" si="128"/>
        <v>0</v>
      </c>
      <c r="I444" s="301">
        <f t="shared" si="129"/>
        <v>0</v>
      </c>
      <c r="J444" s="301">
        <f t="shared" si="130"/>
        <v>0</v>
      </c>
      <c r="K444" s="302" t="str">
        <f t="shared" si="131"/>
        <v>96402 (CPU)</v>
      </c>
      <c r="M444" s="32"/>
      <c r="S444" s="275">
        <v>3.15</v>
      </c>
      <c r="U444" s="275">
        <v>0</v>
      </c>
    </row>
    <row r="445" spans="1:21" ht="21.95" customHeight="1">
      <c r="A445" s="297" t="s">
        <v>355</v>
      </c>
      <c r="B445" s="298" t="str">
        <f t="shared" si="123"/>
        <v>CAMADA DE REGULARIZAÇÃO DA PISTA COM C.B.U.Q., EXCLUSIVE TRANSPORTE</v>
      </c>
      <c r="C445" s="299" t="str">
        <f t="shared" si="124"/>
        <v>m³</v>
      </c>
      <c r="D445" s="300">
        <f>TRUNC(D444*0.02,2)</f>
        <v>0</v>
      </c>
      <c r="E445" s="301">
        <f t="shared" si="125"/>
        <v>1531.42</v>
      </c>
      <c r="F445" s="301">
        <f t="shared" si="126"/>
        <v>160.75</v>
      </c>
      <c r="G445" s="301">
        <f t="shared" si="127"/>
        <v>1692.17</v>
      </c>
      <c r="H445" s="301">
        <f t="shared" si="128"/>
        <v>0</v>
      </c>
      <c r="I445" s="301">
        <f t="shared" si="129"/>
        <v>0</v>
      </c>
      <c r="J445" s="301">
        <f t="shared" si="130"/>
        <v>0</v>
      </c>
      <c r="K445" s="302" t="str">
        <f t="shared" si="131"/>
        <v>95995 (CPU)</v>
      </c>
      <c r="M445" s="32"/>
      <c r="S445" s="275">
        <v>1424.54</v>
      </c>
      <c r="U445" s="275">
        <v>0</v>
      </c>
    </row>
    <row r="446" spans="1:21" ht="21.95" customHeight="1">
      <c r="A446" s="297" t="s">
        <v>356</v>
      </c>
      <c r="B446" s="298" t="str">
        <f t="shared" si="123"/>
        <v>CARGA, MANOBRAS E DESCARGA DE MISTURA BETUMINOSA A QUENTE</v>
      </c>
      <c r="C446" s="299" t="str">
        <f t="shared" si="124"/>
        <v>ton</v>
      </c>
      <c r="D446" s="300">
        <f>TRUNC(D445*2.5548,2)</f>
        <v>0</v>
      </c>
      <c r="E446" s="301">
        <f t="shared" si="125"/>
        <v>4.49</v>
      </c>
      <c r="F446" s="301">
        <f t="shared" si="126"/>
        <v>0.39</v>
      </c>
      <c r="G446" s="301">
        <f t="shared" si="127"/>
        <v>4.88</v>
      </c>
      <c r="H446" s="301">
        <f t="shared" si="128"/>
        <v>0</v>
      </c>
      <c r="I446" s="301">
        <f t="shared" si="129"/>
        <v>0</v>
      </c>
      <c r="J446" s="301">
        <f t="shared" si="130"/>
        <v>0</v>
      </c>
      <c r="K446" s="302">
        <f t="shared" si="131"/>
        <v>101002</v>
      </c>
      <c r="M446" s="32"/>
      <c r="S446" s="275">
        <v>5.01</v>
      </c>
      <c r="U446" s="275">
        <v>0</v>
      </c>
    </row>
    <row r="447" spans="1:21" ht="21.95" customHeight="1">
      <c r="A447" s="297" t="s">
        <v>357</v>
      </c>
      <c r="B447" s="298" t="str">
        <f t="shared" si="123"/>
        <v>TRANSPORTE DE CBUQ ATÉ 30 KM - DMT 30 KM</v>
      </c>
      <c r="C447" s="299" t="str">
        <f t="shared" si="124"/>
        <v>txkm</v>
      </c>
      <c r="D447" s="300">
        <f>TRUNC(D446*O447,2)</f>
        <v>0</v>
      </c>
      <c r="E447" s="301">
        <f t="shared" si="125"/>
        <v>1.29</v>
      </c>
      <c r="F447" s="301">
        <f t="shared" si="126"/>
        <v>0.06</v>
      </c>
      <c r="G447" s="301">
        <f t="shared" si="127"/>
        <v>1.35</v>
      </c>
      <c r="H447" s="301">
        <f t="shared" si="128"/>
        <v>0</v>
      </c>
      <c r="I447" s="301">
        <f t="shared" si="129"/>
        <v>0</v>
      </c>
      <c r="J447" s="301">
        <f t="shared" si="130"/>
        <v>0</v>
      </c>
      <c r="K447" s="302">
        <f t="shared" si="131"/>
        <v>95878</v>
      </c>
      <c r="M447" s="32"/>
      <c r="O447" s="274">
        <v>30</v>
      </c>
      <c r="S447" s="275">
        <v>1.38</v>
      </c>
      <c r="U447" s="275">
        <v>0</v>
      </c>
    </row>
    <row r="448" spans="1:21" ht="21.95" customHeight="1">
      <c r="A448" s="297" t="s">
        <v>358</v>
      </c>
      <c r="B448" s="298" t="str">
        <f t="shared" si="123"/>
        <v>TRANSPORTE DE CBUQ ADICIONAL PARA EXECEDENTE A 30 KM - DMT 20 KM</v>
      </c>
      <c r="C448" s="299" t="str">
        <f t="shared" si="124"/>
        <v>txkm</v>
      </c>
      <c r="D448" s="300">
        <f>TRUNC(D446*O448,2)</f>
        <v>0</v>
      </c>
      <c r="E448" s="301">
        <f t="shared" si="125"/>
        <v>0.51</v>
      </c>
      <c r="F448" s="301">
        <f t="shared" si="126"/>
        <v>0.02</v>
      </c>
      <c r="G448" s="301">
        <f t="shared" si="127"/>
        <v>0.53</v>
      </c>
      <c r="H448" s="301">
        <f t="shared" si="128"/>
        <v>0</v>
      </c>
      <c r="I448" s="301">
        <f t="shared" si="129"/>
        <v>0</v>
      </c>
      <c r="J448" s="301">
        <f t="shared" si="130"/>
        <v>0</v>
      </c>
      <c r="K448" s="302">
        <f t="shared" si="131"/>
        <v>93596</v>
      </c>
      <c r="M448" s="32"/>
      <c r="O448" s="274">
        <f>$O$4-O447</f>
        <v>20</v>
      </c>
      <c r="S448" s="275">
        <v>0.54</v>
      </c>
      <c r="U448" s="275">
        <v>0</v>
      </c>
    </row>
    <row r="449" spans="1:21" ht="21.95" customHeight="1">
      <c r="A449" s="297" t="s">
        <v>359</v>
      </c>
      <c r="B449" s="298" t="str">
        <f t="shared" si="123"/>
        <v>LIMPEZA, VARREÇÃO E LAVAGEM DE PISTA</v>
      </c>
      <c r="C449" s="299" t="str">
        <f t="shared" si="124"/>
        <v>m²</v>
      </c>
      <c r="D449" s="300">
        <f>D418</f>
        <v>1308.3599999999999</v>
      </c>
      <c r="E449" s="301">
        <f t="shared" si="125"/>
        <v>2.4</v>
      </c>
      <c r="F449" s="301">
        <f t="shared" si="126"/>
        <v>0.6</v>
      </c>
      <c r="G449" s="301">
        <f t="shared" si="127"/>
        <v>3</v>
      </c>
      <c r="H449" s="301">
        <f t="shared" si="128"/>
        <v>3140.0699999999997</v>
      </c>
      <c r="I449" s="301">
        <f t="shared" si="129"/>
        <v>785.01</v>
      </c>
      <c r="J449" s="301">
        <f t="shared" si="130"/>
        <v>3925.08</v>
      </c>
      <c r="K449" s="302" t="str">
        <f t="shared" si="131"/>
        <v>CPU</v>
      </c>
      <c r="M449" s="32"/>
      <c r="S449" s="275">
        <v>2.95</v>
      </c>
      <c r="U449" s="275">
        <v>3859.66</v>
      </c>
    </row>
    <row r="450" spans="1:21" ht="21.95" customHeight="1">
      <c r="A450" s="297" t="s">
        <v>360</v>
      </c>
      <c r="B450" s="298" t="str">
        <f t="shared" si="123"/>
        <v>PINTURA DE LIGACAO COM EMULSAO RR-2C</v>
      </c>
      <c r="C450" s="299" t="str">
        <f t="shared" si="124"/>
        <v>m²</v>
      </c>
      <c r="D450" s="300">
        <f>D449</f>
        <v>1308.3599999999999</v>
      </c>
      <c r="E450" s="301">
        <f t="shared" si="125"/>
        <v>3.46</v>
      </c>
      <c r="F450" s="301">
        <f t="shared" si="126"/>
        <v>0.3</v>
      </c>
      <c r="G450" s="301">
        <f t="shared" si="127"/>
        <v>3.76</v>
      </c>
      <c r="H450" s="301">
        <f t="shared" si="128"/>
        <v>4526.93</v>
      </c>
      <c r="I450" s="301">
        <f t="shared" si="129"/>
        <v>392.5</v>
      </c>
      <c r="J450" s="301">
        <f t="shared" si="130"/>
        <v>4919.43</v>
      </c>
      <c r="K450" s="302" t="str">
        <f t="shared" si="131"/>
        <v>96402 (CPU)</v>
      </c>
      <c r="M450" s="32"/>
      <c r="S450" s="275">
        <v>3.15</v>
      </c>
      <c r="U450" s="275">
        <v>4121.33</v>
      </c>
    </row>
    <row r="451" spans="1:21" ht="34.5">
      <c r="A451" s="297" t="s">
        <v>361</v>
      </c>
      <c r="B451" s="298" t="str">
        <f t="shared" si="123"/>
        <v>CONCRETO BETUMINOSO USINADO QUENTE (C.B.U.Q.), FORNECIMENTO E EXECUÇÃO (E= 5CM), EXCLUSIVE TRANSPORTE</v>
      </c>
      <c r="C451" s="299" t="str">
        <f t="shared" si="124"/>
        <v>m³</v>
      </c>
      <c r="D451" s="300">
        <f>TRUNC(D450*0.05,2)</f>
        <v>65.41</v>
      </c>
      <c r="E451" s="301">
        <f t="shared" si="125"/>
        <v>1531.42</v>
      </c>
      <c r="F451" s="301">
        <f t="shared" si="126"/>
        <v>160.75</v>
      </c>
      <c r="G451" s="301">
        <f t="shared" si="127"/>
        <v>1692.17</v>
      </c>
      <c r="H451" s="301">
        <f t="shared" si="128"/>
        <v>100170.18000000001</v>
      </c>
      <c r="I451" s="301">
        <f t="shared" si="129"/>
        <v>10514.65</v>
      </c>
      <c r="J451" s="301">
        <f t="shared" si="130"/>
        <v>110684.83</v>
      </c>
      <c r="K451" s="302" t="str">
        <f t="shared" si="131"/>
        <v>95995 (CPU)</v>
      </c>
      <c r="M451" s="32"/>
      <c r="S451" s="275">
        <v>1424.54</v>
      </c>
      <c r="U451" s="275">
        <v>93179.16</v>
      </c>
    </row>
    <row r="452" spans="1:21" ht="21.95" customHeight="1">
      <c r="A452" s="297" t="s">
        <v>362</v>
      </c>
      <c r="B452" s="298" t="str">
        <f t="shared" si="123"/>
        <v>CARGA, MANOBRAS E DESCARGA DE MISTURA BETUMINOSA A QUENTE</v>
      </c>
      <c r="C452" s="299" t="str">
        <f t="shared" si="124"/>
        <v>ton</v>
      </c>
      <c r="D452" s="300">
        <f>TRUNC(D451*2.5548,2)</f>
        <v>167.1</v>
      </c>
      <c r="E452" s="301">
        <f t="shared" si="125"/>
        <v>4.49</v>
      </c>
      <c r="F452" s="301">
        <f t="shared" si="126"/>
        <v>0.39</v>
      </c>
      <c r="G452" s="301">
        <f t="shared" si="127"/>
        <v>4.88</v>
      </c>
      <c r="H452" s="301">
        <f t="shared" si="128"/>
        <v>750.28000000000009</v>
      </c>
      <c r="I452" s="301">
        <f t="shared" si="129"/>
        <v>65.16</v>
      </c>
      <c r="J452" s="301">
        <f t="shared" si="130"/>
        <v>815.44</v>
      </c>
      <c r="K452" s="302">
        <f t="shared" si="131"/>
        <v>101002</v>
      </c>
      <c r="M452" s="32"/>
      <c r="S452" s="275">
        <v>5.01</v>
      </c>
      <c r="U452" s="275">
        <v>837.17</v>
      </c>
    </row>
    <row r="453" spans="1:21" ht="21.95" customHeight="1">
      <c r="A453" s="297" t="s">
        <v>363</v>
      </c>
      <c r="B453" s="298" t="str">
        <f t="shared" si="123"/>
        <v>TRANSPORTE DE CBUQ ATÉ 30 KM - DMT 30 KM</v>
      </c>
      <c r="C453" s="299" t="str">
        <f t="shared" si="124"/>
        <v>txkm</v>
      </c>
      <c r="D453" s="300">
        <f>TRUNC(D452*O453,2)</f>
        <v>5013</v>
      </c>
      <c r="E453" s="301">
        <f t="shared" si="125"/>
        <v>1.29</v>
      </c>
      <c r="F453" s="301">
        <f t="shared" si="126"/>
        <v>0.06</v>
      </c>
      <c r="G453" s="301">
        <f t="shared" si="127"/>
        <v>1.35</v>
      </c>
      <c r="H453" s="301">
        <f t="shared" si="128"/>
        <v>6466.77</v>
      </c>
      <c r="I453" s="301">
        <f t="shared" si="129"/>
        <v>300.77999999999997</v>
      </c>
      <c r="J453" s="301">
        <f t="shared" si="130"/>
        <v>6767.55</v>
      </c>
      <c r="K453" s="302">
        <f t="shared" si="131"/>
        <v>95878</v>
      </c>
      <c r="M453" s="32"/>
      <c r="O453" s="274">
        <v>30</v>
      </c>
      <c r="S453" s="275">
        <v>1.38</v>
      </c>
      <c r="U453" s="275">
        <v>6917.94</v>
      </c>
    </row>
    <row r="454" spans="1:21" ht="21.95" customHeight="1">
      <c r="A454" s="297" t="s">
        <v>364</v>
      </c>
      <c r="B454" s="298" t="str">
        <f t="shared" si="123"/>
        <v>TRANSPORTE DE CBUQ ADICIONAL PARA EXECEDENTE A 30 KM - DMT 20 KM</v>
      </c>
      <c r="C454" s="299" t="str">
        <f t="shared" si="124"/>
        <v>txkm</v>
      </c>
      <c r="D454" s="300">
        <f>TRUNC(D452*O454,2)</f>
        <v>3342</v>
      </c>
      <c r="E454" s="301">
        <f t="shared" si="125"/>
        <v>0.51</v>
      </c>
      <c r="F454" s="301">
        <f t="shared" si="126"/>
        <v>0.02</v>
      </c>
      <c r="G454" s="301">
        <f t="shared" si="127"/>
        <v>0.53</v>
      </c>
      <c r="H454" s="301">
        <f t="shared" si="128"/>
        <v>1704.42</v>
      </c>
      <c r="I454" s="301">
        <f t="shared" si="129"/>
        <v>66.84</v>
      </c>
      <c r="J454" s="301">
        <f t="shared" si="130"/>
        <v>1771.26</v>
      </c>
      <c r="K454" s="302">
        <f t="shared" si="131"/>
        <v>93596</v>
      </c>
      <c r="M454" s="32"/>
      <c r="O454" s="274">
        <f>$O$4-O453</f>
        <v>20</v>
      </c>
      <c r="S454" s="275">
        <v>0.54</v>
      </c>
      <c r="U454" s="275">
        <v>1804.68</v>
      </c>
    </row>
    <row r="455" spans="1:21" ht="21.95" customHeight="1">
      <c r="A455" s="330" t="str">
        <f>CONCATENATE("TOTAL DO ITEM ",A422," - ",B422)</f>
        <v>TOTAL DO ITEM 2 - CAPEAMENTO ASFÁLTICO</v>
      </c>
      <c r="B455" s="43"/>
      <c r="C455" s="51"/>
      <c r="D455" s="51"/>
      <c r="E455" s="52"/>
      <c r="F455" s="52"/>
      <c r="G455" s="52"/>
      <c r="H455" s="53">
        <f>SUM(H423:H454)</f>
        <v>116758.65000000001</v>
      </c>
      <c r="I455" s="53">
        <f>SUM(I423:I454)</f>
        <v>12124.94</v>
      </c>
      <c r="J455" s="53">
        <f>SUM(J423:J454)</f>
        <v>128883.59</v>
      </c>
      <c r="K455" s="302"/>
      <c r="M455" s="32"/>
      <c r="U455" s="275">
        <v>110719.94</v>
      </c>
    </row>
    <row r="456" spans="1:21" ht="21.95" customHeight="1">
      <c r="A456" s="332">
        <v>3</v>
      </c>
      <c r="B456" s="43" t="str">
        <f t="shared" ref="B456:B462" si="132">VLOOKUP($A456,$A$8:$J$58,2,FALSE)</f>
        <v>SINALIZAÇÃO</v>
      </c>
      <c r="C456" s="47"/>
      <c r="D456" s="48"/>
      <c r="E456" s="50"/>
      <c r="F456" s="50"/>
      <c r="G456" s="50"/>
      <c r="H456" s="50"/>
      <c r="I456" s="50"/>
      <c r="J456" s="50"/>
      <c r="K456" s="333"/>
      <c r="M456" s="32"/>
    </row>
    <row r="457" spans="1:21" ht="21.95" customHeight="1">
      <c r="A457" s="297" t="s">
        <v>144</v>
      </c>
      <c r="B457" s="298" t="str">
        <f t="shared" si="132"/>
        <v>LIMPEZA DA SUPERFÍCIE PARA APLICAÇÃO DE SINALIZAÇÃO</v>
      </c>
      <c r="C457" s="299" t="str">
        <f t="shared" ref="C457:C462" si="133">VLOOKUP($A457,$A$8:$J$58,3,FALSE)</f>
        <v>m²</v>
      </c>
      <c r="D457" s="300">
        <f>SUM(D458:D459)*0.12+D460</f>
        <v>36.22</v>
      </c>
      <c r="E457" s="301">
        <f t="shared" ref="E457:E462" si="134">VLOOKUP($A457,$A$8:$J$58,5,FALSE)</f>
        <v>1.8299999999999998</v>
      </c>
      <c r="F457" s="301">
        <f t="shared" ref="F457:F462" si="135">VLOOKUP($A457,$A$8:$J$58,6,FALSE)</f>
        <v>0.32</v>
      </c>
      <c r="G457" s="301">
        <f t="shared" ref="G457:G462" si="136">VLOOKUP($A457,$A$8:$J$58,7,FALSE)</f>
        <v>2.15</v>
      </c>
      <c r="H457" s="301">
        <f t="shared" ref="H457:H462" si="137">J457-I457</f>
        <v>66.28</v>
      </c>
      <c r="I457" s="301">
        <f t="shared" ref="I457:I462" si="138">TRUNC(D457*F457,2)</f>
        <v>11.59</v>
      </c>
      <c r="J457" s="301">
        <f t="shared" ref="J457:J462" si="139">TRUNC(D457*G457,2)</f>
        <v>77.87</v>
      </c>
      <c r="K457" s="302">
        <f t="shared" ref="K457:K462" si="140">VLOOKUP($A457,$A$8:$K$58,11,FALSE)</f>
        <v>99814</v>
      </c>
      <c r="M457" s="32"/>
      <c r="S457" s="275">
        <v>1.91</v>
      </c>
      <c r="U457" s="275">
        <v>69.180000000000007</v>
      </c>
    </row>
    <row r="458" spans="1:21" ht="21.95" customHeight="1">
      <c r="A458" s="297" t="s">
        <v>145</v>
      </c>
      <c r="B458" s="298" t="str">
        <f t="shared" si="132"/>
        <v>SINALIZAÇÃO HORIZONTAL TINTA ACRÍLICA EIXO  (L= 12CM)</v>
      </c>
      <c r="C458" s="299" t="str">
        <f t="shared" si="133"/>
        <v>m</v>
      </c>
      <c r="D458" s="300">
        <f>17.02/0.12</f>
        <v>141.83333333333334</v>
      </c>
      <c r="E458" s="301">
        <f t="shared" si="134"/>
        <v>4.16</v>
      </c>
      <c r="F458" s="301">
        <f t="shared" si="135"/>
        <v>0.73</v>
      </c>
      <c r="G458" s="301">
        <f t="shared" si="136"/>
        <v>4.8899999999999997</v>
      </c>
      <c r="H458" s="301">
        <f t="shared" si="137"/>
        <v>590.03</v>
      </c>
      <c r="I458" s="301">
        <f t="shared" si="138"/>
        <v>103.53</v>
      </c>
      <c r="J458" s="301">
        <f t="shared" si="139"/>
        <v>693.56</v>
      </c>
      <c r="K458" s="302">
        <f t="shared" si="140"/>
        <v>102512</v>
      </c>
      <c r="M458" s="32"/>
      <c r="S458" s="275">
        <v>37.1</v>
      </c>
      <c r="U458" s="275">
        <v>631.44000000000005</v>
      </c>
    </row>
    <row r="459" spans="1:21" ht="21.95" customHeight="1">
      <c r="A459" s="297" t="s">
        <v>165</v>
      </c>
      <c r="B459" s="298" t="str">
        <f t="shared" si="132"/>
        <v>SINALIZAÇÃO HORIZONTAL TINTA ACRÍLICA, BORDOS (L= 12 CM)</v>
      </c>
      <c r="C459" s="299" t="str">
        <f t="shared" si="133"/>
        <v>m</v>
      </c>
      <c r="D459" s="300"/>
      <c r="E459" s="301">
        <f t="shared" si="134"/>
        <v>4.16</v>
      </c>
      <c r="F459" s="301">
        <f t="shared" si="135"/>
        <v>0.73</v>
      </c>
      <c r="G459" s="301">
        <f t="shared" si="136"/>
        <v>4.8899999999999997</v>
      </c>
      <c r="H459" s="301">
        <f t="shared" si="137"/>
        <v>0</v>
      </c>
      <c r="I459" s="301">
        <f t="shared" si="138"/>
        <v>0</v>
      </c>
      <c r="J459" s="301">
        <f t="shared" si="139"/>
        <v>0</v>
      </c>
      <c r="K459" s="302">
        <f t="shared" si="140"/>
        <v>102512</v>
      </c>
      <c r="M459" s="32"/>
      <c r="S459" s="275">
        <v>37.1</v>
      </c>
      <c r="U459" s="275">
        <v>0</v>
      </c>
    </row>
    <row r="460" spans="1:21" ht="21.95" customHeight="1">
      <c r="A460" s="297" t="s">
        <v>166</v>
      </c>
      <c r="B460" s="298" t="str">
        <f t="shared" si="132"/>
        <v>SINALIZAÇÃO HORIZONTAL ÁREAS ESPECIAIS</v>
      </c>
      <c r="C460" s="299" t="str">
        <f t="shared" si="133"/>
        <v>m²</v>
      </c>
      <c r="D460" s="300">
        <v>19.2</v>
      </c>
      <c r="E460" s="301">
        <f t="shared" si="134"/>
        <v>35.36</v>
      </c>
      <c r="F460" s="301">
        <f t="shared" si="135"/>
        <v>6.23</v>
      </c>
      <c r="G460" s="301">
        <f t="shared" si="136"/>
        <v>41.59</v>
      </c>
      <c r="H460" s="301">
        <f t="shared" si="137"/>
        <v>678.91</v>
      </c>
      <c r="I460" s="301">
        <f t="shared" si="138"/>
        <v>119.61</v>
      </c>
      <c r="J460" s="301">
        <f t="shared" si="139"/>
        <v>798.52</v>
      </c>
      <c r="K460" s="302">
        <f t="shared" si="140"/>
        <v>5213404</v>
      </c>
      <c r="M460" s="32"/>
      <c r="S460" s="275">
        <v>39.99</v>
      </c>
      <c r="U460" s="275">
        <v>767.8</v>
      </c>
    </row>
    <row r="461" spans="1:21" ht="34.5">
      <c r="A461" s="297" t="s">
        <v>146</v>
      </c>
      <c r="B461" s="298" t="str">
        <f t="shared" si="132"/>
        <v>PLACA TIPO A32 B-ADVERTENCIA (PASSAGEM DE PEDESTRE)  - SUPORTE METÁLICO H= 2,20M, L = 50CM</v>
      </c>
      <c r="C461" s="299" t="str">
        <f t="shared" si="133"/>
        <v>unid</v>
      </c>
      <c r="D461" s="300">
        <v>2</v>
      </c>
      <c r="E461" s="301">
        <f t="shared" si="134"/>
        <v>582.44000000000005</v>
      </c>
      <c r="F461" s="301">
        <f t="shared" si="135"/>
        <v>102.78</v>
      </c>
      <c r="G461" s="301">
        <f t="shared" si="136"/>
        <v>685.22</v>
      </c>
      <c r="H461" s="301">
        <f t="shared" si="137"/>
        <v>1164.8800000000001</v>
      </c>
      <c r="I461" s="301">
        <f t="shared" si="138"/>
        <v>205.56</v>
      </c>
      <c r="J461" s="301">
        <f t="shared" si="139"/>
        <v>1370.44</v>
      </c>
      <c r="K461" s="302" t="str">
        <f t="shared" si="140"/>
        <v>34723+21014</v>
      </c>
      <c r="M461" s="32"/>
      <c r="S461" s="275">
        <v>685.22</v>
      </c>
      <c r="U461" s="275">
        <v>1370.44</v>
      </c>
    </row>
    <row r="462" spans="1:21" ht="21.95" customHeight="1">
      <c r="A462" s="297" t="s">
        <v>147</v>
      </c>
      <c r="B462" s="298" t="str">
        <f t="shared" si="132"/>
        <v>LIMPEZA FINAL DA OBRA</v>
      </c>
      <c r="C462" s="299" t="str">
        <f t="shared" si="133"/>
        <v>m²</v>
      </c>
      <c r="D462" s="300">
        <f>TRUNC(D418*0.3,2)</f>
        <v>392.5</v>
      </c>
      <c r="E462" s="301">
        <f t="shared" si="134"/>
        <v>0.78</v>
      </c>
      <c r="F462" s="301">
        <f t="shared" si="135"/>
        <v>0.19</v>
      </c>
      <c r="G462" s="301">
        <f t="shared" si="136"/>
        <v>0.97</v>
      </c>
      <c r="H462" s="301">
        <f t="shared" si="137"/>
        <v>306.15000000000003</v>
      </c>
      <c r="I462" s="301">
        <f t="shared" si="138"/>
        <v>74.569999999999993</v>
      </c>
      <c r="J462" s="301">
        <f t="shared" si="139"/>
        <v>380.72</v>
      </c>
      <c r="K462" s="302" t="str">
        <f t="shared" si="140"/>
        <v>CPU</v>
      </c>
      <c r="M462" s="32"/>
      <c r="S462" s="275">
        <v>0.89</v>
      </c>
      <c r="U462" s="275">
        <v>349.32</v>
      </c>
    </row>
    <row r="463" spans="1:21" ht="21.95" customHeight="1">
      <c r="A463" s="330" t="str">
        <f>CONCATENATE("TOTAL DO ITEM ",A456," - ",B456)</f>
        <v>TOTAL DO ITEM 3 - SINALIZAÇÃO</v>
      </c>
      <c r="B463" s="43"/>
      <c r="C463" s="51"/>
      <c r="D463" s="51"/>
      <c r="E463" s="52"/>
      <c r="F463" s="52"/>
      <c r="G463" s="52"/>
      <c r="H463" s="53">
        <f>SUM(H457:H462)</f>
        <v>2806.25</v>
      </c>
      <c r="I463" s="53">
        <f>SUM(I457:I462)</f>
        <v>514.86</v>
      </c>
      <c r="J463" s="53">
        <f>SUM(J457:J462)</f>
        <v>3321.1099999999997</v>
      </c>
      <c r="K463" s="302"/>
      <c r="M463" s="32"/>
      <c r="U463" s="275">
        <v>3188.1800000000003</v>
      </c>
    </row>
    <row r="464" spans="1:21" ht="21.95" customHeight="1">
      <c r="A464" s="330" t="str">
        <f>CONCATENATE("TOTAL ORÇAMENTO - ",A409)</f>
        <v>TOTAL ORÇAMENTO - LOCAL:</v>
      </c>
      <c r="B464" s="43"/>
      <c r="C464" s="44"/>
      <c r="D464" s="44"/>
      <c r="E464" s="45"/>
      <c r="F464" s="45"/>
      <c r="G464" s="45"/>
      <c r="H464" s="46">
        <f>H463+H455+H421</f>
        <v>120035.91</v>
      </c>
      <c r="I464" s="46">
        <f>I463+I455+I421</f>
        <v>12744.460000000001</v>
      </c>
      <c r="J464" s="46">
        <f>J463+J455+J421</f>
        <v>132780.37</v>
      </c>
      <c r="K464" s="331"/>
      <c r="N464" s="275"/>
      <c r="U464" s="275">
        <v>114457.62999999999</v>
      </c>
    </row>
    <row r="465" spans="1:14" ht="28.5" customHeight="1">
      <c r="A465" s="54"/>
      <c r="B465" s="55"/>
      <c r="C465" s="54"/>
      <c r="D465" s="54"/>
      <c r="E465" s="56"/>
      <c r="F465" s="56"/>
      <c r="G465" s="56"/>
      <c r="H465" s="56"/>
      <c r="I465" s="56"/>
      <c r="J465" s="56"/>
      <c r="K465" s="248" t="str">
        <f>$K$59</f>
        <v>Fevereiro/2022</v>
      </c>
      <c r="N465" s="275"/>
    </row>
  </sheetData>
  <mergeCells count="89">
    <mergeCell ref="A181:A182"/>
    <mergeCell ref="B181:B182"/>
    <mergeCell ref="G123:G124"/>
    <mergeCell ref="J123:J124"/>
    <mergeCell ref="K123:K124"/>
    <mergeCell ref="C181:C182"/>
    <mergeCell ref="D181:D182"/>
    <mergeCell ref="G181:G182"/>
    <mergeCell ref="J181:J182"/>
    <mergeCell ref="K181:K182"/>
    <mergeCell ref="A123:A124"/>
    <mergeCell ref="E123:E124"/>
    <mergeCell ref="E181:E182"/>
    <mergeCell ref="I123:I124"/>
    <mergeCell ref="I181:I182"/>
    <mergeCell ref="H123:H124"/>
    <mergeCell ref="A5:K5"/>
    <mergeCell ref="A7:A8"/>
    <mergeCell ref="B7:B8"/>
    <mergeCell ref="C7:C8"/>
    <mergeCell ref="D7:D8"/>
    <mergeCell ref="G7:G8"/>
    <mergeCell ref="J7:J8"/>
    <mergeCell ref="F7:F8"/>
    <mergeCell ref="I7:I8"/>
    <mergeCell ref="H7:H8"/>
    <mergeCell ref="K7:K8"/>
    <mergeCell ref="D65:D66"/>
    <mergeCell ref="G65:G66"/>
    <mergeCell ref="J65:J66"/>
    <mergeCell ref="E7:E8"/>
    <mergeCell ref="I65:I66"/>
    <mergeCell ref="H65:H66"/>
    <mergeCell ref="A65:A66"/>
    <mergeCell ref="B65:B66"/>
    <mergeCell ref="C65:C66"/>
    <mergeCell ref="B123:B124"/>
    <mergeCell ref="J355:J356"/>
    <mergeCell ref="C123:C124"/>
    <mergeCell ref="D123:D124"/>
    <mergeCell ref="G297:G298"/>
    <mergeCell ref="J297:J298"/>
    <mergeCell ref="G239:G240"/>
    <mergeCell ref="J239:J240"/>
    <mergeCell ref="F123:F124"/>
    <mergeCell ref="F181:F182"/>
    <mergeCell ref="F239:F240"/>
    <mergeCell ref="F297:F298"/>
    <mergeCell ref="E65:E66"/>
    <mergeCell ref="A413:A414"/>
    <mergeCell ref="B413:B414"/>
    <mergeCell ref="C413:C414"/>
    <mergeCell ref="D413:D414"/>
    <mergeCell ref="A239:A240"/>
    <mergeCell ref="B239:B240"/>
    <mergeCell ref="C239:C240"/>
    <mergeCell ref="A297:A298"/>
    <mergeCell ref="B297:B298"/>
    <mergeCell ref="C297:C298"/>
    <mergeCell ref="D297:D298"/>
    <mergeCell ref="D239:D240"/>
    <mergeCell ref="A355:A356"/>
    <mergeCell ref="B355:B356"/>
    <mergeCell ref="C355:C356"/>
    <mergeCell ref="D355:D356"/>
    <mergeCell ref="G355:G356"/>
    <mergeCell ref="F355:F356"/>
    <mergeCell ref="E413:E414"/>
    <mergeCell ref="F65:F66"/>
    <mergeCell ref="K239:K240"/>
    <mergeCell ref="G413:G414"/>
    <mergeCell ref="J413:J414"/>
    <mergeCell ref="K413:K414"/>
    <mergeCell ref="K355:K356"/>
    <mergeCell ref="K297:K298"/>
    <mergeCell ref="I239:I240"/>
    <mergeCell ref="I297:I298"/>
    <mergeCell ref="I355:I356"/>
    <mergeCell ref="I413:I414"/>
    <mergeCell ref="H413:H414"/>
    <mergeCell ref="F413:F414"/>
    <mergeCell ref="K65:K66"/>
    <mergeCell ref="H181:H182"/>
    <mergeCell ref="H239:H240"/>
    <mergeCell ref="H297:H298"/>
    <mergeCell ref="H355:H356"/>
    <mergeCell ref="E239:E240"/>
    <mergeCell ref="E297:E298"/>
    <mergeCell ref="E355:E356"/>
  </mergeCells>
  <printOptions horizontalCentered="1"/>
  <pageMargins left="0" right="0" top="0.27559055118110237" bottom="0.31496062992125984" header="0.19685039370078741" footer="0.19685039370078741"/>
  <pageSetup paperSize="9" scale="33" fitToHeight="2" orientation="portrait" r:id="rId1"/>
  <headerFooter alignWithMargins="0"/>
  <rowBreaks count="7" manualBreakCount="7">
    <brk id="60" max="6" man="1"/>
    <brk id="118" max="6" man="1"/>
    <brk id="176" max="6" man="1"/>
    <brk id="234" max="6" man="1"/>
    <brk id="292" max="6" man="1"/>
    <brk id="350" max="6" man="1"/>
    <brk id="408" max="6" man="1"/>
  </rowBreaks>
</worksheet>
</file>

<file path=xl/worksheets/sheet2.xml><?xml version="1.0" encoding="utf-8"?>
<worksheet xmlns="http://schemas.openxmlformats.org/spreadsheetml/2006/main" xmlns:r="http://schemas.openxmlformats.org/officeDocument/2006/relationships">
  <sheetPr>
    <tabColor theme="0" tint="-0.14999847407452621"/>
    <pageSetUpPr fitToPage="1"/>
  </sheetPr>
  <dimension ref="A1:AA172"/>
  <sheetViews>
    <sheetView showGridLines="0" showZeros="0" topLeftCell="A40" zoomScale="70" zoomScaleNormal="70" zoomScaleSheetLayoutView="70" workbookViewId="0">
      <selection activeCell="E51" sqref="E51:E56"/>
    </sheetView>
  </sheetViews>
  <sheetFormatPr defaultColWidth="9.140625" defaultRowHeight="17.25"/>
  <cols>
    <col min="1" max="1" width="9.28515625" style="71" customWidth="1"/>
    <col min="2" max="2" width="85.85546875" style="71" customWidth="1"/>
    <col min="3" max="3" width="13.7109375" style="103" customWidth="1"/>
    <col min="4" max="4" width="16.7109375" style="104" customWidth="1"/>
    <col min="5" max="5" width="20.28515625" style="71" customWidth="1"/>
    <col min="6" max="6" width="10.42578125" style="105" customWidth="1"/>
    <col min="7" max="7" width="11.28515625" style="105" customWidth="1"/>
    <col min="8" max="8" width="18" style="104" customWidth="1"/>
    <col min="9" max="9" width="19.42578125" style="114" customWidth="1"/>
    <col min="10" max="10" width="9.42578125" style="71" customWidth="1"/>
    <col min="11" max="11" width="18.42578125" style="77" customWidth="1"/>
    <col min="12" max="12" width="19.42578125" style="114" customWidth="1"/>
    <col min="13" max="13" width="9.42578125" style="77" customWidth="1"/>
    <col min="14" max="14" width="18.42578125" style="77" customWidth="1"/>
    <col min="15" max="15" width="19.42578125" style="114" customWidth="1"/>
    <col min="16" max="16" width="9.42578125" style="77" customWidth="1"/>
    <col min="17" max="17" width="18.42578125" style="77" customWidth="1"/>
    <col min="18" max="18" width="19.42578125" style="114" customWidth="1"/>
    <col min="19" max="19" width="9.42578125" style="77" customWidth="1"/>
    <col min="20" max="20" width="18.42578125" style="77" customWidth="1"/>
    <col min="21" max="21" width="19.42578125" style="114" customWidth="1"/>
    <col min="22" max="22" width="9.42578125" style="77" customWidth="1"/>
    <col min="23" max="23" width="18.42578125" style="77" customWidth="1"/>
    <col min="24" max="24" width="19.42578125" style="114" customWidth="1"/>
    <col min="25" max="25" width="10.7109375" style="77" customWidth="1"/>
    <col min="26" max="26" width="18.42578125" style="77" customWidth="1"/>
    <col min="27" max="27" width="19.42578125" style="114" customWidth="1"/>
    <col min="28" max="16384" width="9.140625" style="71"/>
  </cols>
  <sheetData>
    <row r="1" spans="1:27" s="73" customFormat="1" ht="21.95" customHeight="1">
      <c r="A1" s="68"/>
      <c r="B1" s="69"/>
      <c r="C1" s="70"/>
      <c r="D1" s="71"/>
      <c r="E1" s="71"/>
      <c r="F1" s="71"/>
      <c r="G1" s="72"/>
      <c r="I1" s="107"/>
      <c r="K1" s="74"/>
      <c r="L1" s="107"/>
      <c r="O1" s="107"/>
      <c r="R1" s="107"/>
      <c r="U1" s="107"/>
      <c r="X1" s="107"/>
      <c r="AA1" s="107"/>
    </row>
    <row r="2" spans="1:27" s="73" customFormat="1" ht="21.95" customHeight="1">
      <c r="A2" s="68" t="str">
        <f>ORÇAMENTO!K1</f>
        <v>PREFEITURA MUNICIPAL DE TAQUARI</v>
      </c>
      <c r="B2" s="69"/>
      <c r="C2" s="70"/>
      <c r="D2" s="71"/>
      <c r="E2" s="71"/>
      <c r="F2" s="71"/>
      <c r="G2" s="72"/>
      <c r="I2" s="107"/>
      <c r="K2" s="74"/>
      <c r="L2" s="107"/>
      <c r="O2" s="107"/>
      <c r="R2" s="107"/>
      <c r="U2" s="107"/>
      <c r="X2" s="107"/>
      <c r="AA2" s="107"/>
    </row>
    <row r="3" spans="1:27" s="73" customFormat="1" ht="21.95" customHeight="1">
      <c r="A3" s="68" t="str">
        <f>ORÇAMENTO!K2</f>
        <v>ANEL VIÁRIO</v>
      </c>
      <c r="B3" s="69"/>
      <c r="C3" s="70"/>
      <c r="D3" s="71"/>
      <c r="E3" s="71"/>
      <c r="F3" s="71"/>
      <c r="G3" s="72"/>
      <c r="I3" s="107"/>
      <c r="K3" s="74"/>
      <c r="L3" s="107"/>
      <c r="O3" s="107"/>
      <c r="R3" s="107"/>
      <c r="U3" s="107"/>
      <c r="X3" s="107"/>
      <c r="AA3" s="107"/>
    </row>
    <row r="4" spans="1:27" s="73" customFormat="1" ht="21.95" customHeight="1">
      <c r="A4" s="68">
        <f>ORÇAMENTO!K3</f>
        <v>0</v>
      </c>
      <c r="B4" s="69"/>
      <c r="C4" s="70"/>
      <c r="D4" s="71"/>
      <c r="E4" s="71"/>
      <c r="F4" s="71"/>
      <c r="G4" s="72"/>
      <c r="I4" s="107"/>
      <c r="K4" s="74"/>
      <c r="L4" s="107"/>
      <c r="O4" s="107"/>
      <c r="R4" s="107"/>
      <c r="U4" s="107"/>
      <c r="X4" s="107"/>
      <c r="AA4" s="107"/>
    </row>
    <row r="5" spans="1:27" s="73" customFormat="1" ht="21.95" customHeight="1" thickBot="1">
      <c r="A5" s="68"/>
      <c r="B5" s="69"/>
      <c r="C5" s="70"/>
      <c r="D5" s="71"/>
      <c r="E5" s="71"/>
      <c r="F5" s="71"/>
      <c r="G5" s="72"/>
      <c r="I5" s="107"/>
      <c r="K5" s="74"/>
      <c r="L5" s="107"/>
      <c r="O5" s="107"/>
      <c r="R5" s="107"/>
      <c r="U5" s="107"/>
      <c r="X5" s="107"/>
      <c r="AA5" s="107"/>
    </row>
    <row r="6" spans="1:27" ht="20.100000000000001" customHeight="1" thickBot="1">
      <c r="A6" s="393" t="s">
        <v>157</v>
      </c>
      <c r="B6" s="394"/>
      <c r="C6" s="394"/>
      <c r="D6" s="394"/>
      <c r="E6" s="394"/>
      <c r="F6" s="395"/>
      <c r="G6" s="75"/>
      <c r="H6" s="76"/>
      <c r="I6" s="108"/>
      <c r="J6" s="70"/>
      <c r="K6" s="70"/>
      <c r="L6" s="108"/>
      <c r="M6" s="70"/>
      <c r="N6" s="70"/>
      <c r="O6" s="108"/>
      <c r="P6" s="70"/>
      <c r="Q6" s="70"/>
      <c r="R6" s="108"/>
      <c r="S6" s="70"/>
      <c r="T6" s="70"/>
      <c r="U6" s="108"/>
      <c r="V6" s="70"/>
      <c r="W6" s="70"/>
      <c r="X6" s="108"/>
      <c r="Y6" s="70"/>
      <c r="Z6" s="70"/>
      <c r="AA6" s="108"/>
    </row>
    <row r="7" spans="1:27" ht="32.25" customHeight="1" thickBot="1">
      <c r="A7" s="70"/>
      <c r="B7" s="70"/>
      <c r="C7" s="70"/>
      <c r="D7" s="70"/>
      <c r="E7" s="70"/>
      <c r="F7" s="70"/>
      <c r="G7" s="70"/>
      <c r="H7" s="70"/>
      <c r="I7" s="108"/>
      <c r="J7" s="70"/>
      <c r="K7" s="70"/>
      <c r="L7" s="108"/>
      <c r="M7" s="70"/>
      <c r="N7" s="70"/>
      <c r="O7" s="108"/>
      <c r="P7" s="70"/>
      <c r="Q7" s="70"/>
      <c r="R7" s="108"/>
      <c r="S7" s="70"/>
      <c r="U7" s="108"/>
      <c r="X7" s="108"/>
      <c r="AA7" s="108"/>
    </row>
    <row r="8" spans="1:27" ht="12.75" customHeight="1">
      <c r="A8" s="399" t="s">
        <v>61</v>
      </c>
      <c r="B8" s="401" t="s">
        <v>158</v>
      </c>
      <c r="C8" s="403" t="s">
        <v>156</v>
      </c>
      <c r="D8" s="405" t="s">
        <v>63</v>
      </c>
      <c r="E8" s="407" t="s">
        <v>109</v>
      </c>
      <c r="F8" s="407" t="s">
        <v>159</v>
      </c>
      <c r="G8" s="396" t="s">
        <v>171</v>
      </c>
      <c r="H8" s="397"/>
      <c r="I8" s="398"/>
      <c r="J8" s="396" t="s">
        <v>172</v>
      </c>
      <c r="K8" s="397"/>
      <c r="L8" s="398"/>
      <c r="M8" s="396" t="s">
        <v>173</v>
      </c>
      <c r="N8" s="397"/>
      <c r="O8" s="398"/>
      <c r="P8" s="396" t="s">
        <v>174</v>
      </c>
      <c r="Q8" s="397"/>
      <c r="R8" s="398"/>
      <c r="S8" s="396" t="s">
        <v>175</v>
      </c>
      <c r="T8" s="397"/>
      <c r="U8" s="398"/>
      <c r="V8" s="396" t="s">
        <v>176</v>
      </c>
      <c r="W8" s="397"/>
      <c r="X8" s="398"/>
      <c r="Y8" s="396" t="s">
        <v>177</v>
      </c>
      <c r="Z8" s="397"/>
      <c r="AA8" s="409"/>
    </row>
    <row r="9" spans="1:27" ht="31.5" customHeight="1">
      <c r="A9" s="400"/>
      <c r="B9" s="402"/>
      <c r="C9" s="404"/>
      <c r="D9" s="406"/>
      <c r="E9" s="408"/>
      <c r="F9" s="408"/>
      <c r="G9" s="78" t="s">
        <v>160</v>
      </c>
      <c r="H9" s="79" t="s">
        <v>161</v>
      </c>
      <c r="I9" s="109" t="s">
        <v>162</v>
      </c>
      <c r="J9" s="78" t="s">
        <v>160</v>
      </c>
      <c r="K9" s="79" t="s">
        <v>161</v>
      </c>
      <c r="L9" s="109" t="s">
        <v>162</v>
      </c>
      <c r="M9" s="78" t="s">
        <v>160</v>
      </c>
      <c r="N9" s="79" t="s">
        <v>161</v>
      </c>
      <c r="O9" s="109" t="s">
        <v>162</v>
      </c>
      <c r="P9" s="78" t="s">
        <v>160</v>
      </c>
      <c r="Q9" s="79" t="s">
        <v>161</v>
      </c>
      <c r="R9" s="109" t="s">
        <v>162</v>
      </c>
      <c r="S9" s="78" t="s">
        <v>160</v>
      </c>
      <c r="T9" s="79" t="s">
        <v>161</v>
      </c>
      <c r="U9" s="109" t="s">
        <v>162</v>
      </c>
      <c r="V9" s="78" t="s">
        <v>160</v>
      </c>
      <c r="W9" s="79" t="s">
        <v>161</v>
      </c>
      <c r="X9" s="109" t="s">
        <v>162</v>
      </c>
      <c r="Y9" s="78" t="s">
        <v>160</v>
      </c>
      <c r="Z9" s="79" t="s">
        <v>161</v>
      </c>
      <c r="AA9" s="341" t="s">
        <v>162</v>
      </c>
    </row>
    <row r="10" spans="1:27" ht="25.5" customHeight="1">
      <c r="A10" s="342">
        <f>ORÇAMENTO!A10</f>
        <v>1</v>
      </c>
      <c r="B10" s="70" t="str">
        <f>VLOOKUP($A10,ORÇAMENTO!$A$7:$J$58,2,FALSE)</f>
        <v>SERVIÇOS PRELIMINARES</v>
      </c>
      <c r="C10" s="80"/>
      <c r="D10" s="81"/>
      <c r="E10" s="81"/>
      <c r="F10" s="82"/>
      <c r="G10" s="83"/>
      <c r="H10" s="81"/>
      <c r="I10" s="110"/>
      <c r="J10" s="84"/>
      <c r="K10" s="84"/>
      <c r="L10" s="110"/>
      <c r="M10" s="84"/>
      <c r="N10" s="84"/>
      <c r="O10" s="110"/>
      <c r="P10" s="84"/>
      <c r="Q10" s="84"/>
      <c r="R10" s="110"/>
      <c r="S10" s="84"/>
      <c r="T10" s="84"/>
      <c r="U10" s="110"/>
      <c r="V10" s="84"/>
      <c r="W10" s="84"/>
      <c r="X10" s="110"/>
      <c r="Y10" s="84"/>
      <c r="Z10" s="84"/>
      <c r="AA10" s="343"/>
    </row>
    <row r="11" spans="1:27" ht="25.5" customHeight="1">
      <c r="A11" s="344" t="str">
        <f>ORÇAMENTO!A11</f>
        <v>1.1</v>
      </c>
      <c r="B11" s="116" t="str">
        <f>VLOOKUP($A11,ORÇAMENTO!$A$7:$J$58,2,FALSE)</f>
        <v xml:space="preserve">PLACA DE OBRA </v>
      </c>
      <c r="C11" s="115" t="str">
        <f>VLOOKUP($A11,ORÇAMENTO!$A$7:$J$58,3,FALSE)</f>
        <v>m²</v>
      </c>
      <c r="D11" s="117">
        <f>VLOOKUP($A11,ORÇAMENTO!$A$7:$J$58,4,FALSE)</f>
        <v>2.88</v>
      </c>
      <c r="E11" s="117">
        <f>VLOOKUP($A11,ORÇAMENTO!$A$7:$J$58,10,FALSE)</f>
        <v>1143.1500000000001</v>
      </c>
      <c r="F11" s="118">
        <f>E11/ORÇAMENTO!$J$58</f>
        <v>3.1510789321552934E-4</v>
      </c>
      <c r="G11" s="118">
        <v>1</v>
      </c>
      <c r="H11" s="119">
        <f>ROUND($D11*G11,2)</f>
        <v>2.88</v>
      </c>
      <c r="I11" s="120">
        <f>$E11*G11</f>
        <v>1143.1500000000001</v>
      </c>
      <c r="J11" s="118"/>
      <c r="K11" s="119">
        <f>ROUND($D11*J11,2)</f>
        <v>0</v>
      </c>
      <c r="L11" s="120">
        <f>$E11*J11</f>
        <v>0</v>
      </c>
      <c r="M11" s="118"/>
      <c r="N11" s="119">
        <f>ROUND($D11*M11,2)</f>
        <v>0</v>
      </c>
      <c r="O11" s="120">
        <f>$E11*M11</f>
        <v>0</v>
      </c>
      <c r="P11" s="118"/>
      <c r="Q11" s="119">
        <f>ROUND($D11*P11,2)</f>
        <v>0</v>
      </c>
      <c r="R11" s="120">
        <f>$E11*P11</f>
        <v>0</v>
      </c>
      <c r="S11" s="118"/>
      <c r="T11" s="119">
        <f>ROUND($D11*S11,2)</f>
        <v>0</v>
      </c>
      <c r="U11" s="120">
        <f>$E11*S11</f>
        <v>0</v>
      </c>
      <c r="V11" s="118"/>
      <c r="W11" s="119">
        <f>ROUND($D11*V11,2)</f>
        <v>0</v>
      </c>
      <c r="X11" s="120">
        <f>$E11*V11</f>
        <v>0</v>
      </c>
      <c r="Y11" s="118"/>
      <c r="Z11" s="119">
        <f>ROUND($D11*Y11,2)</f>
        <v>0</v>
      </c>
      <c r="AA11" s="345">
        <f>$E11*Y11</f>
        <v>0</v>
      </c>
    </row>
    <row r="12" spans="1:27" ht="25.5" customHeight="1">
      <c r="A12" s="346" t="str">
        <f>ORÇAMENTO!A12</f>
        <v>1.2</v>
      </c>
      <c r="B12" s="122" t="str">
        <f>VLOOKUP($A12,ORÇAMENTO!$A$7:$J$58,2,FALSE)</f>
        <v>SERVIÇOS TOPOGRÁFICOS PARA PAVIMENTAÇÃO</v>
      </c>
      <c r="C12" s="121" t="str">
        <f>VLOOKUP($A12,ORÇAMENTO!$A$7:$J$58,3,FALSE)</f>
        <v>m²</v>
      </c>
      <c r="D12" s="124">
        <f>VLOOKUP($A12,ORÇAMENTO!$A$7:$J$58,4,FALSE)</f>
        <v>29827.260000000002</v>
      </c>
      <c r="E12" s="124">
        <f>VLOOKUP($A12,ORÇAMENTO!$A$7:$J$58,10,FALSE)</f>
        <v>13123.960000000001</v>
      </c>
      <c r="F12" s="125">
        <f>E12/ORÇAMENTO!$J$58</f>
        <v>3.6176034520796728E-3</v>
      </c>
      <c r="G12" s="125">
        <f>1/7</f>
        <v>0.14285714285714285</v>
      </c>
      <c r="H12" s="126">
        <f>ROUND($D12*G12,2)</f>
        <v>4261.04</v>
      </c>
      <c r="I12" s="127">
        <f>$E12*G12</f>
        <v>1874.8514285714286</v>
      </c>
      <c r="J12" s="125">
        <f>1/7</f>
        <v>0.14285714285714285</v>
      </c>
      <c r="K12" s="126">
        <f>ROUND($D12*J12,2)</f>
        <v>4261.04</v>
      </c>
      <c r="L12" s="127">
        <f>$E12*J12</f>
        <v>1874.8514285714286</v>
      </c>
      <c r="M12" s="125">
        <f>1/7</f>
        <v>0.14285714285714285</v>
      </c>
      <c r="N12" s="126">
        <f>ROUND($D12*M12,2)</f>
        <v>4261.04</v>
      </c>
      <c r="O12" s="127">
        <f>$E12*M12</f>
        <v>1874.8514285714286</v>
      </c>
      <c r="P12" s="125">
        <f>1/7</f>
        <v>0.14285714285714285</v>
      </c>
      <c r="Q12" s="126">
        <f>ROUND($D12*P12,2)</f>
        <v>4261.04</v>
      </c>
      <c r="R12" s="127">
        <f>$E12*P12</f>
        <v>1874.8514285714286</v>
      </c>
      <c r="S12" s="125">
        <f>1/7</f>
        <v>0.14285714285714285</v>
      </c>
      <c r="T12" s="126">
        <f>ROUND($D12*S12,2)</f>
        <v>4261.04</v>
      </c>
      <c r="U12" s="127">
        <f>$E12*S12</f>
        <v>1874.8514285714286</v>
      </c>
      <c r="V12" s="125">
        <f>1/7</f>
        <v>0.14285714285714285</v>
      </c>
      <c r="W12" s="126">
        <f>ROUND($D12*V12,2)</f>
        <v>4261.04</v>
      </c>
      <c r="X12" s="127">
        <f>$E12*V12</f>
        <v>1874.8514285714286</v>
      </c>
      <c r="Y12" s="125">
        <f>1/7</f>
        <v>0.14285714285714285</v>
      </c>
      <c r="Z12" s="126">
        <f>ROUND($D12*Y12,2)</f>
        <v>4261.04</v>
      </c>
      <c r="AA12" s="347">
        <f>$E12*Y12</f>
        <v>1874.8514285714286</v>
      </c>
    </row>
    <row r="13" spans="1:27" ht="25.5" customHeight="1">
      <c r="A13" s="346" t="str">
        <f>ORÇAMENTO!A13</f>
        <v>1.3</v>
      </c>
      <c r="B13" s="122" t="str">
        <f>VLOOKUP($A13,ORÇAMENTO!$A$7:$J$58,2,FALSE)</f>
        <v>MOBILIZAÇÃO E DESMOBILIZAÇÃO DE EQUIPES E EQUIPAMENTOS</v>
      </c>
      <c r="C13" s="121" t="str">
        <f>VLOOKUP($A13,ORÇAMENTO!$A$7:$J$58,3,FALSE)</f>
        <v>unid</v>
      </c>
      <c r="D13" s="124">
        <f>VLOOKUP($A13,ORÇAMENTO!$A$7:$J$58,4,FALSE)</f>
        <v>1</v>
      </c>
      <c r="E13" s="124">
        <f>VLOOKUP($A13,ORÇAMENTO!$A$7:$J$58,10,FALSE)</f>
        <v>16525.349999999999</v>
      </c>
      <c r="F13" s="125">
        <f>E13/ORÇAMENTO!$J$58</f>
        <v>4.5551924271961218E-3</v>
      </c>
      <c r="G13" s="125">
        <v>0.5</v>
      </c>
      <c r="H13" s="126">
        <f>ROUND($D13*G13,2)</f>
        <v>0.5</v>
      </c>
      <c r="I13" s="127">
        <f>$E13*G13</f>
        <v>8262.6749999999993</v>
      </c>
      <c r="J13" s="125"/>
      <c r="K13" s="126">
        <f>ROUND($D13*J13,2)</f>
        <v>0</v>
      </c>
      <c r="L13" s="127">
        <f>$E13*J13</f>
        <v>0</v>
      </c>
      <c r="M13" s="125"/>
      <c r="N13" s="126">
        <f>ROUND($D13*M13,2)</f>
        <v>0</v>
      </c>
      <c r="O13" s="127">
        <f>$E13*M13</f>
        <v>0</v>
      </c>
      <c r="P13" s="125"/>
      <c r="Q13" s="126">
        <f>ROUND($D13*P13,2)</f>
        <v>0</v>
      </c>
      <c r="R13" s="127">
        <f>$E13*P13</f>
        <v>0</v>
      </c>
      <c r="S13" s="125"/>
      <c r="T13" s="126">
        <f>ROUND($D13*S13,2)</f>
        <v>0</v>
      </c>
      <c r="U13" s="127">
        <f>$E13*S13</f>
        <v>0</v>
      </c>
      <c r="V13" s="125"/>
      <c r="W13" s="126">
        <f>ROUND($D13*V13,2)</f>
        <v>0</v>
      </c>
      <c r="X13" s="127">
        <f>$E13*V13</f>
        <v>0</v>
      </c>
      <c r="Y13" s="125">
        <v>0.5</v>
      </c>
      <c r="Z13" s="126">
        <f>ROUND($D13*Y13,2)</f>
        <v>0.5</v>
      </c>
      <c r="AA13" s="347">
        <f>$E13*Y13</f>
        <v>8262.6749999999993</v>
      </c>
    </row>
    <row r="14" spans="1:27" ht="25.5" customHeight="1">
      <c r="A14" s="348" t="str">
        <f>ORÇAMENTO!A14</f>
        <v>1.4</v>
      </c>
      <c r="B14" s="129" t="str">
        <f>VLOOKUP($A14,ORÇAMENTO!$A$7:$J$58,2,FALSE)</f>
        <v>ADMINISTRAÇÃO LOCAL DE OBRA</v>
      </c>
      <c r="C14" s="128" t="str">
        <f>VLOOKUP($A14,ORÇAMENTO!$A$7:$J$58,3,FALSE)</f>
        <v>mês</v>
      </c>
      <c r="D14" s="130">
        <f>VLOOKUP($A14,ORÇAMENTO!$A$7:$J$58,4,FALSE)</f>
        <v>7</v>
      </c>
      <c r="E14" s="130">
        <f>VLOOKUP($A14,ORÇAMENTO!$A$7:$J$58,10,FALSE)</f>
        <v>112963.83</v>
      </c>
      <c r="F14" s="131">
        <f>E14/ORÇAMENTO!$J$58</f>
        <v>3.1138340970876269E-2</v>
      </c>
      <c r="G14" s="125">
        <f>1/7</f>
        <v>0.14285714285714285</v>
      </c>
      <c r="H14" s="126">
        <f>ROUND($D14*G14,2)</f>
        <v>1</v>
      </c>
      <c r="I14" s="127">
        <f>$E14*G14</f>
        <v>16137.689999999999</v>
      </c>
      <c r="J14" s="125">
        <f>1/7</f>
        <v>0.14285714285714285</v>
      </c>
      <c r="K14" s="126">
        <f>ROUND($D14*J14,2)</f>
        <v>1</v>
      </c>
      <c r="L14" s="127">
        <f>$E14*J14</f>
        <v>16137.689999999999</v>
      </c>
      <c r="M14" s="125">
        <f>1/7</f>
        <v>0.14285714285714285</v>
      </c>
      <c r="N14" s="126">
        <f>ROUND($D14*M14,2)</f>
        <v>1</v>
      </c>
      <c r="O14" s="127">
        <f>$E14*M14</f>
        <v>16137.689999999999</v>
      </c>
      <c r="P14" s="125">
        <f>1/7</f>
        <v>0.14285714285714285</v>
      </c>
      <c r="Q14" s="126">
        <f>ROUND($D14*P14,2)</f>
        <v>1</v>
      </c>
      <c r="R14" s="127">
        <f>$E14*P14</f>
        <v>16137.689999999999</v>
      </c>
      <c r="S14" s="125">
        <f>1/7</f>
        <v>0.14285714285714285</v>
      </c>
      <c r="T14" s="126">
        <f>ROUND($D14*S14,2)</f>
        <v>1</v>
      </c>
      <c r="U14" s="127">
        <f>$E14*S14</f>
        <v>16137.689999999999</v>
      </c>
      <c r="V14" s="125">
        <f>1/7</f>
        <v>0.14285714285714285</v>
      </c>
      <c r="W14" s="126">
        <f>ROUND($D14*V14,2)</f>
        <v>1</v>
      </c>
      <c r="X14" s="127">
        <f>$E14*V14</f>
        <v>16137.689999999999</v>
      </c>
      <c r="Y14" s="125">
        <f>1/7</f>
        <v>0.14285714285714285</v>
      </c>
      <c r="Z14" s="132">
        <f>ROUND($D14*Y14,2)</f>
        <v>1</v>
      </c>
      <c r="AA14" s="349">
        <f>$E14*Y14</f>
        <v>16137.689999999999</v>
      </c>
    </row>
    <row r="15" spans="1:27" ht="21.75" customHeight="1">
      <c r="A15" s="350" t="str">
        <f>CONCATENATE("TOTAL ",B10)</f>
        <v>TOTAL SERVIÇOS PRELIMINARES</v>
      </c>
      <c r="B15" s="89"/>
      <c r="C15" s="80"/>
      <c r="D15" s="90"/>
      <c r="E15" s="91">
        <f>SUM(E11:E14)</f>
        <v>143756.29</v>
      </c>
      <c r="F15" s="92">
        <f>SUM(F11:F14)</f>
        <v>3.9626244743367595E-2</v>
      </c>
      <c r="G15" s="338"/>
      <c r="H15" s="93" t="str">
        <f>G$8</f>
        <v>MÊS 1</v>
      </c>
      <c r="I15" s="112">
        <f>SUM(I11:I14)</f>
        <v>27418.366428571426</v>
      </c>
      <c r="J15" s="338"/>
      <c r="K15" s="93" t="str">
        <f>J$8</f>
        <v>MÊS 2</v>
      </c>
      <c r="L15" s="112">
        <f>SUM(L11:L14)</f>
        <v>18012.541428571429</v>
      </c>
      <c r="M15" s="338"/>
      <c r="N15" s="93" t="str">
        <f>M$8</f>
        <v>MÊS 3</v>
      </c>
      <c r="O15" s="112">
        <f>SUM(O11:O14)</f>
        <v>18012.541428571429</v>
      </c>
      <c r="P15" s="338"/>
      <c r="Q15" s="93" t="str">
        <f>P$8</f>
        <v>MÊS 4</v>
      </c>
      <c r="R15" s="112">
        <f>SUM(R11:R14)</f>
        <v>18012.541428571429</v>
      </c>
      <c r="S15" s="338"/>
      <c r="T15" s="93" t="str">
        <f>S$8</f>
        <v>MÊS 5</v>
      </c>
      <c r="U15" s="112">
        <f>SUM(U11:U14)</f>
        <v>18012.541428571429</v>
      </c>
      <c r="V15" s="338"/>
      <c r="W15" s="93" t="str">
        <f>V$8</f>
        <v>MÊS 6</v>
      </c>
      <c r="X15" s="112">
        <f>SUM(X11:X14)</f>
        <v>18012.541428571429</v>
      </c>
      <c r="Y15" s="338"/>
      <c r="Z15" s="93" t="str">
        <f>Y$8</f>
        <v>MÊS 7</v>
      </c>
      <c r="AA15" s="351">
        <f>SUM(AA11:AA14)</f>
        <v>26275.216428571424</v>
      </c>
    </row>
    <row r="16" spans="1:27" ht="25.5" customHeight="1">
      <c r="A16" s="352">
        <f>ORÇAMENTO!A16</f>
        <v>2</v>
      </c>
      <c r="B16" s="89" t="str">
        <f>VLOOKUP($A16,ORÇAMENTO!$A$7:$J$58,2,FALSE)</f>
        <v>CAPEAMENTO ASFÁLTICO</v>
      </c>
      <c r="C16" s="80"/>
      <c r="D16" s="81"/>
      <c r="E16" s="81"/>
      <c r="F16" s="82"/>
      <c r="G16" s="83"/>
      <c r="H16" s="81"/>
      <c r="I16" s="110"/>
      <c r="J16" s="83"/>
      <c r="K16" s="94"/>
      <c r="L16" s="110"/>
      <c r="M16" s="94"/>
      <c r="N16" s="94"/>
      <c r="O16" s="110"/>
      <c r="P16" s="94"/>
      <c r="Q16" s="94"/>
      <c r="R16" s="110"/>
      <c r="S16" s="94"/>
      <c r="T16" s="94"/>
      <c r="U16" s="110"/>
      <c r="V16" s="94"/>
      <c r="W16" s="94"/>
      <c r="X16" s="110"/>
      <c r="Y16" s="94"/>
      <c r="Z16" s="94"/>
      <c r="AA16" s="343"/>
    </row>
    <row r="17" spans="1:27" ht="25.5" customHeight="1">
      <c r="A17" s="344" t="str">
        <f>ORÇAMENTO!A17</f>
        <v>2.1</v>
      </c>
      <c r="B17" s="116" t="str">
        <f>VLOOKUP($A17,ORÇAMENTO!$A$7:$J$58,2,FALSE)</f>
        <v>REMOÇÃO DE PAVIMENTO EXISTENTE, EXCLUSIVE BOTA FORA DO MATERIAL</v>
      </c>
      <c r="C17" s="115" t="str">
        <f>VLOOKUP($A17,ORÇAMENTO!$A$7:$J$58,3,FALSE)</f>
        <v>m²</v>
      </c>
      <c r="D17" s="117">
        <f>VLOOKUP($A17,ORÇAMENTO!$A$7:$J$58,4,FALSE)</f>
        <v>385</v>
      </c>
      <c r="E17" s="124">
        <f>VLOOKUP($A17,ORÇAMENTO!$A$7:$J$58,10,FALSE)</f>
        <v>8439.18</v>
      </c>
      <c r="F17" s="118">
        <f>E17/ORÇAMENTO!$J$58</f>
        <v>2.3262496000232957E-3</v>
      </c>
      <c r="G17" s="118">
        <v>0.18</v>
      </c>
      <c r="H17" s="119">
        <f>ROUND($D17*G17,2)</f>
        <v>69.3</v>
      </c>
      <c r="I17" s="120">
        <f>$E17*G17</f>
        <v>1519.0524</v>
      </c>
      <c r="J17" s="118">
        <v>0.18</v>
      </c>
      <c r="K17" s="119">
        <f>ROUND($D17*J17,2)</f>
        <v>69.3</v>
      </c>
      <c r="L17" s="120">
        <f>$E17*J17</f>
        <v>1519.0524</v>
      </c>
      <c r="M17" s="118">
        <v>0.18</v>
      </c>
      <c r="N17" s="119">
        <f>ROUND($D17*M17,2)</f>
        <v>69.3</v>
      </c>
      <c r="O17" s="120">
        <f>$E17*M17</f>
        <v>1519.0524</v>
      </c>
      <c r="P17" s="118">
        <v>0.18</v>
      </c>
      <c r="Q17" s="119">
        <f>ROUND($D17*P17,2)</f>
        <v>69.3</v>
      </c>
      <c r="R17" s="120">
        <f>$E17*P17</f>
        <v>1519.0524</v>
      </c>
      <c r="S17" s="118">
        <v>0.18</v>
      </c>
      <c r="T17" s="119">
        <f>ROUND($D17*S17,2)</f>
        <v>69.3</v>
      </c>
      <c r="U17" s="120">
        <f>$E17*S17</f>
        <v>1519.0524</v>
      </c>
      <c r="V17" s="118">
        <v>0.1</v>
      </c>
      <c r="W17" s="119">
        <f>ROUND($D17*V17,2)</f>
        <v>38.5</v>
      </c>
      <c r="X17" s="120">
        <f>$E17*V17</f>
        <v>843.91800000000012</v>
      </c>
      <c r="Y17" s="118"/>
      <c r="Z17" s="119">
        <f t="shared" ref="Z17:Z22" si="0">ROUND($D17*Y17,2)</f>
        <v>0</v>
      </c>
      <c r="AA17" s="345">
        <f t="shared" ref="AA17:AA22" si="1">$E17*Y17</f>
        <v>0</v>
      </c>
    </row>
    <row r="18" spans="1:27" ht="25.5" customHeight="1">
      <c r="A18" s="346" t="str">
        <f>ORÇAMENTO!A18</f>
        <v>2.2</v>
      </c>
      <c r="B18" s="122" t="str">
        <f>VLOOKUP($A18,ORÇAMENTO!$A$7:$J$58,2,FALSE)</f>
        <v>TRANSPORTE DO MATERIAL REMOVIDO - DMT 5 KM</v>
      </c>
      <c r="C18" s="121" t="str">
        <f>VLOOKUP($A18,ORÇAMENTO!$A$7:$J$58,3,FALSE)</f>
        <v>m³xkm</v>
      </c>
      <c r="D18" s="124">
        <f>VLOOKUP($A18,ORÇAMENTO!$A$7:$J$58,4,FALSE)</f>
        <v>385</v>
      </c>
      <c r="E18" s="124">
        <f>VLOOKUP($A18,ORÇAMENTO!$A$7:$J$58,10,FALSE)</f>
        <v>974.04</v>
      </c>
      <c r="F18" s="125">
        <f>E18/ORÇAMENTO!$J$58</f>
        <v>2.6849292945602425E-4</v>
      </c>
      <c r="G18" s="125">
        <v>0.18</v>
      </c>
      <c r="H18" s="126">
        <f t="shared" ref="H18:H42" si="2">ROUND($D18*G18,2)</f>
        <v>69.3</v>
      </c>
      <c r="I18" s="127">
        <f t="shared" ref="I18:I42" si="3">$E18*G18</f>
        <v>175.32719999999998</v>
      </c>
      <c r="J18" s="125">
        <v>0.18</v>
      </c>
      <c r="K18" s="126">
        <f t="shared" ref="K18:K42" si="4">ROUND($D18*J18,2)</f>
        <v>69.3</v>
      </c>
      <c r="L18" s="127">
        <f t="shared" ref="L18:L42" si="5">$E18*J18</f>
        <v>175.32719999999998</v>
      </c>
      <c r="M18" s="125">
        <v>0.18</v>
      </c>
      <c r="N18" s="126">
        <f t="shared" ref="N18:N42" si="6">ROUND($D18*M18,2)</f>
        <v>69.3</v>
      </c>
      <c r="O18" s="127">
        <f t="shared" ref="O18:O42" si="7">$E18*M18</f>
        <v>175.32719999999998</v>
      </c>
      <c r="P18" s="125">
        <v>0.18</v>
      </c>
      <c r="Q18" s="126">
        <f t="shared" ref="Q18:Q42" si="8">ROUND($D18*P18,2)</f>
        <v>69.3</v>
      </c>
      <c r="R18" s="127">
        <f t="shared" ref="R18:R42" si="9">$E18*P18</f>
        <v>175.32719999999998</v>
      </c>
      <c r="S18" s="125">
        <v>0.18</v>
      </c>
      <c r="T18" s="126">
        <f t="shared" ref="T18:T42" si="10">ROUND($D18*S18,2)</f>
        <v>69.3</v>
      </c>
      <c r="U18" s="127">
        <f t="shared" ref="U18:U42" si="11">$E18*S18</f>
        <v>175.32719999999998</v>
      </c>
      <c r="V18" s="125">
        <v>0.1</v>
      </c>
      <c r="W18" s="126">
        <f t="shared" ref="W18:W42" si="12">ROUND($D18*V18,2)</f>
        <v>38.5</v>
      </c>
      <c r="X18" s="127">
        <f t="shared" ref="X18:X42" si="13">$E18*V18</f>
        <v>97.403999999999996</v>
      </c>
      <c r="Y18" s="125"/>
      <c r="Z18" s="126">
        <f t="shared" si="0"/>
        <v>0</v>
      </c>
      <c r="AA18" s="347">
        <f t="shared" si="1"/>
        <v>0</v>
      </c>
    </row>
    <row r="19" spans="1:27" ht="33" customHeight="1">
      <c r="A19" s="346" t="str">
        <f>ORÇAMENTO!A19</f>
        <v>2.3</v>
      </c>
      <c r="B19" s="123" t="str">
        <f>VLOOKUP($A19,ORÇAMENTO!$A$7:$J$58,2,FALSE)</f>
        <v>REMOÇÃO DE MATERIAL INADEQUADO, MAT. 1ª CAT., INCLUSIVE TRANSPORTE ATÉ 1 KM</v>
      </c>
      <c r="C19" s="121" t="str">
        <f>VLOOKUP($A19,ORÇAMENTO!$A$7:$J$58,3,FALSE)</f>
        <v>m³</v>
      </c>
      <c r="D19" s="124">
        <f>VLOOKUP($A19,ORÇAMENTO!$A$7:$J$58,4,FALSE)</f>
        <v>115.49000000000001</v>
      </c>
      <c r="E19" s="124">
        <f>VLOOKUP($A19,ORÇAMENTO!$A$7:$J$58,10,FALSE)</f>
        <v>1323.5</v>
      </c>
      <c r="F19" s="125">
        <f>E19/ORÇAMENTO!$J$58</f>
        <v>3.6482114916743473E-4</v>
      </c>
      <c r="G19" s="125">
        <v>0.18</v>
      </c>
      <c r="H19" s="126">
        <f t="shared" si="2"/>
        <v>20.79</v>
      </c>
      <c r="I19" s="127">
        <f t="shared" si="3"/>
        <v>238.23</v>
      </c>
      <c r="J19" s="125">
        <v>0.18</v>
      </c>
      <c r="K19" s="126">
        <f t="shared" si="4"/>
        <v>20.79</v>
      </c>
      <c r="L19" s="127">
        <f t="shared" si="5"/>
        <v>238.23</v>
      </c>
      <c r="M19" s="125">
        <v>0.18</v>
      </c>
      <c r="N19" s="126">
        <f t="shared" si="6"/>
        <v>20.79</v>
      </c>
      <c r="O19" s="127">
        <f t="shared" si="7"/>
        <v>238.23</v>
      </c>
      <c r="P19" s="125">
        <v>0.18</v>
      </c>
      <c r="Q19" s="126">
        <f t="shared" si="8"/>
        <v>20.79</v>
      </c>
      <c r="R19" s="127">
        <f t="shared" si="9"/>
        <v>238.23</v>
      </c>
      <c r="S19" s="125">
        <v>0.18</v>
      </c>
      <c r="T19" s="126">
        <f t="shared" si="10"/>
        <v>20.79</v>
      </c>
      <c r="U19" s="127">
        <f t="shared" si="11"/>
        <v>238.23</v>
      </c>
      <c r="V19" s="125">
        <v>0.1</v>
      </c>
      <c r="W19" s="126">
        <f t="shared" si="12"/>
        <v>11.55</v>
      </c>
      <c r="X19" s="127">
        <f t="shared" si="13"/>
        <v>132.35</v>
      </c>
      <c r="Y19" s="125"/>
      <c r="Z19" s="126">
        <f t="shared" si="0"/>
        <v>0</v>
      </c>
      <c r="AA19" s="347">
        <f t="shared" si="1"/>
        <v>0</v>
      </c>
    </row>
    <row r="20" spans="1:27" ht="25.5" customHeight="1">
      <c r="A20" s="346" t="str">
        <f>ORÇAMENTO!A20</f>
        <v>2.4</v>
      </c>
      <c r="B20" s="122" t="str">
        <f>VLOOKUP($A20,ORÇAMENTO!$A$7:$J$58,2,FALSE)</f>
        <v>TRANSPORTE COM CAMINHÃO BASCULANTE - DMT 4 KM</v>
      </c>
      <c r="C20" s="121" t="str">
        <f>VLOOKUP($A20,ORÇAMENTO!$A$7:$J$58,3,FALSE)</f>
        <v>m³xkm</v>
      </c>
      <c r="D20" s="124">
        <f>VLOOKUP($A20,ORÇAMENTO!$A$7:$J$58,4,FALSE)</f>
        <v>577.44999999999993</v>
      </c>
      <c r="E20" s="124">
        <f>VLOOKUP($A20,ORÇAMENTO!$A$7:$J$58,10,FALSE)</f>
        <v>1460.93</v>
      </c>
      <c r="F20" s="125">
        <f>E20/ORÇAMENTO!$J$58</f>
        <v>4.0270355984373287E-4</v>
      </c>
      <c r="G20" s="125">
        <v>0.18</v>
      </c>
      <c r="H20" s="126">
        <f t="shared" si="2"/>
        <v>103.94</v>
      </c>
      <c r="I20" s="127">
        <f t="shared" si="3"/>
        <v>262.9674</v>
      </c>
      <c r="J20" s="125">
        <v>0.18</v>
      </c>
      <c r="K20" s="126">
        <f t="shared" si="4"/>
        <v>103.94</v>
      </c>
      <c r="L20" s="127">
        <f t="shared" si="5"/>
        <v>262.9674</v>
      </c>
      <c r="M20" s="125">
        <v>0.18</v>
      </c>
      <c r="N20" s="126">
        <f t="shared" si="6"/>
        <v>103.94</v>
      </c>
      <c r="O20" s="127">
        <f t="shared" si="7"/>
        <v>262.9674</v>
      </c>
      <c r="P20" s="125">
        <v>0.18</v>
      </c>
      <c r="Q20" s="126">
        <f t="shared" si="8"/>
        <v>103.94</v>
      </c>
      <c r="R20" s="127">
        <f t="shared" si="9"/>
        <v>262.9674</v>
      </c>
      <c r="S20" s="125">
        <v>0.18</v>
      </c>
      <c r="T20" s="126">
        <f t="shared" si="10"/>
        <v>103.94</v>
      </c>
      <c r="U20" s="127">
        <f t="shared" si="11"/>
        <v>262.9674</v>
      </c>
      <c r="V20" s="125">
        <v>0.1</v>
      </c>
      <c r="W20" s="126">
        <f t="shared" si="12"/>
        <v>57.75</v>
      </c>
      <c r="X20" s="127">
        <f t="shared" si="13"/>
        <v>146.09300000000002</v>
      </c>
      <c r="Y20" s="125"/>
      <c r="Z20" s="126">
        <f t="shared" si="0"/>
        <v>0</v>
      </c>
      <c r="AA20" s="347">
        <f t="shared" si="1"/>
        <v>0</v>
      </c>
    </row>
    <row r="21" spans="1:27" ht="25.5" customHeight="1">
      <c r="A21" s="346" t="str">
        <f>ORÇAMENTO!A21</f>
        <v>2.5</v>
      </c>
      <c r="B21" s="122" t="str">
        <f>VLOOKUP($A21,ORÇAMENTO!$A$7:$J$58,2,FALSE)</f>
        <v>ESPALHAMENTO DE MATERIAL  COM TRATOR DE ESTEIRAS</v>
      </c>
      <c r="C21" s="121" t="str">
        <f>VLOOKUP($A21,ORÇAMENTO!$A$7:$J$58,3,FALSE)</f>
        <v>m³</v>
      </c>
      <c r="D21" s="124">
        <f>VLOOKUP($A21,ORÇAMENTO!$A$7:$J$58,4,FALSE)</f>
        <v>144.35</v>
      </c>
      <c r="E21" s="124">
        <f>VLOOKUP($A21,ORÇAMENTO!$A$7:$J$58,10,FALSE)</f>
        <v>235.26999999999998</v>
      </c>
      <c r="F21" s="125">
        <f>E21/ORÇAMENTO!$J$58</f>
        <v>6.4851886486303262E-5</v>
      </c>
      <c r="G21" s="125">
        <v>0.18</v>
      </c>
      <c r="H21" s="126">
        <f t="shared" si="2"/>
        <v>25.98</v>
      </c>
      <c r="I21" s="127">
        <f t="shared" si="3"/>
        <v>42.348599999999998</v>
      </c>
      <c r="J21" s="125">
        <v>0.18</v>
      </c>
      <c r="K21" s="126">
        <f t="shared" si="4"/>
        <v>25.98</v>
      </c>
      <c r="L21" s="127">
        <f t="shared" si="5"/>
        <v>42.348599999999998</v>
      </c>
      <c r="M21" s="125">
        <v>0.18</v>
      </c>
      <c r="N21" s="126">
        <f t="shared" si="6"/>
        <v>25.98</v>
      </c>
      <c r="O21" s="127">
        <f t="shared" si="7"/>
        <v>42.348599999999998</v>
      </c>
      <c r="P21" s="125">
        <v>0.18</v>
      </c>
      <c r="Q21" s="126">
        <f t="shared" si="8"/>
        <v>25.98</v>
      </c>
      <c r="R21" s="127">
        <f t="shared" si="9"/>
        <v>42.348599999999998</v>
      </c>
      <c r="S21" s="125">
        <v>0.18</v>
      </c>
      <c r="T21" s="126">
        <f t="shared" si="10"/>
        <v>25.98</v>
      </c>
      <c r="U21" s="127">
        <f t="shared" si="11"/>
        <v>42.348599999999998</v>
      </c>
      <c r="V21" s="125">
        <v>0.1</v>
      </c>
      <c r="W21" s="126">
        <f t="shared" si="12"/>
        <v>14.44</v>
      </c>
      <c r="X21" s="127">
        <f t="shared" si="13"/>
        <v>23.527000000000001</v>
      </c>
      <c r="Y21" s="125"/>
      <c r="Z21" s="126">
        <f t="shared" si="0"/>
        <v>0</v>
      </c>
      <c r="AA21" s="347">
        <f t="shared" si="1"/>
        <v>0</v>
      </c>
    </row>
    <row r="22" spans="1:27" ht="25.5" customHeight="1">
      <c r="A22" s="346" t="str">
        <f>ORÇAMENTO!A22</f>
        <v>2.6</v>
      </c>
      <c r="B22" s="122" t="str">
        <f>VLOOKUP($A22,ORÇAMENTO!$A$7:$J$58,2,FALSE)</f>
        <v>REGULARIZAÇÃO E COMPACTAÇÃO DE SUBLEITO</v>
      </c>
      <c r="C22" s="121" t="str">
        <f>VLOOKUP($A22,ORÇAMENTO!$A$7:$J$58,3,FALSE)</f>
        <v>m²</v>
      </c>
      <c r="D22" s="124">
        <f>VLOOKUP($A22,ORÇAMENTO!$A$7:$J$58,4,FALSE)</f>
        <v>385</v>
      </c>
      <c r="E22" s="124">
        <f>VLOOKUP($A22,ORÇAMENTO!$A$7:$J$58,10,FALSE)</f>
        <v>1016.3900000000001</v>
      </c>
      <c r="F22" s="125">
        <f>E22/ORÇAMENTO!$J$58</f>
        <v>2.8016665493183911E-4</v>
      </c>
      <c r="G22" s="125">
        <v>0.18</v>
      </c>
      <c r="H22" s="126">
        <f t="shared" si="2"/>
        <v>69.3</v>
      </c>
      <c r="I22" s="127">
        <f t="shared" si="3"/>
        <v>182.95020000000002</v>
      </c>
      <c r="J22" s="125">
        <v>0.18</v>
      </c>
      <c r="K22" s="126">
        <f t="shared" si="4"/>
        <v>69.3</v>
      </c>
      <c r="L22" s="127">
        <f t="shared" si="5"/>
        <v>182.95020000000002</v>
      </c>
      <c r="M22" s="125">
        <v>0.18</v>
      </c>
      <c r="N22" s="126">
        <f t="shared" si="6"/>
        <v>69.3</v>
      </c>
      <c r="O22" s="127">
        <f t="shared" si="7"/>
        <v>182.95020000000002</v>
      </c>
      <c r="P22" s="125">
        <v>0.18</v>
      </c>
      <c r="Q22" s="126">
        <f t="shared" si="8"/>
        <v>69.3</v>
      </c>
      <c r="R22" s="127">
        <f t="shared" si="9"/>
        <v>182.95020000000002</v>
      </c>
      <c r="S22" s="125">
        <v>0.18</v>
      </c>
      <c r="T22" s="126">
        <f t="shared" si="10"/>
        <v>69.3</v>
      </c>
      <c r="U22" s="127">
        <f t="shared" si="11"/>
        <v>182.95020000000002</v>
      </c>
      <c r="V22" s="125">
        <v>0.1</v>
      </c>
      <c r="W22" s="126">
        <f t="shared" si="12"/>
        <v>38.5</v>
      </c>
      <c r="X22" s="127">
        <f t="shared" si="13"/>
        <v>101.63900000000001</v>
      </c>
      <c r="Y22" s="125"/>
      <c r="Z22" s="126">
        <f t="shared" si="0"/>
        <v>0</v>
      </c>
      <c r="AA22" s="347">
        <f t="shared" si="1"/>
        <v>0</v>
      </c>
    </row>
    <row r="23" spans="1:27" ht="33" customHeight="1">
      <c r="A23" s="346" t="str">
        <f>ORÇAMENTO!A23</f>
        <v>2.7</v>
      </c>
      <c r="B23" s="123" t="str">
        <f>VLOOKUP($A23,ORÇAMENTO!$A$7:$J$58,2,FALSE)</f>
        <v>RECOMPOSIÇÃO DE PAVIMENTO COM RACHÃO - EXCLUSIVE CARGA E TRANSPORTE (E= 30CM)</v>
      </c>
      <c r="C23" s="121" t="str">
        <f>VLOOKUP($A23,ORÇAMENTO!$A$7:$J$58,3,FALSE)</f>
        <v>m³</v>
      </c>
      <c r="D23" s="124">
        <f>VLOOKUP($A23,ORÇAMENTO!$A$7:$J$58,4,FALSE)</f>
        <v>115.49000000000001</v>
      </c>
      <c r="E23" s="124">
        <f>VLOOKUP($A23,ORÇAMENTO!$A$7:$J$58,10,FALSE)</f>
        <v>14327.669999999998</v>
      </c>
      <c r="F23" s="125">
        <f>E23/ORÇAMENTO!$J$58</f>
        <v>3.9494046349012307E-3</v>
      </c>
      <c r="G23" s="125">
        <v>0.18</v>
      </c>
      <c r="H23" s="126">
        <f t="shared" si="2"/>
        <v>20.79</v>
      </c>
      <c r="I23" s="127">
        <f t="shared" si="3"/>
        <v>2578.9805999999994</v>
      </c>
      <c r="J23" s="125">
        <v>0.18</v>
      </c>
      <c r="K23" s="126">
        <f t="shared" si="4"/>
        <v>20.79</v>
      </c>
      <c r="L23" s="127">
        <f t="shared" si="5"/>
        <v>2578.9805999999994</v>
      </c>
      <c r="M23" s="125">
        <v>0.18</v>
      </c>
      <c r="N23" s="126">
        <f t="shared" si="6"/>
        <v>20.79</v>
      </c>
      <c r="O23" s="127">
        <f t="shared" si="7"/>
        <v>2578.9805999999994</v>
      </c>
      <c r="P23" s="125">
        <v>0.18</v>
      </c>
      <c r="Q23" s="126">
        <f t="shared" si="8"/>
        <v>20.79</v>
      </c>
      <c r="R23" s="127">
        <f t="shared" si="9"/>
        <v>2578.9805999999994</v>
      </c>
      <c r="S23" s="125">
        <v>0.18</v>
      </c>
      <c r="T23" s="126">
        <f t="shared" si="10"/>
        <v>20.79</v>
      </c>
      <c r="U23" s="127">
        <f t="shared" si="11"/>
        <v>2578.9805999999994</v>
      </c>
      <c r="V23" s="125">
        <v>0.1</v>
      </c>
      <c r="W23" s="126">
        <f t="shared" si="12"/>
        <v>11.55</v>
      </c>
      <c r="X23" s="127">
        <f t="shared" si="13"/>
        <v>1432.7669999999998</v>
      </c>
      <c r="Y23" s="125"/>
      <c r="Z23" s="126">
        <f t="shared" ref="Z23:Z31" si="14">ROUND($D23*Y23,2)</f>
        <v>0</v>
      </c>
      <c r="AA23" s="347">
        <f t="shared" ref="AA23:AA31" si="15">$E23*Y23</f>
        <v>0</v>
      </c>
    </row>
    <row r="24" spans="1:27" ht="25.5" customHeight="1">
      <c r="A24" s="346" t="str">
        <f>ORÇAMENTO!A24</f>
        <v>2.8</v>
      </c>
      <c r="B24" s="122" t="str">
        <f>VLOOKUP($A24,ORÇAMENTO!$A$7:$J$58,2,FALSE)</f>
        <v>CARGA, MANOBRA E DESCARGA DE BRITA RACHÃO</v>
      </c>
      <c r="C24" s="121" t="str">
        <f>VLOOKUP($A24,ORÇAMENTO!$A$7:$J$58,3,FALSE)</f>
        <v>m³</v>
      </c>
      <c r="D24" s="124">
        <f>VLOOKUP($A24,ORÇAMENTO!$A$7:$J$58,4,FALSE)</f>
        <v>161.67999999999998</v>
      </c>
      <c r="E24" s="124">
        <f>VLOOKUP($A24,ORÇAMENTO!$A$7:$J$58,10,FALSE)</f>
        <v>1241.68</v>
      </c>
      <c r="F24" s="125">
        <f>E24/ORÇAMENTO!$J$58</f>
        <v>3.4226756667791493E-4</v>
      </c>
      <c r="G24" s="125">
        <v>0.18</v>
      </c>
      <c r="H24" s="126">
        <f t="shared" si="2"/>
        <v>29.1</v>
      </c>
      <c r="I24" s="127">
        <f t="shared" si="3"/>
        <v>223.50239999999999</v>
      </c>
      <c r="J24" s="125">
        <v>0.18</v>
      </c>
      <c r="K24" s="126">
        <f t="shared" si="4"/>
        <v>29.1</v>
      </c>
      <c r="L24" s="127">
        <f t="shared" si="5"/>
        <v>223.50239999999999</v>
      </c>
      <c r="M24" s="125">
        <v>0.18</v>
      </c>
      <c r="N24" s="126">
        <f t="shared" si="6"/>
        <v>29.1</v>
      </c>
      <c r="O24" s="127">
        <f t="shared" si="7"/>
        <v>223.50239999999999</v>
      </c>
      <c r="P24" s="125">
        <v>0.18</v>
      </c>
      <c r="Q24" s="126">
        <f t="shared" si="8"/>
        <v>29.1</v>
      </c>
      <c r="R24" s="127">
        <f t="shared" si="9"/>
        <v>223.50239999999999</v>
      </c>
      <c r="S24" s="125">
        <v>0.18</v>
      </c>
      <c r="T24" s="126">
        <f t="shared" si="10"/>
        <v>29.1</v>
      </c>
      <c r="U24" s="127">
        <f t="shared" si="11"/>
        <v>223.50239999999999</v>
      </c>
      <c r="V24" s="125">
        <v>0.1</v>
      </c>
      <c r="W24" s="126">
        <f t="shared" si="12"/>
        <v>16.170000000000002</v>
      </c>
      <c r="X24" s="127">
        <f t="shared" si="13"/>
        <v>124.16800000000001</v>
      </c>
      <c r="Y24" s="125"/>
      <c r="Z24" s="126">
        <f t="shared" si="14"/>
        <v>0</v>
      </c>
      <c r="AA24" s="347">
        <f t="shared" si="15"/>
        <v>0</v>
      </c>
    </row>
    <row r="25" spans="1:27" ht="25.5" customHeight="1">
      <c r="A25" s="346" t="str">
        <f>ORÇAMENTO!A25</f>
        <v>2.9</v>
      </c>
      <c r="B25" s="122" t="str">
        <f>VLOOKUP($A25,ORÇAMENTO!$A$7:$J$58,2,FALSE)</f>
        <v>TRANSPORTE DE BRITA RACHÃO ATÉ 30 KM - DMT 30 KM</v>
      </c>
      <c r="C25" s="121" t="str">
        <f>VLOOKUP($A25,ORÇAMENTO!$A$7:$J$58,3,FALSE)</f>
        <v>m³xkm</v>
      </c>
      <c r="D25" s="124">
        <f>VLOOKUP($A25,ORÇAMENTO!$A$7:$J$58,4,FALSE)</f>
        <v>4850.4000000000005</v>
      </c>
      <c r="E25" s="124">
        <f>VLOOKUP($A25,ORÇAMENTO!$A$7:$J$58,10,FALSE)</f>
        <v>9700.8000000000011</v>
      </c>
      <c r="F25" s="125">
        <f>E25/ORÇAMENTO!$J$58</f>
        <v>2.6740136032062344E-3</v>
      </c>
      <c r="G25" s="125">
        <v>0.18</v>
      </c>
      <c r="H25" s="126">
        <f t="shared" si="2"/>
        <v>873.07</v>
      </c>
      <c r="I25" s="127">
        <f t="shared" si="3"/>
        <v>1746.1440000000002</v>
      </c>
      <c r="J25" s="125">
        <v>0.18</v>
      </c>
      <c r="K25" s="126">
        <f t="shared" si="4"/>
        <v>873.07</v>
      </c>
      <c r="L25" s="127">
        <f t="shared" si="5"/>
        <v>1746.1440000000002</v>
      </c>
      <c r="M25" s="125">
        <v>0.18</v>
      </c>
      <c r="N25" s="126">
        <f t="shared" si="6"/>
        <v>873.07</v>
      </c>
      <c r="O25" s="127">
        <f t="shared" si="7"/>
        <v>1746.1440000000002</v>
      </c>
      <c r="P25" s="125">
        <v>0.18</v>
      </c>
      <c r="Q25" s="126">
        <f t="shared" si="8"/>
        <v>873.07</v>
      </c>
      <c r="R25" s="127">
        <f t="shared" si="9"/>
        <v>1746.1440000000002</v>
      </c>
      <c r="S25" s="125">
        <v>0.18</v>
      </c>
      <c r="T25" s="126">
        <f t="shared" si="10"/>
        <v>873.07</v>
      </c>
      <c r="U25" s="127">
        <f t="shared" si="11"/>
        <v>1746.1440000000002</v>
      </c>
      <c r="V25" s="125">
        <v>0.1</v>
      </c>
      <c r="W25" s="126">
        <f t="shared" si="12"/>
        <v>485.04</v>
      </c>
      <c r="X25" s="127">
        <f t="shared" si="13"/>
        <v>970.08000000000015</v>
      </c>
      <c r="Y25" s="125"/>
      <c r="Z25" s="126">
        <f t="shared" si="14"/>
        <v>0</v>
      </c>
      <c r="AA25" s="347">
        <f t="shared" si="15"/>
        <v>0</v>
      </c>
    </row>
    <row r="26" spans="1:27" ht="33" customHeight="1">
      <c r="A26" s="346" t="str">
        <f>ORÇAMENTO!A26</f>
        <v>2.10</v>
      </c>
      <c r="B26" s="123" t="str">
        <f>VLOOKUP($A26,ORÇAMENTO!$A$7:$J$58,2,FALSE)</f>
        <v>TRANSPORTE DE BRITA RACHÃO ADICIONAL PARA EXCEDENTE A 30 KM - DMT 20 KM</v>
      </c>
      <c r="C26" s="121" t="str">
        <f>VLOOKUP($A26,ORÇAMENTO!$A$7:$J$58,3,FALSE)</f>
        <v>m³xkm</v>
      </c>
      <c r="D26" s="124">
        <f>VLOOKUP($A26,ORÇAMENTO!$A$7:$J$58,4,FALSE)</f>
        <v>3233.6000000000004</v>
      </c>
      <c r="E26" s="124">
        <f>VLOOKUP($A26,ORÇAMENTO!$A$7:$J$58,10,FALSE)</f>
        <v>2554.5300000000002</v>
      </c>
      <c r="F26" s="125">
        <f>E26/ORÇAMENTO!$J$58</f>
        <v>7.0415305642817312E-4</v>
      </c>
      <c r="G26" s="125">
        <v>0.18</v>
      </c>
      <c r="H26" s="126">
        <f t="shared" si="2"/>
        <v>582.04999999999995</v>
      </c>
      <c r="I26" s="127">
        <f t="shared" si="3"/>
        <v>459.81540000000001</v>
      </c>
      <c r="J26" s="125">
        <v>0.18</v>
      </c>
      <c r="K26" s="126">
        <f t="shared" si="4"/>
        <v>582.04999999999995</v>
      </c>
      <c r="L26" s="127">
        <f t="shared" si="5"/>
        <v>459.81540000000001</v>
      </c>
      <c r="M26" s="125">
        <v>0.18</v>
      </c>
      <c r="N26" s="126">
        <f t="shared" si="6"/>
        <v>582.04999999999995</v>
      </c>
      <c r="O26" s="127">
        <f t="shared" si="7"/>
        <v>459.81540000000001</v>
      </c>
      <c r="P26" s="125">
        <v>0.18</v>
      </c>
      <c r="Q26" s="126">
        <f t="shared" si="8"/>
        <v>582.04999999999995</v>
      </c>
      <c r="R26" s="127">
        <f t="shared" si="9"/>
        <v>459.81540000000001</v>
      </c>
      <c r="S26" s="125">
        <v>0.18</v>
      </c>
      <c r="T26" s="126">
        <f t="shared" si="10"/>
        <v>582.04999999999995</v>
      </c>
      <c r="U26" s="127">
        <f t="shared" si="11"/>
        <v>459.81540000000001</v>
      </c>
      <c r="V26" s="125">
        <v>0.1</v>
      </c>
      <c r="W26" s="126">
        <f t="shared" si="12"/>
        <v>323.36</v>
      </c>
      <c r="X26" s="127">
        <f t="shared" si="13"/>
        <v>255.45300000000003</v>
      </c>
      <c r="Y26" s="125"/>
      <c r="Z26" s="126">
        <f t="shared" si="14"/>
        <v>0</v>
      </c>
      <c r="AA26" s="347">
        <f t="shared" si="15"/>
        <v>0</v>
      </c>
    </row>
    <row r="27" spans="1:27" ht="33" customHeight="1">
      <c r="A27" s="346" t="str">
        <f>ORÇAMENTO!A27</f>
        <v>2.11</v>
      </c>
      <c r="B27" s="123" t="str">
        <f>VLOOKUP($A27,ORÇAMENTO!$A$7:$J$58,2,FALSE)</f>
        <v>RECOMPOSIÇÃO DE PAVIMENTO COM BRITA GRADUADA SIMPLES - EXCLUSIVE CARGA E TRANSPORTE (E= 20 CM)</v>
      </c>
      <c r="C27" s="121" t="str">
        <f>VLOOKUP($A27,ORÇAMENTO!$A$7:$J$58,3,FALSE)</f>
        <v>m³</v>
      </c>
      <c r="D27" s="124">
        <f>VLOOKUP($A27,ORÇAMENTO!$A$7:$J$58,4,FALSE)</f>
        <v>76.989999999999995</v>
      </c>
      <c r="E27" s="124">
        <f>VLOOKUP($A27,ORÇAMENTO!$A$7:$J$58,10,FALSE)</f>
        <v>10512.2</v>
      </c>
      <c r="F27" s="125">
        <f>E27/ORÇAMENTO!$J$58</f>
        <v>2.8976750164547847E-3</v>
      </c>
      <c r="G27" s="125">
        <v>0.18</v>
      </c>
      <c r="H27" s="126">
        <f t="shared" si="2"/>
        <v>13.86</v>
      </c>
      <c r="I27" s="127">
        <f t="shared" si="3"/>
        <v>1892.1960000000001</v>
      </c>
      <c r="J27" s="125">
        <v>0.18</v>
      </c>
      <c r="K27" s="126">
        <f t="shared" si="4"/>
        <v>13.86</v>
      </c>
      <c r="L27" s="127">
        <f t="shared" si="5"/>
        <v>1892.1960000000001</v>
      </c>
      <c r="M27" s="125">
        <v>0.18</v>
      </c>
      <c r="N27" s="126">
        <f t="shared" si="6"/>
        <v>13.86</v>
      </c>
      <c r="O27" s="127">
        <f t="shared" si="7"/>
        <v>1892.1960000000001</v>
      </c>
      <c r="P27" s="125">
        <v>0.18</v>
      </c>
      <c r="Q27" s="126">
        <f t="shared" si="8"/>
        <v>13.86</v>
      </c>
      <c r="R27" s="127">
        <f t="shared" si="9"/>
        <v>1892.1960000000001</v>
      </c>
      <c r="S27" s="125">
        <v>0.18</v>
      </c>
      <c r="T27" s="126">
        <f t="shared" si="10"/>
        <v>13.86</v>
      </c>
      <c r="U27" s="127">
        <f t="shared" si="11"/>
        <v>1892.1960000000001</v>
      </c>
      <c r="V27" s="125">
        <v>0.1</v>
      </c>
      <c r="W27" s="126">
        <f t="shared" si="12"/>
        <v>7.7</v>
      </c>
      <c r="X27" s="127">
        <f t="shared" si="13"/>
        <v>1051.22</v>
      </c>
      <c r="Y27" s="125"/>
      <c r="Z27" s="126">
        <f t="shared" si="14"/>
        <v>0</v>
      </c>
      <c r="AA27" s="347">
        <f t="shared" si="15"/>
        <v>0</v>
      </c>
    </row>
    <row r="28" spans="1:27" ht="25.5" customHeight="1">
      <c r="A28" s="346" t="str">
        <f>ORÇAMENTO!A28</f>
        <v>2.12</v>
      </c>
      <c r="B28" s="122" t="str">
        <f>VLOOKUP($A28,ORÇAMENTO!$A$7:$J$58,2,FALSE)</f>
        <v>CARGA, MANOBRA E DESCARGA DE BRITA GRADUADA</v>
      </c>
      <c r="C28" s="121" t="str">
        <f>VLOOKUP($A28,ORÇAMENTO!$A$7:$J$58,3,FALSE)</f>
        <v>m³</v>
      </c>
      <c r="D28" s="124">
        <f>VLOOKUP($A28,ORÇAMENTO!$A$7:$J$58,4,FALSE)</f>
        <v>112.91</v>
      </c>
      <c r="E28" s="124">
        <f>VLOOKUP($A28,ORÇAMENTO!$A$7:$J$58,10,FALSE)</f>
        <v>867.13</v>
      </c>
      <c r="F28" s="125">
        <f>E28/ORÇAMENTO!$J$58</f>
        <v>2.3902331928791665E-4</v>
      </c>
      <c r="G28" s="125">
        <v>0.18</v>
      </c>
      <c r="H28" s="126">
        <f t="shared" si="2"/>
        <v>20.32</v>
      </c>
      <c r="I28" s="127">
        <f t="shared" si="3"/>
        <v>156.08339999999998</v>
      </c>
      <c r="J28" s="125">
        <v>0.18</v>
      </c>
      <c r="K28" s="126">
        <f t="shared" si="4"/>
        <v>20.32</v>
      </c>
      <c r="L28" s="127">
        <f t="shared" si="5"/>
        <v>156.08339999999998</v>
      </c>
      <c r="M28" s="125">
        <v>0.18</v>
      </c>
      <c r="N28" s="126">
        <f t="shared" si="6"/>
        <v>20.32</v>
      </c>
      <c r="O28" s="127">
        <f t="shared" si="7"/>
        <v>156.08339999999998</v>
      </c>
      <c r="P28" s="125">
        <v>0.18</v>
      </c>
      <c r="Q28" s="126">
        <f t="shared" si="8"/>
        <v>20.32</v>
      </c>
      <c r="R28" s="127">
        <f t="shared" si="9"/>
        <v>156.08339999999998</v>
      </c>
      <c r="S28" s="125">
        <v>0.18</v>
      </c>
      <c r="T28" s="126">
        <f t="shared" si="10"/>
        <v>20.32</v>
      </c>
      <c r="U28" s="127">
        <f t="shared" si="11"/>
        <v>156.08339999999998</v>
      </c>
      <c r="V28" s="125">
        <v>0.1</v>
      </c>
      <c r="W28" s="126">
        <f t="shared" si="12"/>
        <v>11.29</v>
      </c>
      <c r="X28" s="127">
        <f t="shared" si="13"/>
        <v>86.713000000000008</v>
      </c>
      <c r="Y28" s="125"/>
      <c r="Z28" s="126">
        <f t="shared" si="14"/>
        <v>0</v>
      </c>
      <c r="AA28" s="347">
        <f t="shared" si="15"/>
        <v>0</v>
      </c>
    </row>
    <row r="29" spans="1:27" ht="25.5" customHeight="1">
      <c r="A29" s="346" t="str">
        <f>ORÇAMENTO!A29</f>
        <v>2.13</v>
      </c>
      <c r="B29" s="122" t="str">
        <f>VLOOKUP($A29,ORÇAMENTO!$A$7:$J$58,2,FALSE)</f>
        <v>TRANSPORTE DE BRITA GRADUADA ATÉ 30 KM - DMT 30 KM</v>
      </c>
      <c r="C29" s="121" t="str">
        <f>VLOOKUP($A29,ORÇAMENTO!$A$7:$J$58,3,FALSE)</f>
        <v>m³xkm</v>
      </c>
      <c r="D29" s="124">
        <f>VLOOKUP($A29,ORÇAMENTO!$A$7:$J$58,4,FALSE)</f>
        <v>3387.3</v>
      </c>
      <c r="E29" s="124">
        <f>VLOOKUP($A29,ORÇAMENTO!$A$7:$J$58,10,FALSE)</f>
        <v>6774.6</v>
      </c>
      <c r="F29" s="125">
        <f>E29/ORÇAMENTO!$J$58</f>
        <v>1.8674101678501727E-3</v>
      </c>
      <c r="G29" s="125">
        <v>0.18</v>
      </c>
      <c r="H29" s="126">
        <f t="shared" si="2"/>
        <v>609.71</v>
      </c>
      <c r="I29" s="127">
        <f t="shared" si="3"/>
        <v>1219.4280000000001</v>
      </c>
      <c r="J29" s="125">
        <v>0.18</v>
      </c>
      <c r="K29" s="126">
        <f t="shared" si="4"/>
        <v>609.71</v>
      </c>
      <c r="L29" s="127">
        <f t="shared" si="5"/>
        <v>1219.4280000000001</v>
      </c>
      <c r="M29" s="125">
        <v>0.18</v>
      </c>
      <c r="N29" s="126">
        <f t="shared" si="6"/>
        <v>609.71</v>
      </c>
      <c r="O29" s="127">
        <f t="shared" si="7"/>
        <v>1219.4280000000001</v>
      </c>
      <c r="P29" s="125">
        <v>0.18</v>
      </c>
      <c r="Q29" s="126">
        <f t="shared" si="8"/>
        <v>609.71</v>
      </c>
      <c r="R29" s="127">
        <f t="shared" si="9"/>
        <v>1219.4280000000001</v>
      </c>
      <c r="S29" s="125">
        <v>0.18</v>
      </c>
      <c r="T29" s="126">
        <f t="shared" si="10"/>
        <v>609.71</v>
      </c>
      <c r="U29" s="127">
        <f t="shared" si="11"/>
        <v>1219.4280000000001</v>
      </c>
      <c r="V29" s="125">
        <v>0.1</v>
      </c>
      <c r="W29" s="126">
        <f t="shared" si="12"/>
        <v>338.73</v>
      </c>
      <c r="X29" s="127">
        <f t="shared" si="13"/>
        <v>677.46</v>
      </c>
      <c r="Y29" s="125"/>
      <c r="Z29" s="126">
        <f t="shared" si="14"/>
        <v>0</v>
      </c>
      <c r="AA29" s="347">
        <f t="shared" si="15"/>
        <v>0</v>
      </c>
    </row>
    <row r="30" spans="1:27" ht="33" customHeight="1">
      <c r="A30" s="346" t="str">
        <f>ORÇAMENTO!A30</f>
        <v>2.14</v>
      </c>
      <c r="B30" s="123" t="str">
        <f>VLOOKUP($A30,ORÇAMENTO!$A$7:$J$58,2,FALSE)</f>
        <v>TRANSPORTE DE BRITA GRADUADA ADICIONAL PARA EXCEDENTE A 30 KM - DMT 20 KM</v>
      </c>
      <c r="C30" s="121" t="str">
        <f>VLOOKUP($A30,ORÇAMENTO!$A$7:$J$58,3,FALSE)</f>
        <v>m³xkm</v>
      </c>
      <c r="D30" s="124">
        <f>VLOOKUP($A30,ORÇAMENTO!$A$7:$J$58,4,FALSE)</f>
        <v>2258.1999999999998</v>
      </c>
      <c r="E30" s="124">
        <f>VLOOKUP($A30,ORÇAMENTO!$A$7:$J$58,10,FALSE)</f>
        <v>1783.97</v>
      </c>
      <c r="F30" s="125">
        <f>E30/ORÇAMENTO!$J$58</f>
        <v>4.9174913901037297E-4</v>
      </c>
      <c r="G30" s="125">
        <v>0.18</v>
      </c>
      <c r="H30" s="126">
        <f t="shared" si="2"/>
        <v>406.48</v>
      </c>
      <c r="I30" s="127">
        <f t="shared" si="3"/>
        <v>321.1146</v>
      </c>
      <c r="J30" s="125">
        <v>0.18</v>
      </c>
      <c r="K30" s="126">
        <f t="shared" si="4"/>
        <v>406.48</v>
      </c>
      <c r="L30" s="127">
        <f t="shared" si="5"/>
        <v>321.1146</v>
      </c>
      <c r="M30" s="125">
        <v>0.18</v>
      </c>
      <c r="N30" s="126">
        <f t="shared" si="6"/>
        <v>406.48</v>
      </c>
      <c r="O30" s="127">
        <f t="shared" si="7"/>
        <v>321.1146</v>
      </c>
      <c r="P30" s="125">
        <v>0.18</v>
      </c>
      <c r="Q30" s="126">
        <f t="shared" si="8"/>
        <v>406.48</v>
      </c>
      <c r="R30" s="127">
        <f t="shared" si="9"/>
        <v>321.1146</v>
      </c>
      <c r="S30" s="125">
        <v>0.18</v>
      </c>
      <c r="T30" s="126">
        <f t="shared" si="10"/>
        <v>406.48</v>
      </c>
      <c r="U30" s="127">
        <f t="shared" si="11"/>
        <v>321.1146</v>
      </c>
      <c r="V30" s="125">
        <v>0.1</v>
      </c>
      <c r="W30" s="126">
        <f t="shared" si="12"/>
        <v>225.82</v>
      </c>
      <c r="X30" s="127">
        <f t="shared" si="13"/>
        <v>178.39700000000002</v>
      </c>
      <c r="Y30" s="125"/>
      <c r="Z30" s="126">
        <f t="shared" si="14"/>
        <v>0</v>
      </c>
      <c r="AA30" s="347">
        <f t="shared" si="15"/>
        <v>0</v>
      </c>
    </row>
    <row r="31" spans="1:27" ht="25.5" customHeight="1">
      <c r="A31" s="346" t="str">
        <f>ORÇAMENTO!A31</f>
        <v>2.15</v>
      </c>
      <c r="B31" s="122" t="str">
        <f>VLOOKUP($A31,ORÇAMENTO!$A$7:$J$58,2,FALSE)</f>
        <v>EXECUÇÃO DE IMPRIMAÇÃO COM ASFALTO DILUÍDO CM-30. AF_09/2017</v>
      </c>
      <c r="C31" s="121" t="str">
        <f>VLOOKUP($A31,ORÇAMENTO!$A$7:$J$58,3,FALSE)</f>
        <v>m²</v>
      </c>
      <c r="D31" s="124">
        <f>VLOOKUP($A31,ORÇAMENTO!$A$7:$J$58,4,FALSE)</f>
        <v>385</v>
      </c>
      <c r="E31" s="124">
        <f>VLOOKUP($A31,ORÇAMENTO!$A$7:$J$58,10,FALSE)</f>
        <v>4562.2299999999996</v>
      </c>
      <c r="F31" s="125">
        <f>E31/ORÇAMENTO!$J$58</f>
        <v>1.2575730951009789E-3</v>
      </c>
      <c r="G31" s="125">
        <v>0.18</v>
      </c>
      <c r="H31" s="126">
        <f t="shared" si="2"/>
        <v>69.3</v>
      </c>
      <c r="I31" s="127">
        <f t="shared" si="3"/>
        <v>821.20139999999992</v>
      </c>
      <c r="J31" s="125">
        <v>0.18</v>
      </c>
      <c r="K31" s="126">
        <f t="shared" si="4"/>
        <v>69.3</v>
      </c>
      <c r="L31" s="127">
        <f t="shared" si="5"/>
        <v>821.20139999999992</v>
      </c>
      <c r="M31" s="125">
        <v>0.18</v>
      </c>
      <c r="N31" s="126">
        <f t="shared" si="6"/>
        <v>69.3</v>
      </c>
      <c r="O31" s="127">
        <f t="shared" si="7"/>
        <v>821.20139999999992</v>
      </c>
      <c r="P31" s="125">
        <v>0.18</v>
      </c>
      <c r="Q31" s="126">
        <f t="shared" si="8"/>
        <v>69.3</v>
      </c>
      <c r="R31" s="127">
        <f t="shared" si="9"/>
        <v>821.20139999999992</v>
      </c>
      <c r="S31" s="125">
        <v>0.18</v>
      </c>
      <c r="T31" s="126">
        <f t="shared" si="10"/>
        <v>69.3</v>
      </c>
      <c r="U31" s="127">
        <f t="shared" si="11"/>
        <v>821.20139999999992</v>
      </c>
      <c r="V31" s="125">
        <v>0.1</v>
      </c>
      <c r="W31" s="126">
        <f t="shared" si="12"/>
        <v>38.5</v>
      </c>
      <c r="X31" s="127">
        <f t="shared" si="13"/>
        <v>456.22299999999996</v>
      </c>
      <c r="Y31" s="125"/>
      <c r="Z31" s="126">
        <f t="shared" si="14"/>
        <v>0</v>
      </c>
      <c r="AA31" s="347">
        <f t="shared" si="15"/>
        <v>0</v>
      </c>
    </row>
    <row r="32" spans="1:27" ht="25.5" customHeight="1">
      <c r="A32" s="346" t="str">
        <f>ORÇAMENTO!A32</f>
        <v>2.16</v>
      </c>
      <c r="B32" s="122" t="str">
        <f>VLOOKUP($A32,ORÇAMENTO!$A$7:$J$58,2,FALSE)</f>
        <v>FRESAGEM DESCONTINUA</v>
      </c>
      <c r="C32" s="121" t="str">
        <f>VLOOKUP($A32,ORÇAMENTO!$A$7:$J$58,3,FALSE)</f>
        <v>m²</v>
      </c>
      <c r="D32" s="124">
        <f>VLOOKUP($A32,ORÇAMENTO!$A$7:$J$58,4,FALSE)</f>
        <v>2145.0500000000002</v>
      </c>
      <c r="E32" s="124">
        <f>VLOOKUP($A32,ORÇAMENTO!$A$7:$J$58,10,FALSE)</f>
        <v>22608.81</v>
      </c>
      <c r="F32" s="125">
        <f>E32/ORÇAMENTO!$J$58</f>
        <v>6.2320907030662571E-3</v>
      </c>
      <c r="G32" s="125">
        <v>0.18</v>
      </c>
      <c r="H32" s="126">
        <f t="shared" si="2"/>
        <v>386.11</v>
      </c>
      <c r="I32" s="127">
        <f t="shared" si="3"/>
        <v>4069.5858000000003</v>
      </c>
      <c r="J32" s="125">
        <v>0.18</v>
      </c>
      <c r="K32" s="126">
        <f t="shared" si="4"/>
        <v>386.11</v>
      </c>
      <c r="L32" s="127">
        <f t="shared" si="5"/>
        <v>4069.5858000000003</v>
      </c>
      <c r="M32" s="125">
        <v>0.18</v>
      </c>
      <c r="N32" s="126">
        <f t="shared" si="6"/>
        <v>386.11</v>
      </c>
      <c r="O32" s="127">
        <f t="shared" si="7"/>
        <v>4069.5858000000003</v>
      </c>
      <c r="P32" s="125">
        <v>0.18</v>
      </c>
      <c r="Q32" s="126">
        <f t="shared" si="8"/>
        <v>386.11</v>
      </c>
      <c r="R32" s="127">
        <f t="shared" si="9"/>
        <v>4069.5858000000003</v>
      </c>
      <c r="S32" s="125">
        <v>0.18</v>
      </c>
      <c r="T32" s="126">
        <f t="shared" si="10"/>
        <v>386.11</v>
      </c>
      <c r="U32" s="127">
        <f t="shared" si="11"/>
        <v>4069.5858000000003</v>
      </c>
      <c r="V32" s="125">
        <v>0.1</v>
      </c>
      <c r="W32" s="126">
        <f t="shared" si="12"/>
        <v>214.51</v>
      </c>
      <c r="X32" s="127">
        <f t="shared" si="13"/>
        <v>2260.8810000000003</v>
      </c>
      <c r="Y32" s="125"/>
      <c r="Z32" s="126">
        <f>ROUND($D32*Y32,2)</f>
        <v>0</v>
      </c>
      <c r="AA32" s="347">
        <f>$E32*Y32</f>
        <v>0</v>
      </c>
    </row>
    <row r="33" spans="1:27" ht="25.5" customHeight="1">
      <c r="A33" s="346" t="str">
        <f>ORÇAMENTO!A33</f>
        <v>2.17</v>
      </c>
      <c r="B33" s="122" t="str">
        <f>VLOOKUP($A33,ORÇAMENTO!$A$7:$J$58,2,FALSE)</f>
        <v>PINTURA DE LIGACAO COM EMULSAO RR-2C</v>
      </c>
      <c r="C33" s="121" t="str">
        <f>VLOOKUP($A33,ORÇAMENTO!$A$7:$J$58,3,FALSE)</f>
        <v>m²</v>
      </c>
      <c r="D33" s="124">
        <f>VLOOKUP($A33,ORÇAMENTO!$A$7:$J$58,4,FALSE)</f>
        <v>2145.0500000000002</v>
      </c>
      <c r="E33" s="124">
        <f>VLOOKUP($A33,ORÇAMENTO!$A$7:$J$58,10,FALSE)</f>
        <v>8065.380000000001</v>
      </c>
      <c r="F33" s="125">
        <f>E33/ORÇAMENTO!$J$58</f>
        <v>2.223212089211972E-3</v>
      </c>
      <c r="G33" s="125">
        <v>0.18</v>
      </c>
      <c r="H33" s="126">
        <f t="shared" si="2"/>
        <v>386.11</v>
      </c>
      <c r="I33" s="127">
        <f t="shared" si="3"/>
        <v>1451.7684000000002</v>
      </c>
      <c r="J33" s="125">
        <v>0.18</v>
      </c>
      <c r="K33" s="126">
        <f t="shared" si="4"/>
        <v>386.11</v>
      </c>
      <c r="L33" s="127">
        <f t="shared" si="5"/>
        <v>1451.7684000000002</v>
      </c>
      <c r="M33" s="125">
        <v>0.18</v>
      </c>
      <c r="N33" s="126">
        <f t="shared" si="6"/>
        <v>386.11</v>
      </c>
      <c r="O33" s="127">
        <f t="shared" si="7"/>
        <v>1451.7684000000002</v>
      </c>
      <c r="P33" s="125">
        <v>0.18</v>
      </c>
      <c r="Q33" s="126">
        <f t="shared" si="8"/>
        <v>386.11</v>
      </c>
      <c r="R33" s="127">
        <f t="shared" si="9"/>
        <v>1451.7684000000002</v>
      </c>
      <c r="S33" s="125">
        <v>0.18</v>
      </c>
      <c r="T33" s="126">
        <f t="shared" si="10"/>
        <v>386.11</v>
      </c>
      <c r="U33" s="127">
        <f t="shared" si="11"/>
        <v>1451.7684000000002</v>
      </c>
      <c r="V33" s="125">
        <v>0.1</v>
      </c>
      <c r="W33" s="126">
        <f t="shared" si="12"/>
        <v>214.51</v>
      </c>
      <c r="X33" s="127">
        <f t="shared" si="13"/>
        <v>806.53800000000012</v>
      </c>
      <c r="Y33" s="125"/>
      <c r="Z33" s="126">
        <f>ROUND($D33*Y33,2)</f>
        <v>0</v>
      </c>
      <c r="AA33" s="347">
        <f>$E33*Y33</f>
        <v>0</v>
      </c>
    </row>
    <row r="34" spans="1:27" ht="33" customHeight="1">
      <c r="A34" s="346" t="str">
        <f>ORÇAMENTO!A34</f>
        <v>2.18</v>
      </c>
      <c r="B34" s="123" t="str">
        <f>VLOOKUP($A34,ORÇAMENTO!$A$7:$J$58,2,FALSE)</f>
        <v>CAMADA DE REGULARIZAÇÃO DA PISTA COM C.B.U.Q., EXCLUSIVE TRANSPORTE</v>
      </c>
      <c r="C34" s="121" t="str">
        <f>VLOOKUP($A34,ORÇAMENTO!$A$7:$J$58,3,FALSE)</f>
        <v>m³</v>
      </c>
      <c r="D34" s="124">
        <f>VLOOKUP($A34,ORÇAMENTO!$A$7:$J$58,4,FALSE)</f>
        <v>85.789999999999992</v>
      </c>
      <c r="E34" s="124">
        <f>VLOOKUP($A34,ORÇAMENTO!$A$7:$J$58,10,FALSE)</f>
        <v>145171.25</v>
      </c>
      <c r="F34" s="125">
        <f>E34/ORÇAMENTO!$J$58</f>
        <v>4.001627672918244E-2</v>
      </c>
      <c r="G34" s="125">
        <v>0.18</v>
      </c>
      <c r="H34" s="126">
        <f t="shared" si="2"/>
        <v>15.44</v>
      </c>
      <c r="I34" s="127">
        <f t="shared" si="3"/>
        <v>26130.825000000001</v>
      </c>
      <c r="J34" s="125">
        <v>0.18</v>
      </c>
      <c r="K34" s="126">
        <f t="shared" si="4"/>
        <v>15.44</v>
      </c>
      <c r="L34" s="127">
        <f t="shared" si="5"/>
        <v>26130.825000000001</v>
      </c>
      <c r="M34" s="125">
        <v>0.18</v>
      </c>
      <c r="N34" s="126">
        <f t="shared" si="6"/>
        <v>15.44</v>
      </c>
      <c r="O34" s="127">
        <f t="shared" si="7"/>
        <v>26130.825000000001</v>
      </c>
      <c r="P34" s="125">
        <v>0.18</v>
      </c>
      <c r="Q34" s="126">
        <f t="shared" si="8"/>
        <v>15.44</v>
      </c>
      <c r="R34" s="127">
        <f t="shared" si="9"/>
        <v>26130.825000000001</v>
      </c>
      <c r="S34" s="125">
        <v>0.18</v>
      </c>
      <c r="T34" s="126">
        <f t="shared" si="10"/>
        <v>15.44</v>
      </c>
      <c r="U34" s="127">
        <f t="shared" si="11"/>
        <v>26130.825000000001</v>
      </c>
      <c r="V34" s="125">
        <v>0.1</v>
      </c>
      <c r="W34" s="126">
        <f t="shared" si="12"/>
        <v>8.58</v>
      </c>
      <c r="X34" s="127">
        <f t="shared" si="13"/>
        <v>14517.125</v>
      </c>
      <c r="Y34" s="125"/>
      <c r="Z34" s="126">
        <f>ROUND($D34*Y34,2)</f>
        <v>0</v>
      </c>
      <c r="AA34" s="347">
        <f>$E34*Y34</f>
        <v>0</v>
      </c>
    </row>
    <row r="35" spans="1:27" ht="25.5" customHeight="1">
      <c r="A35" s="346" t="str">
        <f>ORÇAMENTO!A35</f>
        <v>2.19</v>
      </c>
      <c r="B35" s="122" t="str">
        <f>VLOOKUP($A35,ORÇAMENTO!$A$7:$J$58,2,FALSE)</f>
        <v>CARGA, MANOBRAS E DESCARGA DE MISTURA BETUMINOSA A QUENTE</v>
      </c>
      <c r="C35" s="121" t="str">
        <f>VLOOKUP($A35,ORÇAMENTO!$A$7:$J$58,3,FALSE)</f>
        <v>ton</v>
      </c>
      <c r="D35" s="124">
        <f>VLOOKUP($A35,ORÇAMENTO!$A$7:$J$58,4,FALSE)</f>
        <v>219.16000000000003</v>
      </c>
      <c r="E35" s="124">
        <f>VLOOKUP($A35,ORÇAMENTO!$A$7:$J$58,10,FALSE)</f>
        <v>1069.49</v>
      </c>
      <c r="F35" s="125">
        <f>E35/ORÇAMENTO!$J$58</f>
        <v>2.94803604701987E-4</v>
      </c>
      <c r="G35" s="125">
        <v>0.18</v>
      </c>
      <c r="H35" s="126">
        <f t="shared" si="2"/>
        <v>39.450000000000003</v>
      </c>
      <c r="I35" s="127">
        <f t="shared" si="3"/>
        <v>192.50819999999999</v>
      </c>
      <c r="J35" s="125">
        <v>0.18</v>
      </c>
      <c r="K35" s="126">
        <f t="shared" si="4"/>
        <v>39.450000000000003</v>
      </c>
      <c r="L35" s="127">
        <f t="shared" si="5"/>
        <v>192.50819999999999</v>
      </c>
      <c r="M35" s="125">
        <v>0.18</v>
      </c>
      <c r="N35" s="126">
        <f t="shared" si="6"/>
        <v>39.450000000000003</v>
      </c>
      <c r="O35" s="127">
        <f t="shared" si="7"/>
        <v>192.50819999999999</v>
      </c>
      <c r="P35" s="125">
        <v>0.18</v>
      </c>
      <c r="Q35" s="126">
        <f t="shared" si="8"/>
        <v>39.450000000000003</v>
      </c>
      <c r="R35" s="127">
        <f t="shared" si="9"/>
        <v>192.50819999999999</v>
      </c>
      <c r="S35" s="125">
        <v>0.18</v>
      </c>
      <c r="T35" s="126">
        <f t="shared" si="10"/>
        <v>39.450000000000003</v>
      </c>
      <c r="U35" s="127">
        <f t="shared" si="11"/>
        <v>192.50819999999999</v>
      </c>
      <c r="V35" s="125">
        <v>0.1</v>
      </c>
      <c r="W35" s="126">
        <f t="shared" si="12"/>
        <v>21.92</v>
      </c>
      <c r="X35" s="127">
        <f t="shared" si="13"/>
        <v>106.94900000000001</v>
      </c>
      <c r="Y35" s="125"/>
      <c r="Z35" s="126">
        <f>ROUND($D35*Y35,2)</f>
        <v>0</v>
      </c>
      <c r="AA35" s="347">
        <f>$E35*Y35</f>
        <v>0</v>
      </c>
    </row>
    <row r="36" spans="1:27" ht="25.5" customHeight="1">
      <c r="A36" s="346" t="str">
        <f>ORÇAMENTO!A36</f>
        <v>2.20</v>
      </c>
      <c r="B36" s="122" t="str">
        <f>VLOOKUP($A36,ORÇAMENTO!$A$7:$J$58,2,FALSE)</f>
        <v>TRANSPORTE DE CBUQ ATÉ 30 KM - DMT 30 KM</v>
      </c>
      <c r="C36" s="121" t="str">
        <f>VLOOKUP($A36,ORÇAMENTO!$A$7:$J$58,3,FALSE)</f>
        <v>txkm</v>
      </c>
      <c r="D36" s="124">
        <f>VLOOKUP($A36,ORÇAMENTO!$A$7:$J$58,4,FALSE)</f>
        <v>6574.8</v>
      </c>
      <c r="E36" s="124">
        <f>VLOOKUP($A36,ORÇAMENTO!$A$7:$J$58,10,FALSE)</f>
        <v>8875.9700000000012</v>
      </c>
      <c r="F36" s="125">
        <f>E36/ORÇAMENTO!$J$58</f>
        <v>2.4466502269555545E-3</v>
      </c>
      <c r="G36" s="125">
        <v>0.18</v>
      </c>
      <c r="H36" s="126">
        <f t="shared" si="2"/>
        <v>1183.46</v>
      </c>
      <c r="I36" s="127">
        <f t="shared" si="3"/>
        <v>1597.6746000000001</v>
      </c>
      <c r="J36" s="125">
        <v>0.18</v>
      </c>
      <c r="K36" s="126">
        <f t="shared" si="4"/>
        <v>1183.46</v>
      </c>
      <c r="L36" s="127">
        <f t="shared" si="5"/>
        <v>1597.6746000000001</v>
      </c>
      <c r="M36" s="125">
        <v>0.18</v>
      </c>
      <c r="N36" s="126">
        <f t="shared" si="6"/>
        <v>1183.46</v>
      </c>
      <c r="O36" s="127">
        <f t="shared" si="7"/>
        <v>1597.6746000000001</v>
      </c>
      <c r="P36" s="125">
        <v>0.18</v>
      </c>
      <c r="Q36" s="126">
        <f t="shared" si="8"/>
        <v>1183.46</v>
      </c>
      <c r="R36" s="127">
        <f t="shared" si="9"/>
        <v>1597.6746000000001</v>
      </c>
      <c r="S36" s="125">
        <v>0.18</v>
      </c>
      <c r="T36" s="126">
        <f t="shared" si="10"/>
        <v>1183.46</v>
      </c>
      <c r="U36" s="127">
        <f t="shared" si="11"/>
        <v>1597.6746000000001</v>
      </c>
      <c r="V36" s="125">
        <v>0.1</v>
      </c>
      <c r="W36" s="126">
        <f t="shared" si="12"/>
        <v>657.48</v>
      </c>
      <c r="X36" s="127">
        <f t="shared" si="13"/>
        <v>887.59700000000021</v>
      </c>
      <c r="Y36" s="125"/>
      <c r="Z36" s="126">
        <f t="shared" ref="Z36:Z43" si="16">ROUND($D36*Y36,2)</f>
        <v>0</v>
      </c>
      <c r="AA36" s="347">
        <f t="shared" ref="AA36:AA43" si="17">$E36*Y36</f>
        <v>0</v>
      </c>
    </row>
    <row r="37" spans="1:27" ht="25.5" customHeight="1">
      <c r="A37" s="346" t="str">
        <f>ORÇAMENTO!A37</f>
        <v>2.21</v>
      </c>
      <c r="B37" s="122" t="str">
        <f>VLOOKUP($A37,ORÇAMENTO!$A$7:$J$58,2,FALSE)</f>
        <v>TRANSPORTE DE CBUQ ADICIONAL PARA EXECEDENTE A 30 KM - DMT 20 KM</v>
      </c>
      <c r="C37" s="121" t="str">
        <f>VLOOKUP($A37,ORÇAMENTO!$A$7:$J$58,3,FALSE)</f>
        <v>txkm</v>
      </c>
      <c r="D37" s="124">
        <f>VLOOKUP($A37,ORÇAMENTO!$A$7:$J$58,4,FALSE)</f>
        <v>4383.2</v>
      </c>
      <c r="E37" s="124">
        <f>VLOOKUP($A37,ORÇAMENTO!$A$7:$J$58,10,FALSE)</f>
        <v>2323.08</v>
      </c>
      <c r="F37" s="125">
        <f>E37/ORÇAMENTO!$J$58</f>
        <v>6.403541482492514E-4</v>
      </c>
      <c r="G37" s="125">
        <v>0.18</v>
      </c>
      <c r="H37" s="126">
        <f t="shared" si="2"/>
        <v>788.98</v>
      </c>
      <c r="I37" s="127">
        <f t="shared" si="3"/>
        <v>418.15439999999995</v>
      </c>
      <c r="J37" s="125">
        <v>0.18</v>
      </c>
      <c r="K37" s="126">
        <f t="shared" si="4"/>
        <v>788.98</v>
      </c>
      <c r="L37" s="127">
        <f t="shared" si="5"/>
        <v>418.15439999999995</v>
      </c>
      <c r="M37" s="125">
        <v>0.18</v>
      </c>
      <c r="N37" s="126">
        <f t="shared" si="6"/>
        <v>788.98</v>
      </c>
      <c r="O37" s="127">
        <f t="shared" si="7"/>
        <v>418.15439999999995</v>
      </c>
      <c r="P37" s="125">
        <v>0.18</v>
      </c>
      <c r="Q37" s="126">
        <f t="shared" si="8"/>
        <v>788.98</v>
      </c>
      <c r="R37" s="127">
        <f t="shared" si="9"/>
        <v>418.15439999999995</v>
      </c>
      <c r="S37" s="125">
        <v>0.18</v>
      </c>
      <c r="T37" s="126">
        <f t="shared" si="10"/>
        <v>788.98</v>
      </c>
      <c r="U37" s="127">
        <f t="shared" si="11"/>
        <v>418.15439999999995</v>
      </c>
      <c r="V37" s="125">
        <v>0.1</v>
      </c>
      <c r="W37" s="126">
        <f t="shared" si="12"/>
        <v>438.32</v>
      </c>
      <c r="X37" s="127">
        <f t="shared" si="13"/>
        <v>232.30799999999999</v>
      </c>
      <c r="Y37" s="125"/>
      <c r="Z37" s="126">
        <f t="shared" si="16"/>
        <v>0</v>
      </c>
      <c r="AA37" s="347">
        <f t="shared" si="17"/>
        <v>0</v>
      </c>
    </row>
    <row r="38" spans="1:27" ht="25.5" customHeight="1">
      <c r="A38" s="346" t="str">
        <f>ORÇAMENTO!A38</f>
        <v>2.22</v>
      </c>
      <c r="B38" s="122" t="str">
        <f>VLOOKUP($A38,ORÇAMENTO!$A$7:$J$58,2,FALSE)</f>
        <v>PINTURA DE LIGACAO COM EMULSAO RR-2C</v>
      </c>
      <c r="C38" s="121" t="str">
        <f>VLOOKUP($A38,ORÇAMENTO!$A$7:$J$58,3,FALSE)</f>
        <v>m²</v>
      </c>
      <c r="D38" s="124">
        <f>VLOOKUP($A38,ORÇAMENTO!$A$7:$J$58,4,FALSE)</f>
        <v>4772.33</v>
      </c>
      <c r="E38" s="124">
        <f>VLOOKUP($A38,ORÇAMENTO!$A$7:$J$58,10,FALSE)</f>
        <v>17943.96</v>
      </c>
      <c r="F38" s="125">
        <f>E38/ORÇAMENTO!$J$58</f>
        <v>4.9462305310271869E-3</v>
      </c>
      <c r="G38" s="125">
        <v>0.18</v>
      </c>
      <c r="H38" s="126">
        <f t="shared" si="2"/>
        <v>859.02</v>
      </c>
      <c r="I38" s="127">
        <f t="shared" si="3"/>
        <v>3229.9127999999996</v>
      </c>
      <c r="J38" s="125">
        <v>0.18</v>
      </c>
      <c r="K38" s="126">
        <f t="shared" si="4"/>
        <v>859.02</v>
      </c>
      <c r="L38" s="127">
        <f t="shared" si="5"/>
        <v>3229.9127999999996</v>
      </c>
      <c r="M38" s="125">
        <v>0.18</v>
      </c>
      <c r="N38" s="126">
        <f t="shared" si="6"/>
        <v>859.02</v>
      </c>
      <c r="O38" s="127">
        <f t="shared" si="7"/>
        <v>3229.9127999999996</v>
      </c>
      <c r="P38" s="125">
        <v>0.18</v>
      </c>
      <c r="Q38" s="126">
        <f t="shared" si="8"/>
        <v>859.02</v>
      </c>
      <c r="R38" s="127">
        <f t="shared" si="9"/>
        <v>3229.9127999999996</v>
      </c>
      <c r="S38" s="125">
        <v>0.18</v>
      </c>
      <c r="T38" s="126">
        <f t="shared" si="10"/>
        <v>859.02</v>
      </c>
      <c r="U38" s="127">
        <f t="shared" si="11"/>
        <v>3229.9127999999996</v>
      </c>
      <c r="V38" s="125">
        <v>0.1</v>
      </c>
      <c r="W38" s="126">
        <f t="shared" si="12"/>
        <v>477.23</v>
      </c>
      <c r="X38" s="127">
        <f t="shared" si="13"/>
        <v>1794.396</v>
      </c>
      <c r="Y38" s="125"/>
      <c r="Z38" s="126">
        <f t="shared" si="16"/>
        <v>0</v>
      </c>
      <c r="AA38" s="347">
        <f t="shared" si="17"/>
        <v>0</v>
      </c>
    </row>
    <row r="39" spans="1:27" ht="33" customHeight="1">
      <c r="A39" s="346" t="str">
        <f>ORÇAMENTO!A39</f>
        <v>2.23</v>
      </c>
      <c r="B39" s="123" t="str">
        <f>VLOOKUP($A39,ORÇAMENTO!$A$7:$J$58,2,FALSE)</f>
        <v>CAMADA DE REGULARIZAÇÃO DA PISTA COM C.B.U.Q., EXCLUSIVE TRANSPORTE</v>
      </c>
      <c r="C39" s="121" t="str">
        <f>VLOOKUP($A39,ORÇAMENTO!$A$7:$J$58,3,FALSE)</f>
        <v>m³</v>
      </c>
      <c r="D39" s="124">
        <f>VLOOKUP($A39,ORÇAMENTO!$A$7:$J$58,4,FALSE)</f>
        <v>95.44</v>
      </c>
      <c r="E39" s="124">
        <f>VLOOKUP($A39,ORÇAMENTO!$A$7:$J$58,10,FALSE)</f>
        <v>161500.70000000001</v>
      </c>
      <c r="F39" s="125">
        <f>E39/ORÇAMENTO!$J$58</f>
        <v>4.4517469562028809E-2</v>
      </c>
      <c r="G39" s="125">
        <v>0.18</v>
      </c>
      <c r="H39" s="126">
        <f t="shared" si="2"/>
        <v>17.18</v>
      </c>
      <c r="I39" s="127">
        <f t="shared" si="3"/>
        <v>29070.126</v>
      </c>
      <c r="J39" s="125">
        <v>0.18</v>
      </c>
      <c r="K39" s="126">
        <f t="shared" si="4"/>
        <v>17.18</v>
      </c>
      <c r="L39" s="127">
        <f t="shared" si="5"/>
        <v>29070.126</v>
      </c>
      <c r="M39" s="125">
        <v>0.18</v>
      </c>
      <c r="N39" s="126">
        <f t="shared" si="6"/>
        <v>17.18</v>
      </c>
      <c r="O39" s="127">
        <f t="shared" si="7"/>
        <v>29070.126</v>
      </c>
      <c r="P39" s="125">
        <v>0.18</v>
      </c>
      <c r="Q39" s="126">
        <f t="shared" si="8"/>
        <v>17.18</v>
      </c>
      <c r="R39" s="127">
        <f t="shared" si="9"/>
        <v>29070.126</v>
      </c>
      <c r="S39" s="125">
        <v>0.18</v>
      </c>
      <c r="T39" s="126">
        <f t="shared" si="10"/>
        <v>17.18</v>
      </c>
      <c r="U39" s="127">
        <f t="shared" si="11"/>
        <v>29070.126</v>
      </c>
      <c r="V39" s="125">
        <v>0.1</v>
      </c>
      <c r="W39" s="126">
        <f t="shared" si="12"/>
        <v>9.5399999999999991</v>
      </c>
      <c r="X39" s="127">
        <f t="shared" si="13"/>
        <v>16150.070000000002</v>
      </c>
      <c r="Y39" s="125"/>
      <c r="Z39" s="126">
        <f t="shared" si="16"/>
        <v>0</v>
      </c>
      <c r="AA39" s="347">
        <f t="shared" si="17"/>
        <v>0</v>
      </c>
    </row>
    <row r="40" spans="1:27" ht="25.5" customHeight="1">
      <c r="A40" s="346" t="str">
        <f>ORÇAMENTO!A40</f>
        <v>2.24</v>
      </c>
      <c r="B40" s="122" t="str">
        <f>VLOOKUP($A40,ORÇAMENTO!$A$7:$J$58,2,FALSE)</f>
        <v>CARGA, MANOBRAS E DESCARGA DE MISTURA BETUMINOSA A QUENTE</v>
      </c>
      <c r="C40" s="121" t="str">
        <f>VLOOKUP($A40,ORÇAMENTO!$A$7:$J$58,3,FALSE)</f>
        <v>ton</v>
      </c>
      <c r="D40" s="124">
        <f>VLOOKUP($A40,ORÇAMENTO!$A$7:$J$58,4,FALSE)</f>
        <v>243.83</v>
      </c>
      <c r="E40" s="124">
        <f>VLOOKUP($A40,ORÇAMENTO!$A$7:$J$58,10,FALSE)</f>
        <v>1189.8900000000001</v>
      </c>
      <c r="F40" s="125">
        <f>E40/ORÇAMENTO!$J$58</f>
        <v>3.279917167985183E-4</v>
      </c>
      <c r="G40" s="125">
        <v>0.18</v>
      </c>
      <c r="H40" s="126">
        <f t="shared" si="2"/>
        <v>43.89</v>
      </c>
      <c r="I40" s="127">
        <f t="shared" si="3"/>
        <v>214.18020000000001</v>
      </c>
      <c r="J40" s="125">
        <v>0.18</v>
      </c>
      <c r="K40" s="126">
        <f t="shared" si="4"/>
        <v>43.89</v>
      </c>
      <c r="L40" s="127">
        <f t="shared" si="5"/>
        <v>214.18020000000001</v>
      </c>
      <c r="M40" s="125">
        <v>0.18</v>
      </c>
      <c r="N40" s="126">
        <f t="shared" si="6"/>
        <v>43.89</v>
      </c>
      <c r="O40" s="127">
        <f t="shared" si="7"/>
        <v>214.18020000000001</v>
      </c>
      <c r="P40" s="125">
        <v>0.18</v>
      </c>
      <c r="Q40" s="126">
        <f t="shared" si="8"/>
        <v>43.89</v>
      </c>
      <c r="R40" s="127">
        <f t="shared" si="9"/>
        <v>214.18020000000001</v>
      </c>
      <c r="S40" s="125">
        <v>0.18</v>
      </c>
      <c r="T40" s="126">
        <f t="shared" si="10"/>
        <v>43.89</v>
      </c>
      <c r="U40" s="127">
        <f t="shared" si="11"/>
        <v>214.18020000000001</v>
      </c>
      <c r="V40" s="125">
        <v>0.1</v>
      </c>
      <c r="W40" s="126">
        <f t="shared" si="12"/>
        <v>24.38</v>
      </c>
      <c r="X40" s="127">
        <f t="shared" si="13"/>
        <v>118.98900000000002</v>
      </c>
      <c r="Y40" s="125"/>
      <c r="Z40" s="126">
        <f t="shared" si="16"/>
        <v>0</v>
      </c>
      <c r="AA40" s="347">
        <f t="shared" si="17"/>
        <v>0</v>
      </c>
    </row>
    <row r="41" spans="1:27" ht="25.5" customHeight="1">
      <c r="A41" s="346" t="str">
        <f>ORÇAMENTO!A41</f>
        <v>2.25</v>
      </c>
      <c r="B41" s="122" t="str">
        <f>VLOOKUP($A41,ORÇAMENTO!$A$7:$J$58,2,FALSE)</f>
        <v>TRANSPORTE DE CBUQ ATÉ 30 KM - DMT 30 KM</v>
      </c>
      <c r="C41" s="121" t="str">
        <f>VLOOKUP($A41,ORÇAMENTO!$A$7:$J$58,3,FALSE)</f>
        <v>txkm</v>
      </c>
      <c r="D41" s="124">
        <f>VLOOKUP($A41,ORÇAMENTO!$A$7:$J$58,4,FALSE)</f>
        <v>7314.9</v>
      </c>
      <c r="E41" s="124">
        <f>VLOOKUP($A41,ORÇAMENTO!$A$7:$J$58,10,FALSE)</f>
        <v>9875.11</v>
      </c>
      <c r="F41" s="125">
        <f>E41/ORÇAMENTO!$J$58</f>
        <v>2.7220619405778821E-3</v>
      </c>
      <c r="G41" s="125">
        <v>0.18</v>
      </c>
      <c r="H41" s="126">
        <f t="shared" si="2"/>
        <v>1316.68</v>
      </c>
      <c r="I41" s="127">
        <f t="shared" si="3"/>
        <v>1777.5198</v>
      </c>
      <c r="J41" s="125">
        <v>0.18</v>
      </c>
      <c r="K41" s="126">
        <f t="shared" si="4"/>
        <v>1316.68</v>
      </c>
      <c r="L41" s="127">
        <f t="shared" si="5"/>
        <v>1777.5198</v>
      </c>
      <c r="M41" s="125">
        <v>0.18</v>
      </c>
      <c r="N41" s="126">
        <f t="shared" si="6"/>
        <v>1316.68</v>
      </c>
      <c r="O41" s="127">
        <f t="shared" si="7"/>
        <v>1777.5198</v>
      </c>
      <c r="P41" s="125">
        <v>0.18</v>
      </c>
      <c r="Q41" s="126">
        <f t="shared" si="8"/>
        <v>1316.68</v>
      </c>
      <c r="R41" s="127">
        <f t="shared" si="9"/>
        <v>1777.5198</v>
      </c>
      <c r="S41" s="125">
        <v>0.18</v>
      </c>
      <c r="T41" s="126">
        <f t="shared" si="10"/>
        <v>1316.68</v>
      </c>
      <c r="U41" s="127">
        <f t="shared" si="11"/>
        <v>1777.5198</v>
      </c>
      <c r="V41" s="125">
        <v>0.1</v>
      </c>
      <c r="W41" s="126">
        <f t="shared" si="12"/>
        <v>731.49</v>
      </c>
      <c r="X41" s="127">
        <f t="shared" si="13"/>
        <v>987.51100000000008</v>
      </c>
      <c r="Y41" s="125"/>
      <c r="Z41" s="126">
        <f t="shared" si="16"/>
        <v>0</v>
      </c>
      <c r="AA41" s="347">
        <f t="shared" si="17"/>
        <v>0</v>
      </c>
    </row>
    <row r="42" spans="1:27" ht="25.5" customHeight="1">
      <c r="A42" s="346" t="str">
        <f>ORÇAMENTO!A42</f>
        <v>2.26</v>
      </c>
      <c r="B42" s="122" t="str">
        <f>VLOOKUP($A42,ORÇAMENTO!$A$7:$J$58,2,FALSE)</f>
        <v>TRANSPORTE DE CBUQ ADICIONAL PARA EXECEDENTE A 30 KM - DMT 20 KM</v>
      </c>
      <c r="C42" s="121" t="str">
        <f>VLOOKUP($A42,ORÇAMENTO!$A$7:$J$58,3,FALSE)</f>
        <v>txkm</v>
      </c>
      <c r="D42" s="124">
        <f>VLOOKUP($A42,ORÇAMENTO!$A$7:$J$58,4,FALSE)</f>
        <v>4876.6000000000004</v>
      </c>
      <c r="E42" s="124">
        <f>VLOOKUP($A42,ORÇAMENTO!$A$7:$J$58,10,FALSE)</f>
        <v>2584.59</v>
      </c>
      <c r="F42" s="125">
        <f>E42/ORÇAMENTO!$J$58</f>
        <v>7.1243905850144331E-4</v>
      </c>
      <c r="G42" s="125">
        <v>0.18</v>
      </c>
      <c r="H42" s="126">
        <f t="shared" si="2"/>
        <v>877.79</v>
      </c>
      <c r="I42" s="127">
        <f t="shared" si="3"/>
        <v>465.22620000000001</v>
      </c>
      <c r="J42" s="125">
        <v>0.18</v>
      </c>
      <c r="K42" s="126">
        <f t="shared" si="4"/>
        <v>877.79</v>
      </c>
      <c r="L42" s="127">
        <f t="shared" si="5"/>
        <v>465.22620000000001</v>
      </c>
      <c r="M42" s="125">
        <v>0.18</v>
      </c>
      <c r="N42" s="126">
        <f t="shared" si="6"/>
        <v>877.79</v>
      </c>
      <c r="O42" s="127">
        <f t="shared" si="7"/>
        <v>465.22620000000001</v>
      </c>
      <c r="P42" s="125">
        <v>0.18</v>
      </c>
      <c r="Q42" s="126">
        <f t="shared" si="8"/>
        <v>877.79</v>
      </c>
      <c r="R42" s="127">
        <f t="shared" si="9"/>
        <v>465.22620000000001</v>
      </c>
      <c r="S42" s="125">
        <v>0.18</v>
      </c>
      <c r="T42" s="126">
        <f t="shared" si="10"/>
        <v>877.79</v>
      </c>
      <c r="U42" s="127">
        <f t="shared" si="11"/>
        <v>465.22620000000001</v>
      </c>
      <c r="V42" s="125">
        <v>0.1</v>
      </c>
      <c r="W42" s="126">
        <f t="shared" si="12"/>
        <v>487.66</v>
      </c>
      <c r="X42" s="127">
        <f t="shared" si="13"/>
        <v>258.459</v>
      </c>
      <c r="Y42" s="125"/>
      <c r="Z42" s="126">
        <f t="shared" si="16"/>
        <v>0</v>
      </c>
      <c r="AA42" s="347">
        <f t="shared" si="17"/>
        <v>0</v>
      </c>
    </row>
    <row r="43" spans="1:27" ht="25.5" customHeight="1">
      <c r="A43" s="346" t="str">
        <f>ORÇAMENTO!A43</f>
        <v>2.27</v>
      </c>
      <c r="B43" s="122" t="str">
        <f>VLOOKUP($A43,ORÇAMENTO!$A$7:$J$58,2,FALSE)</f>
        <v>LIMPEZA, VARREÇÃO E LAVAGEM DE PISTA</v>
      </c>
      <c r="C43" s="121" t="str">
        <f>VLOOKUP($A43,ORÇAMENTO!$A$7:$J$58,3,FALSE)</f>
        <v>m²</v>
      </c>
      <c r="D43" s="124">
        <f>VLOOKUP($A43,ORÇAMENTO!$A$7:$J$58,4,FALSE)</f>
        <v>29827.260000000002</v>
      </c>
      <c r="E43" s="124">
        <f>VLOOKUP($A43,ORÇAMENTO!$A$7:$J$58,10,FALSE)</f>
        <v>89481.78</v>
      </c>
      <c r="F43" s="125">
        <f>E43/ORÇAMENTO!$J$58</f>
        <v>2.4665542734527826E-2</v>
      </c>
      <c r="G43" s="125">
        <v>0.14000000000000001</v>
      </c>
      <c r="H43" s="126">
        <f t="shared" ref="H43:H48" si="18">ROUND($D43*G43,2)</f>
        <v>4175.82</v>
      </c>
      <c r="I43" s="127">
        <f t="shared" ref="I43:I48" si="19">$E43*G43</f>
        <v>12527.449200000001</v>
      </c>
      <c r="J43" s="125">
        <v>0.14000000000000001</v>
      </c>
      <c r="K43" s="126">
        <f t="shared" ref="K43:K48" si="20">ROUND($D43*J43,2)</f>
        <v>4175.82</v>
      </c>
      <c r="L43" s="127">
        <f t="shared" ref="L43:L48" si="21">$E43*J43</f>
        <v>12527.449200000001</v>
      </c>
      <c r="M43" s="125">
        <v>0.14499999999999999</v>
      </c>
      <c r="N43" s="126">
        <f t="shared" ref="N43:N48" si="22">ROUND($D43*M43,2)</f>
        <v>4324.95</v>
      </c>
      <c r="O43" s="127">
        <f t="shared" ref="O43:O48" si="23">$E43*M43</f>
        <v>12974.858099999999</v>
      </c>
      <c r="P43" s="125">
        <v>0.155</v>
      </c>
      <c r="Q43" s="126">
        <f t="shared" ref="Q43:Q48" si="24">ROUND($D43*P43,2)</f>
        <v>4623.2299999999996</v>
      </c>
      <c r="R43" s="127">
        <f t="shared" ref="R43:R48" si="25">$E43*P43</f>
        <v>13869.6759</v>
      </c>
      <c r="S43" s="125">
        <v>0.16</v>
      </c>
      <c r="T43" s="126">
        <f t="shared" ref="T43:T48" si="26">ROUND($D43*S43,2)</f>
        <v>4772.3599999999997</v>
      </c>
      <c r="U43" s="127">
        <f t="shared" ref="U43:U48" si="27">$E43*S43</f>
        <v>14317.084800000001</v>
      </c>
      <c r="V43" s="125">
        <v>0.16</v>
      </c>
      <c r="W43" s="126">
        <f t="shared" ref="W43:W48" si="28">ROUND($D43*V43,2)</f>
        <v>4772.3599999999997</v>
      </c>
      <c r="X43" s="127">
        <f t="shared" ref="X43:X48" si="29">$E43*V43</f>
        <v>14317.084800000001</v>
      </c>
      <c r="Y43" s="125">
        <v>0.1</v>
      </c>
      <c r="Z43" s="126">
        <f t="shared" si="16"/>
        <v>2982.73</v>
      </c>
      <c r="AA43" s="347">
        <f t="shared" si="17"/>
        <v>8948.1779999999999</v>
      </c>
    </row>
    <row r="44" spans="1:27" ht="25.5" customHeight="1">
      <c r="A44" s="346" t="str">
        <f>ORÇAMENTO!A44</f>
        <v>2.28</v>
      </c>
      <c r="B44" s="122" t="str">
        <f>VLOOKUP($A44,ORÇAMENTO!$A$7:$J$58,2,FALSE)</f>
        <v>PINTURA DE LIGACAO COM EMULSAO RR-2C</v>
      </c>
      <c r="C44" s="121" t="str">
        <f>VLOOKUP($A44,ORÇAMENTO!$A$7:$J$58,3,FALSE)</f>
        <v>m²</v>
      </c>
      <c r="D44" s="124">
        <f>VLOOKUP($A44,ORÇAMENTO!$A$7:$J$58,4,FALSE)</f>
        <v>29827.260000000002</v>
      </c>
      <c r="E44" s="124">
        <f>VLOOKUP($A44,ORÇAMENTO!$A$7:$J$58,10,FALSE)</f>
        <v>112150.46999999997</v>
      </c>
      <c r="F44" s="125">
        <f>E44/ORÇAMENTO!$J$58</f>
        <v>3.0914139286035439E-2</v>
      </c>
      <c r="G44" s="125">
        <v>0.14000000000000001</v>
      </c>
      <c r="H44" s="126">
        <f t="shared" si="18"/>
        <v>4175.82</v>
      </c>
      <c r="I44" s="127">
        <f t="shared" si="19"/>
        <v>15701.065799999998</v>
      </c>
      <c r="J44" s="125">
        <v>0.14000000000000001</v>
      </c>
      <c r="K44" s="126">
        <f t="shared" si="20"/>
        <v>4175.82</v>
      </c>
      <c r="L44" s="127">
        <f t="shared" si="21"/>
        <v>15701.065799999998</v>
      </c>
      <c r="M44" s="125">
        <v>0.14499999999999999</v>
      </c>
      <c r="N44" s="126">
        <f t="shared" si="22"/>
        <v>4324.95</v>
      </c>
      <c r="O44" s="127">
        <f t="shared" si="23"/>
        <v>16261.818149999996</v>
      </c>
      <c r="P44" s="125">
        <v>0.155</v>
      </c>
      <c r="Q44" s="126">
        <f t="shared" si="24"/>
        <v>4623.2299999999996</v>
      </c>
      <c r="R44" s="127">
        <f t="shared" si="25"/>
        <v>17383.322849999997</v>
      </c>
      <c r="S44" s="125">
        <v>0.16</v>
      </c>
      <c r="T44" s="126">
        <f t="shared" si="26"/>
        <v>4772.3599999999997</v>
      </c>
      <c r="U44" s="127">
        <f t="shared" si="27"/>
        <v>17944.075199999996</v>
      </c>
      <c r="V44" s="125">
        <v>0.16</v>
      </c>
      <c r="W44" s="126">
        <f t="shared" si="28"/>
        <v>4772.3599999999997</v>
      </c>
      <c r="X44" s="127">
        <f t="shared" si="29"/>
        <v>17944.075199999996</v>
      </c>
      <c r="Y44" s="125">
        <v>0.1</v>
      </c>
      <c r="Z44" s="126">
        <f>ROUND($D44*Y44,2)</f>
        <v>2982.73</v>
      </c>
      <c r="AA44" s="347">
        <f>$E44*Y44</f>
        <v>11215.046999999999</v>
      </c>
    </row>
    <row r="45" spans="1:27" ht="33" customHeight="1">
      <c r="A45" s="346" t="str">
        <f>ORÇAMENTO!A45</f>
        <v>2.29</v>
      </c>
      <c r="B45" s="123" t="str">
        <f>VLOOKUP($A45,ORÇAMENTO!$A$7:$J$58,2,FALSE)</f>
        <v>CONCRETO BETUMINOSO USINADO QUENTE (C.B.U.Q.), FORNECIMENTO E EXECUÇÃO (E= 5CM), EXCLUSIVE TRANSPORTE</v>
      </c>
      <c r="C45" s="121" t="str">
        <f>VLOOKUP($A45,ORÇAMENTO!$A$7:$J$58,3,FALSE)</f>
        <v>m³</v>
      </c>
      <c r="D45" s="124">
        <f>VLOOKUP($A45,ORÇAMENTO!$A$7:$J$58,4,FALSE)</f>
        <v>1491.3300000000002</v>
      </c>
      <c r="E45" s="124">
        <f>VLOOKUP($A45,ORÇAMENTO!$A$7:$J$58,10,FALSE)</f>
        <v>2523583.8499999996</v>
      </c>
      <c r="F45" s="125">
        <f>E45/ORÇAMENTO!$J$58</f>
        <v>0.69562278819597967</v>
      </c>
      <c r="G45" s="125">
        <v>0.14000000000000001</v>
      </c>
      <c r="H45" s="126">
        <f t="shared" si="18"/>
        <v>208.79</v>
      </c>
      <c r="I45" s="127">
        <f t="shared" si="19"/>
        <v>353301.739</v>
      </c>
      <c r="J45" s="125">
        <v>0.14000000000000001</v>
      </c>
      <c r="K45" s="126">
        <f t="shared" si="20"/>
        <v>208.79</v>
      </c>
      <c r="L45" s="127">
        <f t="shared" si="21"/>
        <v>353301.739</v>
      </c>
      <c r="M45" s="125">
        <v>0.14499999999999999</v>
      </c>
      <c r="N45" s="126">
        <f t="shared" si="22"/>
        <v>216.24</v>
      </c>
      <c r="O45" s="127">
        <f t="shared" si="23"/>
        <v>365919.65824999992</v>
      </c>
      <c r="P45" s="125">
        <v>0.155</v>
      </c>
      <c r="Q45" s="126">
        <f t="shared" si="24"/>
        <v>231.16</v>
      </c>
      <c r="R45" s="127">
        <f t="shared" si="25"/>
        <v>391155.49674999993</v>
      </c>
      <c r="S45" s="125">
        <v>0.16</v>
      </c>
      <c r="T45" s="126">
        <f t="shared" si="26"/>
        <v>238.61</v>
      </c>
      <c r="U45" s="127">
        <f t="shared" si="27"/>
        <v>403773.41599999997</v>
      </c>
      <c r="V45" s="125">
        <v>0.16</v>
      </c>
      <c r="W45" s="126">
        <f t="shared" si="28"/>
        <v>238.61</v>
      </c>
      <c r="X45" s="127">
        <f t="shared" si="29"/>
        <v>403773.41599999997</v>
      </c>
      <c r="Y45" s="125">
        <v>0.1</v>
      </c>
      <c r="Z45" s="126">
        <f>ROUND($D45*Y45,2)</f>
        <v>149.13</v>
      </c>
      <c r="AA45" s="347">
        <f>$E45*Y45</f>
        <v>252358.38499999998</v>
      </c>
    </row>
    <row r="46" spans="1:27" ht="25.5" customHeight="1">
      <c r="A46" s="346" t="str">
        <f>ORÇAMENTO!A46</f>
        <v>2.30</v>
      </c>
      <c r="B46" s="122" t="str">
        <f>VLOOKUP($A46,ORÇAMENTO!$A$7:$J$58,2,FALSE)</f>
        <v>CARGA, MANOBRAS E DESCARGA DE MISTURA BETUMINOSA A QUENTE</v>
      </c>
      <c r="C46" s="121" t="str">
        <f>VLOOKUP($A46,ORÇAMENTO!$A$7:$J$58,3,FALSE)</f>
        <v>ton</v>
      </c>
      <c r="D46" s="124">
        <f>VLOOKUP($A46,ORÇAMENTO!$A$7:$J$58,4,FALSE)</f>
        <v>3810</v>
      </c>
      <c r="E46" s="124">
        <f>VLOOKUP($A46,ORÇAMENTO!$A$7:$J$58,10,FALSE)</f>
        <v>18592.759999999998</v>
      </c>
      <c r="F46" s="125">
        <f>E46/ORÇAMENTO!$J$58</f>
        <v>5.1250714540191263E-3</v>
      </c>
      <c r="G46" s="125">
        <v>0.14000000000000001</v>
      </c>
      <c r="H46" s="126">
        <f t="shared" si="18"/>
        <v>533.4</v>
      </c>
      <c r="I46" s="127">
        <f t="shared" si="19"/>
        <v>2602.9864000000002</v>
      </c>
      <c r="J46" s="125">
        <v>0.14000000000000001</v>
      </c>
      <c r="K46" s="126">
        <f t="shared" si="20"/>
        <v>533.4</v>
      </c>
      <c r="L46" s="127">
        <f t="shared" si="21"/>
        <v>2602.9864000000002</v>
      </c>
      <c r="M46" s="125">
        <v>0.14499999999999999</v>
      </c>
      <c r="N46" s="126">
        <f t="shared" si="22"/>
        <v>552.45000000000005</v>
      </c>
      <c r="O46" s="127">
        <f t="shared" si="23"/>
        <v>2695.9501999999998</v>
      </c>
      <c r="P46" s="125">
        <v>0.155</v>
      </c>
      <c r="Q46" s="126">
        <f t="shared" si="24"/>
        <v>590.54999999999995</v>
      </c>
      <c r="R46" s="127">
        <f t="shared" si="25"/>
        <v>2881.8777999999998</v>
      </c>
      <c r="S46" s="125">
        <v>0.16</v>
      </c>
      <c r="T46" s="126">
        <f t="shared" si="26"/>
        <v>609.6</v>
      </c>
      <c r="U46" s="127">
        <f t="shared" si="27"/>
        <v>2974.8415999999997</v>
      </c>
      <c r="V46" s="125">
        <v>0.16</v>
      </c>
      <c r="W46" s="126">
        <f t="shared" si="28"/>
        <v>609.6</v>
      </c>
      <c r="X46" s="127">
        <f t="shared" si="29"/>
        <v>2974.8415999999997</v>
      </c>
      <c r="Y46" s="125">
        <v>0.1</v>
      </c>
      <c r="Z46" s="126">
        <f>ROUND($D46*Y46,2)</f>
        <v>381</v>
      </c>
      <c r="AA46" s="347">
        <f>$E46*Y46</f>
        <v>1859.2759999999998</v>
      </c>
    </row>
    <row r="47" spans="1:27" ht="25.5" customHeight="1">
      <c r="A47" s="346" t="str">
        <f>ORÇAMENTO!A47</f>
        <v>2.31</v>
      </c>
      <c r="B47" s="122" t="str">
        <f>VLOOKUP($A47,ORÇAMENTO!$A$7:$J$58,2,FALSE)</f>
        <v>TRANSPORTE DE CBUQ ATÉ 30 KM - DMT 30 KM</v>
      </c>
      <c r="C47" s="121" t="str">
        <f>VLOOKUP($A47,ORÇAMENTO!$A$7:$J$58,3,FALSE)</f>
        <v>txkm</v>
      </c>
      <c r="D47" s="124">
        <f>VLOOKUP($A47,ORÇAMENTO!$A$7:$J$58,4,FALSE)</f>
        <v>114300</v>
      </c>
      <c r="E47" s="124">
        <f>VLOOKUP($A47,ORÇAMENTO!$A$7:$J$58,10,FALSE)</f>
        <v>154304.97999999998</v>
      </c>
      <c r="F47" s="125">
        <f>E47/ORÇAMENTO!$J$58</f>
        <v>4.2533978183496808E-2</v>
      </c>
      <c r="G47" s="125">
        <v>0.14000000000000001</v>
      </c>
      <c r="H47" s="126">
        <f t="shared" si="18"/>
        <v>16002</v>
      </c>
      <c r="I47" s="127">
        <f t="shared" si="19"/>
        <v>21602.697199999999</v>
      </c>
      <c r="J47" s="125">
        <v>0.14000000000000001</v>
      </c>
      <c r="K47" s="126">
        <f t="shared" si="20"/>
        <v>16002</v>
      </c>
      <c r="L47" s="127">
        <f t="shared" si="21"/>
        <v>21602.697199999999</v>
      </c>
      <c r="M47" s="125">
        <v>0.14499999999999999</v>
      </c>
      <c r="N47" s="126">
        <f t="shared" si="22"/>
        <v>16573.5</v>
      </c>
      <c r="O47" s="127">
        <f t="shared" si="23"/>
        <v>22374.222099999995</v>
      </c>
      <c r="P47" s="125">
        <v>0.155</v>
      </c>
      <c r="Q47" s="126">
        <f t="shared" si="24"/>
        <v>17716.5</v>
      </c>
      <c r="R47" s="127">
        <f t="shared" si="25"/>
        <v>23917.271899999996</v>
      </c>
      <c r="S47" s="125">
        <v>0.16</v>
      </c>
      <c r="T47" s="126">
        <f t="shared" si="26"/>
        <v>18288</v>
      </c>
      <c r="U47" s="127">
        <f t="shared" si="27"/>
        <v>24688.796799999996</v>
      </c>
      <c r="V47" s="125">
        <v>0.16</v>
      </c>
      <c r="W47" s="126">
        <f t="shared" si="28"/>
        <v>18288</v>
      </c>
      <c r="X47" s="127">
        <f t="shared" si="29"/>
        <v>24688.796799999996</v>
      </c>
      <c r="Y47" s="125">
        <v>0.1</v>
      </c>
      <c r="Z47" s="126">
        <f>ROUND($D47*Y47,2)</f>
        <v>11430</v>
      </c>
      <c r="AA47" s="347">
        <f>$E47*Y47</f>
        <v>15430.498</v>
      </c>
    </row>
    <row r="48" spans="1:27" ht="25.5" customHeight="1">
      <c r="A48" s="346" t="str">
        <f>ORÇAMENTO!A48</f>
        <v>2.32</v>
      </c>
      <c r="B48" s="122" t="str">
        <f>VLOOKUP($A48,ORÇAMENTO!$A$7:$J$58,2,FALSE)</f>
        <v>TRANSPORTE DE CBUQ ADICIONAL PARA EXECEDENTE A 30 KM - DMT 20 KM</v>
      </c>
      <c r="C48" s="121" t="str">
        <f>VLOOKUP($A48,ORÇAMENTO!$A$7:$J$58,3,FALSE)</f>
        <v>txkm</v>
      </c>
      <c r="D48" s="124">
        <f>VLOOKUP($A48,ORÇAMENTO!$A$7:$J$58,4,FALSE)</f>
        <v>76200</v>
      </c>
      <c r="E48" s="124">
        <f>VLOOKUP($A48,ORÇAMENTO!$A$7:$J$58,10,FALSE)</f>
        <v>40385.970000000008</v>
      </c>
      <c r="F48" s="125">
        <f>E48/ORÇAMENTO!$J$58</f>
        <v>1.1132343018996259E-2</v>
      </c>
      <c r="G48" s="125">
        <v>0.14000000000000001</v>
      </c>
      <c r="H48" s="126">
        <f t="shared" si="18"/>
        <v>10668</v>
      </c>
      <c r="I48" s="127">
        <f t="shared" si="19"/>
        <v>5654.0358000000015</v>
      </c>
      <c r="J48" s="125">
        <v>0.14000000000000001</v>
      </c>
      <c r="K48" s="126">
        <f t="shared" si="20"/>
        <v>10668</v>
      </c>
      <c r="L48" s="127">
        <f t="shared" si="21"/>
        <v>5654.0358000000015</v>
      </c>
      <c r="M48" s="125">
        <v>0.14499999999999999</v>
      </c>
      <c r="N48" s="126">
        <f t="shared" si="22"/>
        <v>11049</v>
      </c>
      <c r="O48" s="127">
        <f t="shared" si="23"/>
        <v>5855.965650000001</v>
      </c>
      <c r="P48" s="125">
        <v>0.155</v>
      </c>
      <c r="Q48" s="126">
        <f t="shared" si="24"/>
        <v>11811</v>
      </c>
      <c r="R48" s="127">
        <f t="shared" si="25"/>
        <v>6259.825350000001</v>
      </c>
      <c r="S48" s="125">
        <v>0.16</v>
      </c>
      <c r="T48" s="126">
        <f t="shared" si="26"/>
        <v>12192</v>
      </c>
      <c r="U48" s="127">
        <f t="shared" si="27"/>
        <v>6461.7552000000014</v>
      </c>
      <c r="V48" s="125">
        <v>0.16</v>
      </c>
      <c r="W48" s="126">
        <f t="shared" si="28"/>
        <v>12192</v>
      </c>
      <c r="X48" s="127">
        <f t="shared" si="29"/>
        <v>6461.7552000000014</v>
      </c>
      <c r="Y48" s="125">
        <v>0.1</v>
      </c>
      <c r="Z48" s="126">
        <f>ROUND($D48*Y48,2)</f>
        <v>7620</v>
      </c>
      <c r="AA48" s="347">
        <f>$E48*Y48</f>
        <v>4038.5970000000011</v>
      </c>
    </row>
    <row r="49" spans="1:27" ht="25.5" customHeight="1">
      <c r="A49" s="350" t="str">
        <f>CONCATENATE("TOTAL ",B16)</f>
        <v>TOTAL CAPEAMENTO ASFÁLTICO</v>
      </c>
      <c r="B49" s="89"/>
      <c r="C49" s="80"/>
      <c r="D49" s="90"/>
      <c r="E49" s="91">
        <f>SUM(E17:E48)</f>
        <v>3385482.1599999997</v>
      </c>
      <c r="F49" s="92">
        <f>SUM(F17:F48)</f>
        <v>0.93320399856218283</v>
      </c>
      <c r="G49" s="338"/>
      <c r="H49" s="93" t="str">
        <f>G$8</f>
        <v>MÊS 1</v>
      </c>
      <c r="I49" s="112">
        <f>SUM(I17:I48)</f>
        <v>491846.79639999999</v>
      </c>
      <c r="J49" s="338"/>
      <c r="K49" s="93" t="str">
        <f>J$8</f>
        <v>MÊS 2</v>
      </c>
      <c r="L49" s="112">
        <f>SUM(L17:L48)</f>
        <v>491846.79639999999</v>
      </c>
      <c r="M49" s="338"/>
      <c r="N49" s="93" t="str">
        <f>M$8</f>
        <v>MÊS 3</v>
      </c>
      <c r="O49" s="112">
        <f>SUM(O17:O48)</f>
        <v>506539.29544999998</v>
      </c>
      <c r="P49" s="338"/>
      <c r="Q49" s="93" t="str">
        <f>P$8</f>
        <v>MÊS 4</v>
      </c>
      <c r="R49" s="112">
        <f>SUM(R17:R48)</f>
        <v>535924.29355000006</v>
      </c>
      <c r="S49" s="338"/>
      <c r="T49" s="93" t="str">
        <f>S$8</f>
        <v>MÊS 5</v>
      </c>
      <c r="U49" s="112">
        <f>SUM(U17:U48)</f>
        <v>550616.79259999993</v>
      </c>
      <c r="V49" s="338"/>
      <c r="W49" s="93" t="str">
        <f>V$8</f>
        <v>MÊS 6</v>
      </c>
      <c r="X49" s="112">
        <f>SUM(X17:X48)</f>
        <v>514858.2046</v>
      </c>
      <c r="Y49" s="338"/>
      <c r="Z49" s="93" t="str">
        <f>Y$8</f>
        <v>MÊS 7</v>
      </c>
      <c r="AA49" s="351">
        <f>SUM(AA17:AA48)</f>
        <v>293849.98100000003</v>
      </c>
    </row>
    <row r="50" spans="1:27" ht="25.5" customHeight="1">
      <c r="A50" s="353">
        <f>ORÇAMENTO!A50</f>
        <v>3</v>
      </c>
      <c r="B50" s="95" t="str">
        <f>VLOOKUP($A50,ORÇAMENTO!$A$7:$J$58,2,FALSE)</f>
        <v>SINALIZAÇÃO</v>
      </c>
      <c r="C50" s="96">
        <f>VLOOKUP($A50,ORÇAMENTO!$A$7:$J$58,3,FALSE)</f>
        <v>0</v>
      </c>
      <c r="D50" s="85"/>
      <c r="E50" s="85"/>
      <c r="F50" s="86"/>
      <c r="G50" s="87"/>
      <c r="H50" s="88"/>
      <c r="I50" s="111"/>
      <c r="J50" s="87"/>
      <c r="K50" s="88"/>
      <c r="L50" s="111"/>
      <c r="M50" s="87"/>
      <c r="N50" s="88"/>
      <c r="O50" s="111"/>
      <c r="P50" s="87"/>
      <c r="Q50" s="88"/>
      <c r="R50" s="111"/>
      <c r="S50" s="87"/>
      <c r="T50" s="88"/>
      <c r="U50" s="111"/>
      <c r="V50" s="87"/>
      <c r="W50" s="88"/>
      <c r="X50" s="111"/>
      <c r="Y50" s="87"/>
      <c r="Z50" s="88"/>
      <c r="AA50" s="354"/>
    </row>
    <row r="51" spans="1:27" ht="25.5" customHeight="1">
      <c r="A51" s="344" t="str">
        <f>ORÇAMENTO!A51</f>
        <v>3.1</v>
      </c>
      <c r="B51" s="116" t="str">
        <f>VLOOKUP($A51,ORÇAMENTO!$A$7:$J$58,2,FALSE)</f>
        <v>LIMPEZA DA SUPERFÍCIE PARA APLICAÇÃO DE SINALIZAÇÃO</v>
      </c>
      <c r="C51" s="115" t="str">
        <f>VLOOKUP($A51,ORÇAMENTO!$A$7:$J$58,3,FALSE)</f>
        <v>m²</v>
      </c>
      <c r="D51" s="117">
        <f>VLOOKUP($A51,ORÇAMENTO!$A$7:$J$58,4,FALSE)</f>
        <v>1270.1100000000001</v>
      </c>
      <c r="E51" s="124">
        <f>VLOOKUP($A51,ORÇAMENTO!$A$7:$J$58,10,FALSE)</f>
        <v>2730.7</v>
      </c>
      <c r="F51" s="118">
        <f>E51/ORÇAMENTO!$J$58</f>
        <v>7.527141005149331E-4</v>
      </c>
      <c r="G51" s="118"/>
      <c r="H51" s="119">
        <f t="shared" ref="H51:H56" si="30">ROUND($D51*G51,2)</f>
        <v>0</v>
      </c>
      <c r="I51" s="120">
        <f t="shared" ref="I51:I56" si="31">$E51*G51</f>
        <v>0</v>
      </c>
      <c r="J51" s="118"/>
      <c r="K51" s="119">
        <f t="shared" ref="K51:K56" si="32">ROUND($D51*J51,2)</f>
        <v>0</v>
      </c>
      <c r="L51" s="120">
        <f t="shared" ref="L51:L56" si="33">$E51*J51</f>
        <v>0</v>
      </c>
      <c r="M51" s="118"/>
      <c r="N51" s="119">
        <f t="shared" ref="N51:N56" si="34">ROUND($D51*M51,2)</f>
        <v>0</v>
      </c>
      <c r="O51" s="120">
        <f t="shared" ref="O51:O56" si="35">$E51*M51</f>
        <v>0</v>
      </c>
      <c r="P51" s="118"/>
      <c r="Q51" s="119">
        <f t="shared" ref="Q51:Q56" si="36">ROUND($D51*P51,2)</f>
        <v>0</v>
      </c>
      <c r="R51" s="120">
        <f t="shared" ref="R51:R56" si="37">$E51*P51</f>
        <v>0</v>
      </c>
      <c r="S51" s="118"/>
      <c r="T51" s="119">
        <f t="shared" ref="T51:T56" si="38">ROUND($D51*S51,2)</f>
        <v>0</v>
      </c>
      <c r="U51" s="120">
        <f t="shared" ref="U51:U56" si="39">$E51*S51</f>
        <v>0</v>
      </c>
      <c r="V51" s="118"/>
      <c r="W51" s="119">
        <f t="shared" ref="W51:W56" si="40">ROUND($D51*V51,2)</f>
        <v>0</v>
      </c>
      <c r="X51" s="120">
        <f t="shared" ref="X51:X56" si="41">$E51*V51</f>
        <v>0</v>
      </c>
      <c r="Y51" s="118">
        <v>1</v>
      </c>
      <c r="Z51" s="119">
        <f t="shared" ref="Z51:Z56" si="42">ROUND($D51*Y51,2)</f>
        <v>1270.1099999999999</v>
      </c>
      <c r="AA51" s="345">
        <f t="shared" ref="AA51:AA56" si="43">$E51*Y51</f>
        <v>2730.7</v>
      </c>
    </row>
    <row r="52" spans="1:27" ht="25.5" customHeight="1">
      <c r="A52" s="346" t="str">
        <f>ORÇAMENTO!A52</f>
        <v>3.2</v>
      </c>
      <c r="B52" s="122" t="str">
        <f>VLOOKUP($A52,ORÇAMENTO!$A$7:$J$58,2,FALSE)</f>
        <v>SINALIZAÇÃO HORIZONTAL TINTA ACRÍLICA EIXO  (L= 12CM)</v>
      </c>
      <c r="C52" s="121" t="str">
        <f>VLOOKUP($A52,ORÇAMENTO!$A$7:$J$58,3,FALSE)</f>
        <v>m</v>
      </c>
      <c r="D52" s="124">
        <f>VLOOKUP($A52,ORÇAMENTO!$A$7:$J$58,4,FALSE)</f>
        <v>2789.166666666667</v>
      </c>
      <c r="E52" s="124">
        <f>VLOOKUP($A52,ORÇAMENTO!$A$7:$J$58,10,FALSE)</f>
        <v>13638.99</v>
      </c>
      <c r="F52" s="125">
        <f>E52/ORÇAMENTO!$J$58</f>
        <v>3.759570838899245E-3</v>
      </c>
      <c r="G52" s="125"/>
      <c r="H52" s="126">
        <f t="shared" si="30"/>
        <v>0</v>
      </c>
      <c r="I52" s="127">
        <f t="shared" si="31"/>
        <v>0</v>
      </c>
      <c r="J52" s="125"/>
      <c r="K52" s="126">
        <f t="shared" si="32"/>
        <v>0</v>
      </c>
      <c r="L52" s="127">
        <f t="shared" si="33"/>
        <v>0</v>
      </c>
      <c r="M52" s="125"/>
      <c r="N52" s="126">
        <f t="shared" si="34"/>
        <v>0</v>
      </c>
      <c r="O52" s="127">
        <f t="shared" si="35"/>
        <v>0</v>
      </c>
      <c r="P52" s="125"/>
      <c r="Q52" s="126">
        <f t="shared" si="36"/>
        <v>0</v>
      </c>
      <c r="R52" s="127">
        <f t="shared" si="37"/>
        <v>0</v>
      </c>
      <c r="S52" s="125"/>
      <c r="T52" s="126">
        <f t="shared" si="38"/>
        <v>0</v>
      </c>
      <c r="U52" s="127">
        <f t="shared" si="39"/>
        <v>0</v>
      </c>
      <c r="V52" s="125"/>
      <c r="W52" s="126">
        <f t="shared" si="40"/>
        <v>0</v>
      </c>
      <c r="X52" s="127">
        <f t="shared" si="41"/>
        <v>0</v>
      </c>
      <c r="Y52" s="125">
        <v>1</v>
      </c>
      <c r="Z52" s="126">
        <f t="shared" si="42"/>
        <v>2789.17</v>
      </c>
      <c r="AA52" s="347">
        <f t="shared" si="43"/>
        <v>13638.99</v>
      </c>
    </row>
    <row r="53" spans="1:27" ht="25.5" customHeight="1">
      <c r="A53" s="346" t="str">
        <f>ORÇAMENTO!A53</f>
        <v>3.3</v>
      </c>
      <c r="B53" s="122" t="str">
        <f>VLOOKUP($A53,ORÇAMENTO!$A$7:$J$58,2,FALSE)</f>
        <v>SINALIZAÇÃO HORIZONTAL TINTA ACRÍLICA, BORDOS (L= 12 CM)</v>
      </c>
      <c r="C53" s="121" t="str">
        <f>VLOOKUP($A53,ORÇAMENTO!$A$7:$J$58,3,FALSE)</f>
        <v>m</v>
      </c>
      <c r="D53" s="124">
        <f>VLOOKUP($A53,ORÇAMENTO!$A$7:$J$58,4,FALSE)</f>
        <v>3300.0833333333335</v>
      </c>
      <c r="E53" s="124">
        <f>VLOOKUP($A53,ORÇAMENTO!$A$7:$J$58,10,FALSE)</f>
        <v>16137.4</v>
      </c>
      <c r="F53" s="125">
        <f>E53/ORÇAMENTO!$J$58</f>
        <v>4.4482544862671407E-3</v>
      </c>
      <c r="G53" s="125"/>
      <c r="H53" s="126">
        <f t="shared" si="30"/>
        <v>0</v>
      </c>
      <c r="I53" s="127">
        <f t="shared" si="31"/>
        <v>0</v>
      </c>
      <c r="J53" s="125"/>
      <c r="K53" s="126">
        <f t="shared" si="32"/>
        <v>0</v>
      </c>
      <c r="L53" s="127">
        <f t="shared" si="33"/>
        <v>0</v>
      </c>
      <c r="M53" s="125"/>
      <c r="N53" s="126">
        <f t="shared" si="34"/>
        <v>0</v>
      </c>
      <c r="O53" s="127">
        <f t="shared" si="35"/>
        <v>0</v>
      </c>
      <c r="P53" s="125"/>
      <c r="Q53" s="126">
        <f t="shared" si="36"/>
        <v>0</v>
      </c>
      <c r="R53" s="127">
        <f t="shared" si="37"/>
        <v>0</v>
      </c>
      <c r="S53" s="125"/>
      <c r="T53" s="126">
        <f t="shared" si="38"/>
        <v>0</v>
      </c>
      <c r="U53" s="127">
        <f t="shared" si="39"/>
        <v>0</v>
      </c>
      <c r="V53" s="125"/>
      <c r="W53" s="126">
        <f t="shared" si="40"/>
        <v>0</v>
      </c>
      <c r="X53" s="127">
        <f t="shared" si="41"/>
        <v>0</v>
      </c>
      <c r="Y53" s="125">
        <v>1</v>
      </c>
      <c r="Z53" s="126">
        <f t="shared" si="42"/>
        <v>3300.08</v>
      </c>
      <c r="AA53" s="347">
        <f t="shared" si="43"/>
        <v>16137.4</v>
      </c>
    </row>
    <row r="54" spans="1:27" ht="25.5" customHeight="1">
      <c r="A54" s="346" t="str">
        <f>ORÇAMENTO!A54</f>
        <v>3.4</v>
      </c>
      <c r="B54" s="122" t="str">
        <f>VLOOKUP($A54,ORÇAMENTO!$A$7:$J$58,2,FALSE)</f>
        <v>SINALIZAÇÃO HORIZONTAL ÁREAS ESPECIAIS</v>
      </c>
      <c r="C54" s="121" t="str">
        <f>VLOOKUP($A54,ORÇAMENTO!$A$7:$J$58,3,FALSE)</f>
        <v>m²</v>
      </c>
      <c r="D54" s="124">
        <f>VLOOKUP($A54,ORÇAMENTO!$A$7:$J$58,4,FALSE)</f>
        <v>539.4</v>
      </c>
      <c r="E54" s="124">
        <f>VLOOKUP($A54,ORÇAMENTO!$A$7:$J$58,10,FALSE)</f>
        <v>22433.61</v>
      </c>
      <c r="F54" s="125">
        <f>E54/ORÇAMENTO!$J$58</f>
        <v>6.1837970382879149E-3</v>
      </c>
      <c r="G54" s="125"/>
      <c r="H54" s="126">
        <f t="shared" si="30"/>
        <v>0</v>
      </c>
      <c r="I54" s="127">
        <f t="shared" si="31"/>
        <v>0</v>
      </c>
      <c r="J54" s="125"/>
      <c r="K54" s="126">
        <f t="shared" si="32"/>
        <v>0</v>
      </c>
      <c r="L54" s="127">
        <f t="shared" si="33"/>
        <v>0</v>
      </c>
      <c r="M54" s="125"/>
      <c r="N54" s="126">
        <f t="shared" si="34"/>
        <v>0</v>
      </c>
      <c r="O54" s="127">
        <f t="shared" si="35"/>
        <v>0</v>
      </c>
      <c r="P54" s="125"/>
      <c r="Q54" s="126">
        <f t="shared" si="36"/>
        <v>0</v>
      </c>
      <c r="R54" s="127">
        <f t="shared" si="37"/>
        <v>0</v>
      </c>
      <c r="S54" s="125"/>
      <c r="T54" s="126">
        <f t="shared" si="38"/>
        <v>0</v>
      </c>
      <c r="U54" s="127">
        <f t="shared" si="39"/>
        <v>0</v>
      </c>
      <c r="V54" s="125"/>
      <c r="W54" s="126">
        <f t="shared" si="40"/>
        <v>0</v>
      </c>
      <c r="X54" s="127">
        <f t="shared" si="41"/>
        <v>0</v>
      </c>
      <c r="Y54" s="125">
        <v>1</v>
      </c>
      <c r="Z54" s="126">
        <f t="shared" si="42"/>
        <v>539.4</v>
      </c>
      <c r="AA54" s="347">
        <f t="shared" si="43"/>
        <v>22433.61</v>
      </c>
    </row>
    <row r="55" spans="1:27" ht="33" customHeight="1">
      <c r="A55" s="346" t="str">
        <f>ORÇAMENTO!A55</f>
        <v>3.5</v>
      </c>
      <c r="B55" s="123" t="str">
        <f>VLOOKUP($A55,ORÇAMENTO!$A$7:$J$58,2,FALSE)</f>
        <v>PLACA TIPO A32 B-ADVERTENCIA (PASSAGEM DE PEDESTRE)  - SUPORTE METÁLICO H= 2,20M, L = 50CM</v>
      </c>
      <c r="C55" s="121" t="str">
        <f>VLOOKUP($A55,ORÇAMENTO!$A$7:$J$58,3,FALSE)</f>
        <v>unid</v>
      </c>
      <c r="D55" s="124">
        <f>VLOOKUP($A55,ORÇAMENTO!$A$7:$J$58,4,FALSE)</f>
        <v>51</v>
      </c>
      <c r="E55" s="124">
        <f>VLOOKUP($A55,ORÇAMENTO!$A$7:$J$58,10,FALSE)</f>
        <v>34946.22</v>
      </c>
      <c r="F55" s="125">
        <f>E55/ORÇAMENTO!$J$58</f>
        <v>9.6328826138707916E-3</v>
      </c>
      <c r="G55" s="125"/>
      <c r="H55" s="126">
        <f t="shared" si="30"/>
        <v>0</v>
      </c>
      <c r="I55" s="127">
        <f t="shared" si="31"/>
        <v>0</v>
      </c>
      <c r="J55" s="125"/>
      <c r="K55" s="126">
        <f t="shared" si="32"/>
        <v>0</v>
      </c>
      <c r="L55" s="127">
        <f t="shared" si="33"/>
        <v>0</v>
      </c>
      <c r="M55" s="125"/>
      <c r="N55" s="126">
        <f t="shared" si="34"/>
        <v>0</v>
      </c>
      <c r="O55" s="127">
        <f t="shared" si="35"/>
        <v>0</v>
      </c>
      <c r="P55" s="125"/>
      <c r="Q55" s="126">
        <f t="shared" si="36"/>
        <v>0</v>
      </c>
      <c r="R55" s="127">
        <f t="shared" si="37"/>
        <v>0</v>
      </c>
      <c r="S55" s="125"/>
      <c r="T55" s="126">
        <f t="shared" si="38"/>
        <v>0</v>
      </c>
      <c r="U55" s="127">
        <f t="shared" si="39"/>
        <v>0</v>
      </c>
      <c r="V55" s="125"/>
      <c r="W55" s="126">
        <f t="shared" si="40"/>
        <v>0</v>
      </c>
      <c r="X55" s="127">
        <f t="shared" si="41"/>
        <v>0</v>
      </c>
      <c r="Y55" s="125">
        <v>1</v>
      </c>
      <c r="Z55" s="126">
        <f t="shared" si="42"/>
        <v>51</v>
      </c>
      <c r="AA55" s="347">
        <f t="shared" si="43"/>
        <v>34946.22</v>
      </c>
    </row>
    <row r="56" spans="1:27">
      <c r="A56" s="346" t="str">
        <f>ORÇAMENTO!A56</f>
        <v>3.6</v>
      </c>
      <c r="B56" s="123" t="str">
        <f>VLOOKUP($A56,ORÇAMENTO!$A$7:$J$58,2,FALSE)</f>
        <v>LIMPEZA FINAL DA OBRA</v>
      </c>
      <c r="C56" s="121" t="str">
        <f>VLOOKUP($A56,ORÇAMENTO!$A$7:$J$58,3,FALSE)</f>
        <v>m²</v>
      </c>
      <c r="D56" s="124">
        <f>VLOOKUP($A56,ORÇAMENTO!$A$7:$J$58,4,FALSE)</f>
        <v>8948.15</v>
      </c>
      <c r="E56" s="124">
        <f>VLOOKUP($A56,ORÇAMENTO!$A$7:$J$58,10,FALSE)</f>
        <v>8679.66</v>
      </c>
      <c r="F56" s="125">
        <f>E56/ORÇAMENTO!$J$58</f>
        <v>2.3925376166094572E-3</v>
      </c>
      <c r="G56" s="125"/>
      <c r="H56" s="126">
        <f t="shared" si="30"/>
        <v>0</v>
      </c>
      <c r="I56" s="127">
        <f t="shared" si="31"/>
        <v>0</v>
      </c>
      <c r="J56" s="125"/>
      <c r="K56" s="126">
        <f t="shared" si="32"/>
        <v>0</v>
      </c>
      <c r="L56" s="127">
        <f t="shared" si="33"/>
        <v>0</v>
      </c>
      <c r="M56" s="125"/>
      <c r="N56" s="126">
        <f t="shared" si="34"/>
        <v>0</v>
      </c>
      <c r="O56" s="127">
        <f t="shared" si="35"/>
        <v>0</v>
      </c>
      <c r="P56" s="125"/>
      <c r="Q56" s="126">
        <f t="shared" si="36"/>
        <v>0</v>
      </c>
      <c r="R56" s="127">
        <f t="shared" si="37"/>
        <v>0</v>
      </c>
      <c r="S56" s="125"/>
      <c r="T56" s="126">
        <f t="shared" si="38"/>
        <v>0</v>
      </c>
      <c r="U56" s="127">
        <f t="shared" si="39"/>
        <v>0</v>
      </c>
      <c r="V56" s="125"/>
      <c r="W56" s="126">
        <f t="shared" si="40"/>
        <v>0</v>
      </c>
      <c r="X56" s="127">
        <f t="shared" si="41"/>
        <v>0</v>
      </c>
      <c r="Y56" s="125">
        <v>1</v>
      </c>
      <c r="Z56" s="126">
        <f t="shared" si="42"/>
        <v>8948.15</v>
      </c>
      <c r="AA56" s="347">
        <f t="shared" si="43"/>
        <v>8679.66</v>
      </c>
    </row>
    <row r="57" spans="1:27" ht="25.5" customHeight="1">
      <c r="A57" s="350" t="str">
        <f>CONCATENATE("TOTAL ",B50)</f>
        <v>TOTAL SINALIZAÇÃO</v>
      </c>
      <c r="B57" s="89"/>
      <c r="C57" s="80"/>
      <c r="D57" s="90"/>
      <c r="E57" s="91">
        <f>SUM(E51:E56)</f>
        <v>98566.58</v>
      </c>
      <c r="F57" s="92">
        <f>SUM(F51:F56)</f>
        <v>2.7169756694449487E-2</v>
      </c>
      <c r="G57" s="338"/>
      <c r="H57" s="93" t="str">
        <f>G$8</f>
        <v>MÊS 1</v>
      </c>
      <c r="I57" s="112">
        <f>SUM(I51:I56)</f>
        <v>0</v>
      </c>
      <c r="J57" s="338"/>
      <c r="K57" s="93" t="str">
        <f>J$8</f>
        <v>MÊS 2</v>
      </c>
      <c r="L57" s="112">
        <f>SUM(L51:L56)</f>
        <v>0</v>
      </c>
      <c r="M57" s="338"/>
      <c r="N57" s="93" t="str">
        <f>M$8</f>
        <v>MÊS 3</v>
      </c>
      <c r="O57" s="112">
        <f>SUM(O51:O56)</f>
        <v>0</v>
      </c>
      <c r="P57" s="338"/>
      <c r="Q57" s="93" t="str">
        <f>P$8</f>
        <v>MÊS 4</v>
      </c>
      <c r="R57" s="112">
        <f>SUM(R51:R56)</f>
        <v>0</v>
      </c>
      <c r="S57" s="338"/>
      <c r="T57" s="93" t="str">
        <f>S$8</f>
        <v>MÊS 5</v>
      </c>
      <c r="U57" s="112">
        <f>SUM(U51:U56)</f>
        <v>0</v>
      </c>
      <c r="V57" s="338"/>
      <c r="W57" s="93" t="str">
        <f>V$8</f>
        <v>MÊS 6</v>
      </c>
      <c r="X57" s="112">
        <f>SUM(X51:X56)</f>
        <v>0</v>
      </c>
      <c r="Y57" s="338"/>
      <c r="Z57" s="93" t="str">
        <f>Y$8</f>
        <v>MÊS 7</v>
      </c>
      <c r="AA57" s="351">
        <f>SUM(AA51:AA56)</f>
        <v>98566.58</v>
      </c>
    </row>
    <row r="58" spans="1:27" ht="36.75" customHeight="1">
      <c r="A58" s="355" t="s">
        <v>163</v>
      </c>
      <c r="B58" s="97"/>
      <c r="C58" s="97"/>
      <c r="D58" s="98"/>
      <c r="E58" s="99">
        <f>E57+E49+E15</f>
        <v>3627805.03</v>
      </c>
      <c r="F58" s="100">
        <f>F57+F49+F15</f>
        <v>0.99999999999999989</v>
      </c>
      <c r="G58" s="101"/>
      <c r="H58" s="102">
        <f>I58/$E$58</f>
        <v>0.14313480425064945</v>
      </c>
      <c r="I58" s="113">
        <f>I57+I49+I15</f>
        <v>519265.1628285714</v>
      </c>
      <c r="J58" s="102"/>
      <c r="K58" s="100">
        <f>L58/$E$58</f>
        <v>0.14054210014383586</v>
      </c>
      <c r="L58" s="113">
        <f>L57+L49+L15</f>
        <v>509859.33782857144</v>
      </c>
      <c r="M58" s="101"/>
      <c r="N58" s="100">
        <f>O58/$E$58</f>
        <v>0.14459206945820113</v>
      </c>
      <c r="O58" s="113">
        <f>O57+O49+O15</f>
        <v>524551.83687857143</v>
      </c>
      <c r="P58" s="79"/>
      <c r="Q58" s="100">
        <f>R58/$E$58</f>
        <v>0.1526920080869317</v>
      </c>
      <c r="R58" s="113">
        <f>R57+R49+R15</f>
        <v>553936.83497857151</v>
      </c>
      <c r="S58" s="101"/>
      <c r="T58" s="100">
        <f>U58/$E$58</f>
        <v>0.15674197740129694</v>
      </c>
      <c r="U58" s="113">
        <f>U57+U49+U15</f>
        <v>568629.33402857138</v>
      </c>
      <c r="V58" s="79"/>
      <c r="W58" s="100">
        <f>X58/$E$58</f>
        <v>0.14688516654616673</v>
      </c>
      <c r="X58" s="113">
        <f>X57+X49+X15</f>
        <v>532870.74602857139</v>
      </c>
      <c r="Y58" s="101"/>
      <c r="Z58" s="100">
        <f>AA58/$E$58</f>
        <v>0.11541187411291821</v>
      </c>
      <c r="AA58" s="356">
        <f>AA57+AA49+AA15</f>
        <v>418691.77742857148</v>
      </c>
    </row>
    <row r="59" spans="1:27" ht="36.75" customHeight="1" thickBot="1">
      <c r="A59" s="357" t="s">
        <v>170</v>
      </c>
      <c r="B59" s="358"/>
      <c r="C59" s="359"/>
      <c r="D59" s="360"/>
      <c r="E59" s="361"/>
      <c r="F59" s="361"/>
      <c r="G59" s="362"/>
      <c r="H59" s="363">
        <f>H58</f>
        <v>0.14313480425064945</v>
      </c>
      <c r="I59" s="364">
        <f>I58</f>
        <v>519265.1628285714</v>
      </c>
      <c r="J59" s="365"/>
      <c r="K59" s="366">
        <f>K58+H59</f>
        <v>0.28367690439448534</v>
      </c>
      <c r="L59" s="364">
        <f>L58+I59</f>
        <v>1029124.5006571428</v>
      </c>
      <c r="M59" s="362"/>
      <c r="N59" s="366">
        <f>N58+K59</f>
        <v>0.42826897385268647</v>
      </c>
      <c r="O59" s="364">
        <f>O58+L59</f>
        <v>1553676.3375357143</v>
      </c>
      <c r="P59" s="367"/>
      <c r="Q59" s="366">
        <f>Q58+N59</f>
        <v>0.5809609819396182</v>
      </c>
      <c r="R59" s="364">
        <f>R58+O59</f>
        <v>2107613.1725142859</v>
      </c>
      <c r="S59" s="362"/>
      <c r="T59" s="366">
        <f>T58+Q59</f>
        <v>0.73770295934091512</v>
      </c>
      <c r="U59" s="364">
        <f>U58+R59</f>
        <v>2676242.5065428573</v>
      </c>
      <c r="V59" s="367"/>
      <c r="W59" s="366">
        <f>W58+T59</f>
        <v>0.8845881258870818</v>
      </c>
      <c r="X59" s="364">
        <f>X58+U59</f>
        <v>3209113.2525714287</v>
      </c>
      <c r="Y59" s="362"/>
      <c r="Z59" s="366">
        <f>Z58+W59</f>
        <v>1</v>
      </c>
      <c r="AA59" s="368">
        <f>AA58+X59</f>
        <v>3627805.0300000003</v>
      </c>
    </row>
    <row r="60" spans="1:27" ht="19.5" customHeight="1"/>
    <row r="61" spans="1:27" ht="28.5" customHeight="1">
      <c r="K61" s="71"/>
      <c r="M61" s="71"/>
      <c r="N61" s="71"/>
      <c r="P61" s="71"/>
      <c r="Q61" s="71"/>
      <c r="S61" s="71"/>
      <c r="T61" s="71"/>
      <c r="V61" s="71"/>
      <c r="W61" s="71"/>
      <c r="Y61" s="71"/>
      <c r="Z61" s="71"/>
    </row>
    <row r="63" spans="1:27">
      <c r="D63" s="106"/>
    </row>
    <row r="64" spans="1:27">
      <c r="D64" s="106"/>
    </row>
    <row r="65" spans="4:4">
      <c r="D65" s="106"/>
    </row>
    <row r="66" spans="4:4">
      <c r="D66" s="106"/>
    </row>
    <row r="67" spans="4:4">
      <c r="D67" s="106"/>
    </row>
    <row r="68" spans="4:4">
      <c r="D68" s="106"/>
    </row>
    <row r="170" ht="9.75" customHeight="1"/>
    <row r="171" ht="9.75" customHeight="1"/>
    <row r="172" ht="9.75" customHeight="1"/>
  </sheetData>
  <mergeCells count="14">
    <mergeCell ref="V8:X8"/>
    <mergeCell ref="Y8:AA8"/>
    <mergeCell ref="G8:I8"/>
    <mergeCell ref="J8:L8"/>
    <mergeCell ref="M8:O8"/>
    <mergeCell ref="A6:F6"/>
    <mergeCell ref="P8:R8"/>
    <mergeCell ref="S8:U8"/>
    <mergeCell ref="A8:A9"/>
    <mergeCell ref="B8:B9"/>
    <mergeCell ref="C8:C9"/>
    <mergeCell ref="D8:D9"/>
    <mergeCell ref="E8:E9"/>
    <mergeCell ref="F8:F9"/>
  </mergeCells>
  <conditionalFormatting sqref="C8 J8 J9:K9 M9:N9 P9:Q9 S9:T9 Y9:Z9 V9:W9 G9:H9 F8:G8 P8 V8 M8 S8 Y8">
    <cfRule type="cellIs" dxfId="60" priority="1" stopIfTrue="1" operator="lessThan">
      <formula>0</formula>
    </cfRule>
  </conditionalFormatting>
  <printOptions horizontalCentered="1"/>
  <pageMargins left="0.39370078740157483" right="0.19685039370078741" top="0.51181102362204722" bottom="0.39370078740157483" header="0.39370078740157483" footer="0.31496062992125984"/>
  <pageSetup paperSize="8" scale="42" orientation="landscape" r:id="rId1"/>
  <headerFooter alignWithMargins="0"/>
  <legacyDrawingHF r:id="rId2"/>
</worksheet>
</file>

<file path=xl/worksheets/sheet3.xml><?xml version="1.0" encoding="utf-8"?>
<worksheet xmlns="http://schemas.openxmlformats.org/spreadsheetml/2006/main" xmlns:r="http://schemas.openxmlformats.org/officeDocument/2006/relationships">
  <sheetPr>
    <tabColor theme="0" tint="-0.14999847407452621"/>
    <pageSetUpPr fitToPage="1"/>
  </sheetPr>
  <dimension ref="A1:N31"/>
  <sheetViews>
    <sheetView showGridLines="0" zoomScale="70" zoomScaleNormal="75" zoomScaleSheetLayoutView="70" workbookViewId="0">
      <selection activeCell="A25" sqref="A25"/>
    </sheetView>
  </sheetViews>
  <sheetFormatPr defaultColWidth="9.140625" defaultRowHeight="21.95" customHeight="1"/>
  <cols>
    <col min="1" max="1" width="12.42578125" style="12" customWidth="1"/>
    <col min="2" max="2" width="42" style="13" customWidth="1"/>
    <col min="3" max="5" width="24.7109375" style="4" customWidth="1"/>
    <col min="6" max="6" width="20.7109375" style="4" customWidth="1"/>
    <col min="7" max="7" width="33" style="4" customWidth="1"/>
    <col min="8" max="16384" width="9.140625" style="4"/>
  </cols>
  <sheetData>
    <row r="1" spans="1:7" ht="27" customHeight="1">
      <c r="A1" s="1"/>
      <c r="B1" s="2"/>
      <c r="C1" s="3"/>
      <c r="D1" s="3"/>
      <c r="E1" s="3"/>
      <c r="F1" s="3"/>
      <c r="G1" s="3"/>
    </row>
    <row r="2" spans="1:7" s="5" customFormat="1" ht="31.5" customHeight="1">
      <c r="A2" s="295" t="s">
        <v>179</v>
      </c>
      <c r="B2" s="295"/>
      <c r="C2" s="295"/>
      <c r="D2" s="295"/>
      <c r="E2" s="295"/>
      <c r="F2" s="295"/>
      <c r="G2" s="295"/>
    </row>
    <row r="3" spans="1:7" s="5" customFormat="1" ht="31.5" customHeight="1">
      <c r="A3" s="20"/>
      <c r="B3" s="20"/>
      <c r="C3" s="20"/>
      <c r="D3" s="20"/>
      <c r="E3" s="20"/>
      <c r="F3" s="20"/>
      <c r="G3" s="20"/>
    </row>
    <row r="4" spans="1:7" ht="27" customHeight="1">
      <c r="A4" s="9"/>
      <c r="B4" s="9"/>
      <c r="C4" s="9"/>
      <c r="D4" s="9"/>
      <c r="E4" s="9"/>
      <c r="F4" s="9"/>
      <c r="G4" s="9"/>
    </row>
    <row r="5" spans="1:7" ht="27" customHeight="1">
      <c r="A5" s="9"/>
      <c r="B5" s="9"/>
      <c r="C5" s="7" t="s">
        <v>6</v>
      </c>
      <c r="D5" s="7" t="s">
        <v>7</v>
      </c>
      <c r="E5" s="7" t="s">
        <v>8</v>
      </c>
      <c r="F5" s="14"/>
      <c r="G5" s="14" t="s">
        <v>180</v>
      </c>
    </row>
    <row r="6" spans="1:7" ht="33.75" customHeight="1">
      <c r="A6" s="15">
        <v>1</v>
      </c>
      <c r="B6" s="16" t="s">
        <v>9</v>
      </c>
      <c r="C6" s="289">
        <v>3.7999999999999999E-2</v>
      </c>
      <c r="D6" s="289">
        <v>4.0099999999999997E-2</v>
      </c>
      <c r="E6" s="289">
        <v>4.6699999999999998E-2</v>
      </c>
      <c r="F6" s="290" t="s">
        <v>10</v>
      </c>
      <c r="G6" s="291">
        <f>E6</f>
        <v>4.6699999999999998E-2</v>
      </c>
    </row>
    <row r="7" spans="1:7" ht="33.75" customHeight="1">
      <c r="A7" s="15">
        <v>2</v>
      </c>
      <c r="B7" s="16" t="s">
        <v>11</v>
      </c>
      <c r="C7" s="289">
        <v>3.2000000000000002E-3</v>
      </c>
      <c r="D7" s="289">
        <v>4.0000000000000001E-3</v>
      </c>
      <c r="E7" s="289">
        <v>7.4000000000000003E-3</v>
      </c>
      <c r="F7" s="290" t="s">
        <v>12</v>
      </c>
      <c r="G7" s="291">
        <f>E7</f>
        <v>7.4000000000000003E-3</v>
      </c>
    </row>
    <row r="8" spans="1:7" ht="33.75" customHeight="1">
      <c r="A8" s="15">
        <v>3</v>
      </c>
      <c r="B8" s="16" t="s">
        <v>13</v>
      </c>
      <c r="C8" s="289">
        <v>5.0000000000000001E-3</v>
      </c>
      <c r="D8" s="289">
        <v>5.5999999999999999E-3</v>
      </c>
      <c r="E8" s="289">
        <v>9.7000000000000003E-3</v>
      </c>
      <c r="F8" s="290" t="s">
        <v>14</v>
      </c>
      <c r="G8" s="291">
        <f>E8</f>
        <v>9.7000000000000003E-3</v>
      </c>
    </row>
    <row r="9" spans="1:7" ht="33.75" customHeight="1">
      <c r="A9" s="15">
        <v>4</v>
      </c>
      <c r="B9" s="16" t="s">
        <v>15</v>
      </c>
      <c r="C9" s="289">
        <v>1.0200000000000001E-2</v>
      </c>
      <c r="D9" s="289">
        <v>1.11E-2</v>
      </c>
      <c r="E9" s="289">
        <v>1.21E-2</v>
      </c>
      <c r="F9" s="290" t="s">
        <v>16</v>
      </c>
      <c r="G9" s="291">
        <f>E9</f>
        <v>1.21E-2</v>
      </c>
    </row>
    <row r="10" spans="1:7" ht="33.75" customHeight="1">
      <c r="A10" s="15">
        <v>5</v>
      </c>
      <c r="B10" s="16" t="s">
        <v>17</v>
      </c>
      <c r="C10" s="289">
        <v>6.6400000000000001E-2</v>
      </c>
      <c r="D10" s="289">
        <v>7.2999999999999995E-2</v>
      </c>
      <c r="E10" s="289">
        <v>8.6900000000000005E-2</v>
      </c>
      <c r="F10" s="290" t="s">
        <v>18</v>
      </c>
      <c r="G10" s="291">
        <v>8.6900000000000005E-2</v>
      </c>
    </row>
    <row r="11" spans="1:7" ht="33.75" customHeight="1">
      <c r="A11" s="15">
        <v>6</v>
      </c>
      <c r="B11" s="16" t="s">
        <v>255</v>
      </c>
      <c r="C11" s="17"/>
      <c r="D11" s="17"/>
      <c r="E11" s="18" t="s">
        <v>184</v>
      </c>
      <c r="F11" s="290" t="s">
        <v>19</v>
      </c>
      <c r="G11" s="291">
        <f>SUM(G12:G14)</f>
        <v>5.6499999999999995E-2</v>
      </c>
    </row>
    <row r="12" spans="1:7" ht="33.75" customHeight="1">
      <c r="A12" s="15"/>
      <c r="B12" s="16"/>
      <c r="C12" s="17"/>
      <c r="D12" s="17"/>
      <c r="E12" s="18"/>
      <c r="F12" s="290" t="s">
        <v>20</v>
      </c>
      <c r="G12" s="292">
        <v>6.4999999999999997E-3</v>
      </c>
    </row>
    <row r="13" spans="1:7" ht="33.75" customHeight="1">
      <c r="A13" s="133" t="s">
        <v>178</v>
      </c>
      <c r="B13" s="133"/>
      <c r="C13" s="133"/>
      <c r="D13" s="133"/>
      <c r="E13" s="18"/>
      <c r="F13" s="290" t="s">
        <v>21</v>
      </c>
      <c r="G13" s="292">
        <v>0.03</v>
      </c>
    </row>
    <row r="14" spans="1:7" ht="33.75" customHeight="1">
      <c r="A14" s="21" t="s">
        <v>24</v>
      </c>
      <c r="B14" s="22" t="s">
        <v>25</v>
      </c>
      <c r="C14" s="22"/>
      <c r="D14" s="23">
        <v>-1</v>
      </c>
      <c r="E14" s="19"/>
      <c r="F14" s="290" t="s">
        <v>22</v>
      </c>
      <c r="G14" s="292">
        <v>0.02</v>
      </c>
    </row>
    <row r="15" spans="1:7" ht="33.75" customHeight="1">
      <c r="A15" s="25"/>
      <c r="B15" s="24" t="s">
        <v>26</v>
      </c>
      <c r="C15" s="25"/>
      <c r="D15" s="25"/>
      <c r="E15" s="10"/>
      <c r="F15" s="293" t="s">
        <v>23</v>
      </c>
      <c r="G15" s="294">
        <f>ROUND((((1+G6+G7+G8)*(1+G9)*(1+G10))/(1-G11))-1,4)</f>
        <v>0.24030000000000001</v>
      </c>
    </row>
    <row r="16" spans="1:7" ht="14.25" customHeight="1">
      <c r="A16" s="8"/>
      <c r="B16" s="9"/>
      <c r="C16" s="10"/>
      <c r="D16" s="10"/>
      <c r="E16" s="10"/>
      <c r="F16" s="10"/>
      <c r="G16" s="10"/>
    </row>
    <row r="17" spans="1:14" ht="14.25" customHeight="1">
      <c r="A17" s="8"/>
      <c r="B17" s="9"/>
      <c r="C17" s="10"/>
      <c r="D17" s="10"/>
      <c r="E17" s="10"/>
      <c r="F17" s="10"/>
      <c r="G17" s="10"/>
    </row>
    <row r="18" spans="1:14" ht="14.25" customHeight="1">
      <c r="A18" s="8"/>
      <c r="B18" s="9"/>
      <c r="C18" s="10"/>
      <c r="D18" s="10"/>
      <c r="E18" s="10"/>
      <c r="F18" s="10"/>
      <c r="G18" s="10"/>
    </row>
    <row r="19" spans="1:14" ht="14.25" customHeight="1">
      <c r="A19" s="8"/>
      <c r="B19" s="9"/>
      <c r="C19" s="10"/>
      <c r="D19" s="10"/>
      <c r="E19" s="10"/>
      <c r="F19" s="10"/>
      <c r="G19" s="10"/>
    </row>
    <row r="20" spans="1:14" ht="14.25" customHeight="1">
      <c r="A20" s="8"/>
      <c r="B20" s="9"/>
      <c r="C20" s="10"/>
      <c r="D20" s="10"/>
      <c r="E20" s="10"/>
      <c r="F20" s="10"/>
      <c r="G20" s="10"/>
    </row>
    <row r="21" spans="1:14" ht="28.5" customHeight="1">
      <c r="A21" s="26" t="s">
        <v>269</v>
      </c>
      <c r="B21" s="9"/>
      <c r="C21" s="10"/>
      <c r="D21" s="10"/>
      <c r="E21" s="10"/>
      <c r="F21" s="10"/>
      <c r="G21" s="10"/>
    </row>
    <row r="22" spans="1:14" ht="10.5" customHeight="1">
      <c r="A22" s="21"/>
      <c r="B22" s="9"/>
      <c r="C22" s="10"/>
      <c r="D22" s="10"/>
      <c r="E22" s="10"/>
      <c r="F22" s="10"/>
      <c r="G22" s="10"/>
    </row>
    <row r="23" spans="1:14" ht="28.5" customHeight="1">
      <c r="A23" s="23" t="s">
        <v>335</v>
      </c>
      <c r="B23" s="9"/>
      <c r="C23" s="10"/>
      <c r="D23" s="10"/>
      <c r="E23" s="10"/>
      <c r="F23" s="10"/>
      <c r="G23" s="10"/>
    </row>
    <row r="24" spans="1:14" ht="28.5" customHeight="1">
      <c r="A24" s="23" t="s">
        <v>399</v>
      </c>
      <c r="B24" s="9"/>
      <c r="C24" s="10"/>
      <c r="D24" s="10"/>
      <c r="E24" s="10"/>
      <c r="F24" s="10"/>
      <c r="G24" s="10"/>
    </row>
    <row r="25" spans="1:14" ht="14.25" customHeight="1">
      <c r="A25" s="23"/>
      <c r="B25" s="9"/>
      <c r="C25" s="10"/>
      <c r="D25" s="10"/>
      <c r="E25" s="10"/>
      <c r="F25" s="10"/>
      <c r="G25" s="10"/>
    </row>
    <row r="26" spans="1:14" ht="14.25" customHeight="1">
      <c r="A26" s="23"/>
      <c r="B26" s="9"/>
      <c r="C26" s="10"/>
      <c r="D26" s="10"/>
      <c r="E26" s="10"/>
      <c r="F26" s="10"/>
      <c r="G26" s="10"/>
    </row>
    <row r="27" spans="1:14" ht="14.25" customHeight="1">
      <c r="A27" s="23"/>
      <c r="B27" s="9"/>
      <c r="C27" s="10"/>
      <c r="D27" s="10"/>
      <c r="E27" s="10"/>
      <c r="F27" s="10"/>
      <c r="G27" s="10"/>
    </row>
    <row r="28" spans="1:14" ht="14.25" customHeight="1">
      <c r="A28" s="8"/>
      <c r="B28" s="9"/>
      <c r="C28" s="10"/>
      <c r="D28" s="10"/>
      <c r="E28" s="10"/>
      <c r="F28" s="10"/>
      <c r="G28" s="10"/>
    </row>
    <row r="29" spans="1:14" s="5" customFormat="1" ht="22.5" customHeight="1">
      <c r="A29" s="21"/>
      <c r="B29" s="24"/>
      <c r="C29" s="24"/>
      <c r="D29" s="23"/>
      <c r="G29" s="6"/>
      <c r="M29" s="11"/>
      <c r="N29" s="11"/>
    </row>
    <row r="30" spans="1:14" s="5" customFormat="1" ht="22.5" customHeight="1">
      <c r="B30" s="24"/>
      <c r="C30" s="24"/>
      <c r="D30" s="23"/>
      <c r="G30" s="6"/>
      <c r="M30" s="11"/>
      <c r="N30" s="11"/>
    </row>
    <row r="31" spans="1:14" s="5" customFormat="1" ht="22.5" customHeight="1">
      <c r="A31" s="21"/>
      <c r="B31" s="24"/>
      <c r="C31" s="24"/>
      <c r="D31" s="23"/>
      <c r="G31" s="6"/>
      <c r="M31" s="11"/>
      <c r="N31" s="11"/>
    </row>
  </sheetData>
  <printOptions horizontalCentered="1"/>
  <pageMargins left="0.47244094488188981" right="0.47244094488188981" top="0.82677165354330717" bottom="0.31496062992125984" header="0.19685039370078741" footer="0.19685039370078741"/>
  <pageSetup paperSize="9" scale="52" orientation="portrait" r:id="rId1"/>
  <headerFooter alignWithMargins="0">
    <oddFooter>Página &amp;P de &amp;N</oddFooter>
  </headerFooter>
</worksheet>
</file>

<file path=xl/worksheets/sheet4.xml><?xml version="1.0" encoding="utf-8"?>
<worksheet xmlns="http://schemas.openxmlformats.org/spreadsheetml/2006/main" xmlns:r="http://schemas.openxmlformats.org/officeDocument/2006/relationships">
  <dimension ref="A1:G86"/>
  <sheetViews>
    <sheetView topLeftCell="A22" zoomScaleSheetLayoutView="100" workbookViewId="0">
      <selection activeCell="J31" sqref="J31"/>
    </sheetView>
  </sheetViews>
  <sheetFormatPr defaultColWidth="9.140625" defaultRowHeight="15"/>
  <cols>
    <col min="1" max="1" width="12" style="251" customWidth="1"/>
    <col min="2" max="2" width="44.85546875" style="250" customWidth="1"/>
    <col min="3" max="4" width="16.7109375" style="369" customWidth="1"/>
    <col min="5" max="5" width="13.140625" style="250" customWidth="1"/>
    <col min="6" max="16384" width="9.140625" style="250"/>
  </cols>
  <sheetData>
    <row r="1" spans="1:4">
      <c r="A1" s="411" t="s">
        <v>280</v>
      </c>
      <c r="B1" s="411"/>
      <c r="C1" s="411" t="s">
        <v>400</v>
      </c>
      <c r="D1" s="411"/>
    </row>
    <row r="3" spans="1:4" s="252" customFormat="1" ht="18.75">
      <c r="A3" s="410" t="s">
        <v>281</v>
      </c>
      <c r="B3" s="410"/>
      <c r="C3" s="410"/>
      <c r="D3" s="410"/>
    </row>
    <row r="4" spans="1:4" s="255" customFormat="1" ht="15.75">
      <c r="A4" s="253" t="s">
        <v>187</v>
      </c>
      <c r="B4" s="254" t="s">
        <v>188</v>
      </c>
      <c r="C4" s="253" t="s">
        <v>189</v>
      </c>
      <c r="D4" s="253" t="s">
        <v>190</v>
      </c>
    </row>
    <row r="5" spans="1:4" s="255" customFormat="1" ht="15.75">
      <c r="A5" s="253" t="s">
        <v>191</v>
      </c>
      <c r="B5" s="256" t="s">
        <v>192</v>
      </c>
      <c r="C5" s="253"/>
      <c r="D5" s="253"/>
    </row>
    <row r="6" spans="1:4" ht="15.75">
      <c r="A6" s="257" t="s">
        <v>193</v>
      </c>
      <c r="B6" s="258" t="s">
        <v>194</v>
      </c>
      <c r="C6" s="259">
        <v>0.2</v>
      </c>
      <c r="D6" s="259">
        <v>0.2</v>
      </c>
    </row>
    <row r="7" spans="1:4" ht="15.75">
      <c r="A7" s="257" t="s">
        <v>195</v>
      </c>
      <c r="B7" s="258" t="s">
        <v>196</v>
      </c>
      <c r="C7" s="259">
        <v>1.4999999999999999E-2</v>
      </c>
      <c r="D7" s="259">
        <v>1.4999999999999999E-2</v>
      </c>
    </row>
    <row r="8" spans="1:4" ht="15.75">
      <c r="A8" s="257" t="s">
        <v>197</v>
      </c>
      <c r="B8" s="258" t="s">
        <v>198</v>
      </c>
      <c r="C8" s="259">
        <v>0.01</v>
      </c>
      <c r="D8" s="259">
        <v>0.01</v>
      </c>
    </row>
    <row r="9" spans="1:4" ht="15.75">
      <c r="A9" s="257" t="s">
        <v>199</v>
      </c>
      <c r="B9" s="258" t="s">
        <v>200</v>
      </c>
      <c r="C9" s="259">
        <v>2E-3</v>
      </c>
      <c r="D9" s="259">
        <v>2E-3</v>
      </c>
    </row>
    <row r="10" spans="1:4" ht="15.75">
      <c r="A10" s="257" t="s">
        <v>201</v>
      </c>
      <c r="B10" s="258" t="s">
        <v>202</v>
      </c>
      <c r="C10" s="259">
        <v>6.0000000000000001E-3</v>
      </c>
      <c r="D10" s="259">
        <v>6.0000000000000001E-3</v>
      </c>
    </row>
    <row r="11" spans="1:4" ht="15.75">
      <c r="A11" s="257" t="s">
        <v>203</v>
      </c>
      <c r="B11" s="258" t="s">
        <v>204</v>
      </c>
      <c r="C11" s="259">
        <v>2.5000000000000001E-2</v>
      </c>
      <c r="D11" s="259">
        <v>2.5000000000000001E-2</v>
      </c>
    </row>
    <row r="12" spans="1:4" ht="15.75">
      <c r="A12" s="257" t="s">
        <v>205</v>
      </c>
      <c r="B12" s="258" t="s">
        <v>206</v>
      </c>
      <c r="C12" s="259">
        <v>0.03</v>
      </c>
      <c r="D12" s="259">
        <v>0.03</v>
      </c>
    </row>
    <row r="13" spans="1:4" ht="15.75">
      <c r="A13" s="257" t="s">
        <v>207</v>
      </c>
      <c r="B13" s="258" t="s">
        <v>208</v>
      </c>
      <c r="C13" s="259">
        <v>0.08</v>
      </c>
      <c r="D13" s="259">
        <v>0.08</v>
      </c>
    </row>
    <row r="14" spans="1:4" ht="15.75">
      <c r="A14" s="257" t="s">
        <v>209</v>
      </c>
      <c r="B14" s="258" t="s">
        <v>210</v>
      </c>
      <c r="C14" s="259">
        <v>0</v>
      </c>
      <c r="D14" s="259">
        <v>0</v>
      </c>
    </row>
    <row r="15" spans="1:4" s="255" customFormat="1" ht="15.75">
      <c r="A15" s="253"/>
      <c r="B15" s="256" t="s">
        <v>211</v>
      </c>
      <c r="C15" s="260">
        <f>SUM(C6:C14)</f>
        <v>0.36800000000000005</v>
      </c>
      <c r="D15" s="260">
        <f>SUM(D6:D14)</f>
        <v>0.36800000000000005</v>
      </c>
    </row>
    <row r="16" spans="1:4" ht="15.75">
      <c r="A16" s="257" t="s">
        <v>212</v>
      </c>
      <c r="B16" s="258" t="s">
        <v>213</v>
      </c>
      <c r="C16" s="259"/>
      <c r="D16" s="259"/>
    </row>
    <row r="17" spans="1:7" ht="15.75">
      <c r="A17" s="257" t="s">
        <v>214</v>
      </c>
      <c r="B17" s="258" t="s">
        <v>215</v>
      </c>
      <c r="C17" s="259">
        <v>0.17929999999999999</v>
      </c>
      <c r="D17" s="259" t="s">
        <v>216</v>
      </c>
    </row>
    <row r="18" spans="1:7" ht="15.75">
      <c r="A18" s="257" t="s">
        <v>217</v>
      </c>
      <c r="B18" s="258" t="s">
        <v>218</v>
      </c>
      <c r="C18" s="259">
        <v>4.24E-2</v>
      </c>
      <c r="D18" s="259" t="s">
        <v>216</v>
      </c>
    </row>
    <row r="19" spans="1:7" ht="15.75">
      <c r="A19" s="257" t="s">
        <v>219</v>
      </c>
      <c r="B19" s="258" t="s">
        <v>220</v>
      </c>
      <c r="C19" s="259">
        <v>8.5000000000000006E-3</v>
      </c>
      <c r="D19" s="259">
        <v>6.6E-3</v>
      </c>
    </row>
    <row r="20" spans="1:7" ht="15.75">
      <c r="A20" s="257" t="s">
        <v>221</v>
      </c>
      <c r="B20" s="258" t="s">
        <v>222</v>
      </c>
      <c r="C20" s="259">
        <v>0.1081</v>
      </c>
      <c r="D20" s="259">
        <v>8.3299999999999999E-2</v>
      </c>
    </row>
    <row r="21" spans="1:7" ht="15.75">
      <c r="A21" s="257" t="s">
        <v>223</v>
      </c>
      <c r="B21" s="258" t="s">
        <v>224</v>
      </c>
      <c r="C21" s="259">
        <v>6.9999999999999999E-4</v>
      </c>
      <c r="D21" s="259">
        <v>5.9999999999999995E-4</v>
      </c>
    </row>
    <row r="22" spans="1:7" ht="15.75">
      <c r="A22" s="257" t="s">
        <v>225</v>
      </c>
      <c r="B22" s="258" t="s">
        <v>226</v>
      </c>
      <c r="C22" s="259">
        <v>7.1999999999999998E-3</v>
      </c>
      <c r="D22" s="259">
        <v>5.5999999999999999E-3</v>
      </c>
    </row>
    <row r="23" spans="1:7" ht="15.75">
      <c r="A23" s="257">
        <v>7030</v>
      </c>
      <c r="B23" s="258" t="s">
        <v>227</v>
      </c>
      <c r="C23" s="259">
        <v>1.5299999999999999E-2</v>
      </c>
      <c r="D23" s="259" t="s">
        <v>216</v>
      </c>
    </row>
    <row r="24" spans="1:7" ht="15.75">
      <c r="A24" s="257" t="s">
        <v>228</v>
      </c>
      <c r="B24" s="258" t="s">
        <v>229</v>
      </c>
      <c r="C24" s="259">
        <v>1E-3</v>
      </c>
      <c r="D24" s="259">
        <v>8.0000000000000004E-4</v>
      </c>
    </row>
    <row r="25" spans="1:7" ht="15.75">
      <c r="A25" s="257" t="s">
        <v>230</v>
      </c>
      <c r="B25" s="258" t="s">
        <v>231</v>
      </c>
      <c r="C25" s="259">
        <v>8.14E-2</v>
      </c>
      <c r="D25" s="259">
        <v>6.2799999999999995E-2</v>
      </c>
    </row>
    <row r="26" spans="1:7" ht="15.75">
      <c r="A26" s="257" t="s">
        <v>232</v>
      </c>
      <c r="B26" s="258" t="s">
        <v>233</v>
      </c>
      <c r="C26" s="259">
        <v>2.9999999999999997E-4</v>
      </c>
      <c r="D26" s="259">
        <v>2.0000000000000001E-4</v>
      </c>
      <c r="G26" s="255"/>
    </row>
    <row r="27" spans="1:7" s="255" customFormat="1" ht="15.75">
      <c r="A27" s="253"/>
      <c r="B27" s="256" t="s">
        <v>211</v>
      </c>
      <c r="C27" s="260">
        <f>SUM(C17:C26)</f>
        <v>0.44419999999999998</v>
      </c>
      <c r="D27" s="260">
        <f>SUM(D17:D26)</f>
        <v>0.15989999999999999</v>
      </c>
    </row>
    <row r="28" spans="1:7" ht="15.75">
      <c r="A28" s="257" t="s">
        <v>27</v>
      </c>
      <c r="B28" s="258" t="s">
        <v>234</v>
      </c>
      <c r="C28" s="259"/>
      <c r="D28" s="259"/>
    </row>
    <row r="29" spans="1:7" ht="15.75">
      <c r="A29" s="257" t="s">
        <v>235</v>
      </c>
      <c r="B29" s="258" t="s">
        <v>236</v>
      </c>
      <c r="C29" s="259">
        <v>4.4999999999999998E-2</v>
      </c>
      <c r="D29" s="259">
        <v>3.4700000000000002E-2</v>
      </c>
    </row>
    <row r="30" spans="1:7" ht="15.75">
      <c r="A30" s="257" t="s">
        <v>237</v>
      </c>
      <c r="B30" s="258" t="s">
        <v>238</v>
      </c>
      <c r="C30" s="259">
        <v>1.1000000000000001E-3</v>
      </c>
      <c r="D30" s="259">
        <v>8.0000000000000004E-4</v>
      </c>
    </row>
    <row r="31" spans="1:7" ht="15.75">
      <c r="A31" s="257" t="s">
        <v>239</v>
      </c>
      <c r="B31" s="258" t="s">
        <v>240</v>
      </c>
      <c r="C31" s="259">
        <v>4.7800000000000002E-2</v>
      </c>
      <c r="D31" s="259">
        <v>3.6799999999999999E-2</v>
      </c>
    </row>
    <row r="32" spans="1:7" ht="15.75">
      <c r="A32" s="257" t="s">
        <v>241</v>
      </c>
      <c r="B32" s="258" t="s">
        <v>242</v>
      </c>
      <c r="C32" s="259">
        <v>3.4799999999999998E-2</v>
      </c>
      <c r="D32" s="259">
        <v>2.69E-2</v>
      </c>
    </row>
    <row r="33" spans="1:5" ht="15.75">
      <c r="A33" s="257" t="s">
        <v>243</v>
      </c>
      <c r="B33" s="258" t="s">
        <v>244</v>
      </c>
      <c r="C33" s="259">
        <v>3.8E-3</v>
      </c>
      <c r="D33" s="259">
        <v>2.8999999999999998E-3</v>
      </c>
    </row>
    <row r="34" spans="1:5" s="255" customFormat="1" ht="15.75">
      <c r="A34" s="253"/>
      <c r="B34" s="256" t="s">
        <v>211</v>
      </c>
      <c r="C34" s="260">
        <f>SUM(C29:C33)</f>
        <v>0.13249999999999998</v>
      </c>
      <c r="D34" s="260">
        <f>SUM(D29:D33)</f>
        <v>0.10210000000000001</v>
      </c>
    </row>
    <row r="35" spans="1:5" ht="15.75">
      <c r="A35" s="257" t="s">
        <v>245</v>
      </c>
      <c r="B35" s="258" t="s">
        <v>246</v>
      </c>
      <c r="C35" s="259"/>
      <c r="D35" s="259"/>
    </row>
    <row r="36" spans="1:5" ht="15.75">
      <c r="A36" s="257" t="s">
        <v>247</v>
      </c>
      <c r="B36" s="258" t="s">
        <v>248</v>
      </c>
      <c r="C36" s="259">
        <v>0.16350000000000001</v>
      </c>
      <c r="D36" s="259">
        <v>5.8799999999999998E-2</v>
      </c>
    </row>
    <row r="37" spans="1:5" ht="47.25">
      <c r="A37" s="257" t="s">
        <v>249</v>
      </c>
      <c r="B37" s="261" t="s">
        <v>250</v>
      </c>
      <c r="C37" s="259">
        <v>4.0000000000000001E-3</v>
      </c>
      <c r="D37" s="259">
        <v>3.0999999999999999E-3</v>
      </c>
    </row>
    <row r="38" spans="1:5" s="255" customFormat="1" ht="15.75">
      <c r="A38" s="253"/>
      <c r="B38" s="256" t="s">
        <v>211</v>
      </c>
      <c r="C38" s="260">
        <f>SUM(C36:C37)</f>
        <v>0.16750000000000001</v>
      </c>
      <c r="D38" s="260">
        <f>SUM(D36:D37)</f>
        <v>6.1899999999999997E-2</v>
      </c>
    </row>
    <row r="39" spans="1:5" s="255" customFormat="1" ht="15.75">
      <c r="A39" s="253"/>
      <c r="B39" s="254" t="s">
        <v>109</v>
      </c>
      <c r="C39" s="262">
        <f>C15+C27+C34+C38</f>
        <v>1.1122000000000001</v>
      </c>
      <c r="D39" s="262">
        <f>D15+D27+D34+D38</f>
        <v>0.69189999999999996</v>
      </c>
      <c r="E39" s="263"/>
    </row>
    <row r="40" spans="1:5">
      <c r="C40" s="251"/>
      <c r="D40" s="251"/>
    </row>
    <row r="41" spans="1:5">
      <c r="C41" s="251"/>
      <c r="D41" s="251"/>
    </row>
    <row r="42" spans="1:5">
      <c r="C42" s="251"/>
      <c r="D42" s="251"/>
    </row>
    <row r="43" spans="1:5">
      <c r="C43" s="251"/>
      <c r="D43" s="251"/>
    </row>
    <row r="44" spans="1:5">
      <c r="C44" s="251"/>
      <c r="D44" s="251"/>
    </row>
    <row r="45" spans="1:5">
      <c r="C45" s="251"/>
      <c r="D45" s="251"/>
    </row>
    <row r="46" spans="1:5">
      <c r="C46" s="251"/>
      <c r="D46" s="251"/>
    </row>
    <row r="47" spans="1:5">
      <c r="C47" s="251"/>
      <c r="D47" s="251"/>
    </row>
    <row r="48" spans="1:5">
      <c r="C48" s="251"/>
      <c r="D48" s="251"/>
    </row>
    <row r="49" spans="3:4">
      <c r="C49" s="251"/>
      <c r="D49" s="251"/>
    </row>
    <row r="50" spans="3:4">
      <c r="C50" s="251"/>
      <c r="D50" s="251"/>
    </row>
    <row r="51" spans="3:4">
      <c r="C51" s="251"/>
      <c r="D51" s="251"/>
    </row>
    <row r="52" spans="3:4">
      <c r="C52" s="251"/>
      <c r="D52" s="251"/>
    </row>
    <row r="53" spans="3:4">
      <c r="C53" s="251"/>
      <c r="D53" s="251"/>
    </row>
    <row r="54" spans="3:4">
      <c r="C54" s="251"/>
      <c r="D54" s="251"/>
    </row>
    <row r="55" spans="3:4">
      <c r="C55" s="251"/>
      <c r="D55" s="251"/>
    </row>
    <row r="56" spans="3:4">
      <c r="C56" s="251"/>
      <c r="D56" s="251"/>
    </row>
    <row r="57" spans="3:4">
      <c r="C57" s="251"/>
      <c r="D57" s="251"/>
    </row>
    <row r="58" spans="3:4">
      <c r="C58" s="251"/>
      <c r="D58" s="251"/>
    </row>
    <row r="59" spans="3:4">
      <c r="C59" s="251"/>
      <c r="D59" s="272"/>
    </row>
    <row r="60" spans="3:4">
      <c r="D60" s="269"/>
    </row>
    <row r="61" spans="3:4">
      <c r="D61" s="269"/>
    </row>
    <row r="62" spans="3:4">
      <c r="D62" s="269"/>
    </row>
    <row r="63" spans="3:4">
      <c r="D63" s="269"/>
    </row>
    <row r="64" spans="3:4">
      <c r="D64" s="269"/>
    </row>
    <row r="65" spans="4:4">
      <c r="D65" s="269"/>
    </row>
    <row r="66" spans="4:4">
      <c r="D66" s="269"/>
    </row>
    <row r="67" spans="4:4">
      <c r="D67" s="269"/>
    </row>
    <row r="68" spans="4:4">
      <c r="D68" s="269"/>
    </row>
    <row r="79" spans="4:4">
      <c r="D79" s="269"/>
    </row>
    <row r="81" spans="4:5">
      <c r="E81" s="270"/>
    </row>
    <row r="86" spans="4:5">
      <c r="D86" s="369">
        <v>34723</v>
      </c>
      <c r="E86" s="250">
        <v>446.4</v>
      </c>
    </row>
  </sheetData>
  <mergeCells count="3">
    <mergeCell ref="A3:D3"/>
    <mergeCell ref="C1:D1"/>
    <mergeCell ref="A1:B1"/>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sheetPr>
    <tabColor theme="0" tint="-0.14999847407452621"/>
  </sheetPr>
  <dimension ref="A1:P161"/>
  <sheetViews>
    <sheetView topLeftCell="A131" zoomScale="70" zoomScaleNormal="70" zoomScaleSheetLayoutView="70" workbookViewId="0">
      <selection activeCell="B121" sqref="B121:E123"/>
    </sheetView>
  </sheetViews>
  <sheetFormatPr defaultColWidth="9.140625" defaultRowHeight="17.25"/>
  <cols>
    <col min="1" max="1" width="9.140625" style="160"/>
    <col min="2" max="2" width="21" style="160" customWidth="1"/>
    <col min="3" max="3" width="19.42578125" style="160" customWidth="1"/>
    <col min="4" max="4" width="124" style="160" customWidth="1"/>
    <col min="5" max="5" width="14.7109375" style="161" customWidth="1"/>
    <col min="6" max="6" width="19.42578125" style="162" customWidth="1"/>
    <col min="7" max="7" width="13.140625" style="160" customWidth="1"/>
    <col min="8" max="8" width="20.5703125" style="160" customWidth="1"/>
    <col min="9" max="9" width="15" style="320" hidden="1" customWidth="1"/>
    <col min="10" max="10" width="14.5703125" style="320" hidden="1" customWidth="1"/>
    <col min="11" max="11" width="12.140625" style="160" hidden="1" customWidth="1"/>
    <col min="12" max="15" width="15.5703125" style="160" hidden="1" customWidth="1"/>
    <col min="16" max="16" width="12.85546875" style="160" hidden="1" customWidth="1"/>
    <col min="17" max="46" width="0" style="160" hidden="1" customWidth="1"/>
    <col min="47" max="16384" width="9.140625" style="160"/>
  </cols>
  <sheetData>
    <row r="1" spans="1:16" s="264" customFormat="1" ht="31.5" customHeight="1" thickBot="1">
      <c r="A1" s="267"/>
      <c r="B1" s="422" t="s">
        <v>185</v>
      </c>
      <c r="C1" s="423"/>
      <c r="D1" s="423"/>
      <c r="E1" s="423"/>
      <c r="F1" s="423"/>
      <c r="G1" s="423"/>
      <c r="H1" s="424"/>
      <c r="I1" s="316"/>
      <c r="J1" s="317"/>
      <c r="K1" s="266"/>
      <c r="L1" s="266"/>
      <c r="M1" s="266"/>
      <c r="N1" s="266"/>
      <c r="O1" s="266"/>
      <c r="P1" s="266"/>
    </row>
    <row r="2" spans="1:16" s="308" customFormat="1" ht="16.5" customHeight="1" thickBot="1">
      <c r="A2" s="305"/>
      <c r="B2" s="425"/>
      <c r="C2" s="426"/>
      <c r="D2" s="430"/>
      <c r="E2" s="430"/>
      <c r="F2" s="430"/>
      <c r="G2" s="430"/>
      <c r="H2" s="431"/>
      <c r="I2" s="318">
        <f>'BDI '!G15</f>
        <v>0.24030000000000001</v>
      </c>
      <c r="J2" s="319">
        <f>ROUND(I2*100,2)</f>
        <v>24.03</v>
      </c>
      <c r="K2" s="306">
        <f>ORÇAMENTO!$O$5</f>
        <v>97.5</v>
      </c>
      <c r="L2" s="307">
        <f>ORÇAMENTO!$O$3</f>
        <v>50</v>
      </c>
      <c r="M2" s="307">
        <f>ORÇAMENTO!$O$4</f>
        <v>50</v>
      </c>
      <c r="N2" s="307">
        <f>ORÇAMENTO!$O$1</f>
        <v>5</v>
      </c>
      <c r="O2" s="307">
        <f>ORÇAMENTO!$O$2</f>
        <v>0</v>
      </c>
      <c r="P2" s="307">
        <v>50</v>
      </c>
    </row>
    <row r="3" spans="1:16" s="265" customFormat="1" ht="29.25" customHeight="1" thickTop="1">
      <c r="B3" s="427" t="s">
        <v>254</v>
      </c>
      <c r="C3" s="428"/>
      <c r="D3" s="428"/>
      <c r="E3" s="428"/>
      <c r="F3" s="428"/>
      <c r="G3" s="428"/>
      <c r="H3" s="429"/>
      <c r="I3" s="320"/>
      <c r="J3" s="320"/>
      <c r="K3" s="160"/>
      <c r="L3" s="160"/>
      <c r="M3" s="160"/>
    </row>
    <row r="4" spans="1:16">
      <c r="B4" s="278" t="s">
        <v>36</v>
      </c>
      <c r="C4" s="204">
        <f>A4</f>
        <v>0</v>
      </c>
      <c r="D4" s="202" t="s">
        <v>285</v>
      </c>
      <c r="E4" s="173"/>
      <c r="F4" s="174"/>
      <c r="G4" s="172"/>
      <c r="H4" s="279" t="s">
        <v>282</v>
      </c>
    </row>
    <row r="5" spans="1:16">
      <c r="B5" s="171"/>
      <c r="C5" s="172"/>
      <c r="D5" s="172"/>
      <c r="E5" s="173"/>
      <c r="F5" s="174"/>
      <c r="G5" s="172"/>
      <c r="H5" s="175"/>
    </row>
    <row r="6" spans="1:16" ht="16.5" customHeight="1">
      <c r="B6" s="203" t="s">
        <v>38</v>
      </c>
      <c r="C6" s="202" t="s">
        <v>39</v>
      </c>
      <c r="D6" s="202" t="s">
        <v>1</v>
      </c>
      <c r="E6" s="204" t="s">
        <v>41</v>
      </c>
      <c r="F6" s="205" t="s">
        <v>42</v>
      </c>
      <c r="G6" s="202" t="s">
        <v>43</v>
      </c>
      <c r="H6" s="206" t="s">
        <v>44</v>
      </c>
    </row>
    <row r="7" spans="1:16" ht="16.5" customHeight="1">
      <c r="B7" s="176"/>
      <c r="C7" s="177"/>
      <c r="D7" s="207"/>
      <c r="E7" s="177"/>
      <c r="F7" s="178"/>
      <c r="G7" s="179"/>
      <c r="H7" s="180"/>
    </row>
    <row r="8" spans="1:16">
      <c r="B8" s="163" t="s">
        <v>33</v>
      </c>
      <c r="C8" s="164">
        <v>4417</v>
      </c>
      <c r="D8" s="165" t="s">
        <v>330</v>
      </c>
      <c r="E8" s="163" t="s">
        <v>323</v>
      </c>
      <c r="F8" s="323">
        <v>1</v>
      </c>
      <c r="G8" s="169">
        <v>4.32</v>
      </c>
      <c r="H8" s="169">
        <f t="shared" ref="H8:H14" si="0">TRUNC(F8*G8,2)</f>
        <v>4.32</v>
      </c>
    </row>
    <row r="9" spans="1:16">
      <c r="B9" s="163" t="s">
        <v>33</v>
      </c>
      <c r="C9" s="164">
        <v>4491</v>
      </c>
      <c r="D9" s="165" t="s">
        <v>331</v>
      </c>
      <c r="E9" s="163" t="s">
        <v>323</v>
      </c>
      <c r="F9" s="323">
        <v>4</v>
      </c>
      <c r="G9" s="169">
        <v>6.25</v>
      </c>
      <c r="H9" s="169">
        <f t="shared" si="0"/>
        <v>25</v>
      </c>
    </row>
    <row r="10" spans="1:16">
      <c r="B10" s="163" t="s">
        <v>33</v>
      </c>
      <c r="C10" s="164">
        <v>4813</v>
      </c>
      <c r="D10" s="268" t="s">
        <v>332</v>
      </c>
      <c r="E10" s="163" t="s">
        <v>327</v>
      </c>
      <c r="F10" s="323">
        <v>1</v>
      </c>
      <c r="G10" s="169">
        <v>225</v>
      </c>
      <c r="H10" s="169">
        <f t="shared" si="0"/>
        <v>225</v>
      </c>
    </row>
    <row r="11" spans="1:16">
      <c r="B11" s="163" t="s">
        <v>33</v>
      </c>
      <c r="C11" s="164">
        <v>5075</v>
      </c>
      <c r="D11" s="268" t="s">
        <v>333</v>
      </c>
      <c r="E11" s="163" t="s">
        <v>324</v>
      </c>
      <c r="F11" s="323">
        <v>0.11</v>
      </c>
      <c r="G11" s="169">
        <v>20.73</v>
      </c>
      <c r="H11" s="169">
        <f t="shared" si="0"/>
        <v>2.2799999999999998</v>
      </c>
    </row>
    <row r="12" spans="1:16">
      <c r="B12" s="163" t="s">
        <v>27</v>
      </c>
      <c r="C12" s="164">
        <v>88262</v>
      </c>
      <c r="D12" s="165" t="s">
        <v>298</v>
      </c>
      <c r="E12" s="163" t="s">
        <v>290</v>
      </c>
      <c r="F12" s="323">
        <v>1</v>
      </c>
      <c r="G12" s="169">
        <v>22.53</v>
      </c>
      <c r="H12" s="169">
        <f t="shared" si="0"/>
        <v>22.53</v>
      </c>
    </row>
    <row r="13" spans="1:16">
      <c r="B13" s="163" t="s">
        <v>27</v>
      </c>
      <c r="C13" s="164">
        <v>88316</v>
      </c>
      <c r="D13" s="165" t="s">
        <v>300</v>
      </c>
      <c r="E13" s="163" t="s">
        <v>290</v>
      </c>
      <c r="F13" s="323">
        <v>2</v>
      </c>
      <c r="G13" s="169">
        <v>18.84</v>
      </c>
      <c r="H13" s="169">
        <f t="shared" si="0"/>
        <v>37.68</v>
      </c>
    </row>
    <row r="14" spans="1:16">
      <c r="B14" s="163" t="s">
        <v>27</v>
      </c>
      <c r="C14" s="164">
        <v>94962</v>
      </c>
      <c r="D14" s="165" t="s">
        <v>304</v>
      </c>
      <c r="E14" s="163" t="s">
        <v>2</v>
      </c>
      <c r="F14" s="323">
        <v>0.01</v>
      </c>
      <c r="G14" s="169">
        <v>322.58</v>
      </c>
      <c r="H14" s="169">
        <f t="shared" si="0"/>
        <v>3.22</v>
      </c>
    </row>
    <row r="15" spans="1:16" ht="32.25" customHeight="1">
      <c r="B15" s="163"/>
      <c r="C15" s="170"/>
      <c r="D15" s="165"/>
      <c r="E15" s="163"/>
      <c r="F15" s="168"/>
      <c r="G15" s="169"/>
      <c r="H15" s="169"/>
    </row>
    <row r="16" spans="1:16" ht="16.5" customHeight="1">
      <c r="B16" s="210"/>
      <c r="C16" s="211"/>
      <c r="D16" s="211"/>
      <c r="E16" s="212"/>
      <c r="F16" s="213"/>
      <c r="G16" s="211"/>
      <c r="H16" s="214"/>
    </row>
    <row r="17" spans="1:8" ht="15" customHeight="1">
      <c r="B17" s="185" t="s">
        <v>49</v>
      </c>
      <c r="C17" s="215"/>
      <c r="D17" s="216"/>
      <c r="E17" s="217"/>
      <c r="F17" s="188" t="s">
        <v>52</v>
      </c>
      <c r="G17" s="189"/>
      <c r="H17" s="190">
        <f>SUM(H8:H15)</f>
        <v>320.03000000000003</v>
      </c>
    </row>
    <row r="18" spans="1:8" ht="15" customHeight="1">
      <c r="B18" s="171"/>
      <c r="C18" s="218"/>
      <c r="D18" s="218"/>
      <c r="E18" s="219"/>
      <c r="F18" s="188" t="str">
        <f>CONCATENATE("BDI = ",($J$2), "%",)</f>
        <v>BDI = 24,03%</v>
      </c>
      <c r="G18" s="189"/>
      <c r="H18" s="190">
        <f>TRUNC(H17*$I$2,2)</f>
        <v>76.900000000000006</v>
      </c>
    </row>
    <row r="19" spans="1:8" ht="15" customHeight="1">
      <c r="B19" s="191"/>
      <c r="C19" s="221"/>
      <c r="D19" s="222"/>
      <c r="E19" s="223"/>
      <c r="F19" s="194" t="s">
        <v>53</v>
      </c>
      <c r="G19" s="195"/>
      <c r="H19" s="196">
        <f>TRUNC(H18+H17,2)</f>
        <v>396.93</v>
      </c>
    </row>
    <row r="20" spans="1:8">
      <c r="A20" s="160" t="s">
        <v>377</v>
      </c>
      <c r="B20" s="278" t="s">
        <v>36</v>
      </c>
      <c r="C20" s="204" t="str">
        <f>A20</f>
        <v>x</v>
      </c>
      <c r="D20" s="202" t="s">
        <v>0</v>
      </c>
      <c r="E20" s="173"/>
      <c r="F20" s="174"/>
      <c r="G20" s="172"/>
      <c r="H20" s="279" t="s">
        <v>282</v>
      </c>
    </row>
    <row r="21" spans="1:8">
      <c r="B21" s="171"/>
      <c r="C21" s="172"/>
      <c r="D21" s="172"/>
      <c r="E21" s="173"/>
      <c r="F21" s="174"/>
      <c r="G21" s="172"/>
      <c r="H21" s="175"/>
    </row>
    <row r="22" spans="1:8" ht="16.5" customHeight="1">
      <c r="B22" s="203" t="s">
        <v>38</v>
      </c>
      <c r="C22" s="202" t="s">
        <v>39</v>
      </c>
      <c r="D22" s="202" t="s">
        <v>1</v>
      </c>
      <c r="E22" s="204" t="s">
        <v>41</v>
      </c>
      <c r="F22" s="205" t="s">
        <v>42</v>
      </c>
      <c r="G22" s="202" t="s">
        <v>43</v>
      </c>
      <c r="H22" s="206" t="s">
        <v>44</v>
      </c>
    </row>
    <row r="23" spans="1:8" ht="16.5" customHeight="1">
      <c r="B23" s="176"/>
      <c r="C23" s="177"/>
      <c r="D23" s="207"/>
      <c r="E23" s="177"/>
      <c r="F23" s="178"/>
      <c r="G23" s="179"/>
      <c r="H23" s="180"/>
    </row>
    <row r="24" spans="1:8">
      <c r="B24" s="163" t="s">
        <v>33</v>
      </c>
      <c r="C24" s="164">
        <v>4460</v>
      </c>
      <c r="D24" s="165" t="s">
        <v>329</v>
      </c>
      <c r="E24" s="163" t="s">
        <v>323</v>
      </c>
      <c r="F24" s="324">
        <v>2.8860000000000001E-3</v>
      </c>
      <c r="G24" s="169">
        <v>5.61</v>
      </c>
      <c r="H24" s="169">
        <f t="shared" ref="H24:H29" si="1">TRUNC(F24*G24,2)</f>
        <v>0.01</v>
      </c>
    </row>
    <row r="25" spans="1:8">
      <c r="B25" s="163" t="s">
        <v>27</v>
      </c>
      <c r="C25" s="164">
        <v>88253</v>
      </c>
      <c r="D25" s="165" t="s">
        <v>315</v>
      </c>
      <c r="E25" s="163" t="s">
        <v>290</v>
      </c>
      <c r="F25" s="324">
        <v>2.5000000000000001E-3</v>
      </c>
      <c r="G25" s="169">
        <v>14.84</v>
      </c>
      <c r="H25" s="169">
        <f t="shared" si="1"/>
        <v>0.03</v>
      </c>
    </row>
    <row r="26" spans="1:8">
      <c r="B26" s="163" t="s">
        <v>27</v>
      </c>
      <c r="C26" s="164">
        <v>88288</v>
      </c>
      <c r="D26" s="268" t="s">
        <v>316</v>
      </c>
      <c r="E26" s="163" t="s">
        <v>290</v>
      </c>
      <c r="F26" s="324">
        <v>2.5000000000000001E-3</v>
      </c>
      <c r="G26" s="169">
        <v>18.309999999999999</v>
      </c>
      <c r="H26" s="169">
        <f t="shared" si="1"/>
        <v>0.04</v>
      </c>
    </row>
    <row r="27" spans="1:8">
      <c r="B27" s="163" t="s">
        <v>27</v>
      </c>
      <c r="C27" s="164">
        <v>88316</v>
      </c>
      <c r="D27" s="268" t="s">
        <v>300</v>
      </c>
      <c r="E27" s="163" t="s">
        <v>290</v>
      </c>
      <c r="F27" s="324">
        <v>7.4999999999999997E-3</v>
      </c>
      <c r="G27" s="169">
        <v>18.84</v>
      </c>
      <c r="H27" s="169">
        <f t="shared" si="1"/>
        <v>0.14000000000000001</v>
      </c>
    </row>
    <row r="28" spans="1:8">
      <c r="B28" s="163" t="s">
        <v>27</v>
      </c>
      <c r="C28" s="164">
        <v>88597</v>
      </c>
      <c r="D28" s="165" t="s">
        <v>317</v>
      </c>
      <c r="E28" s="163" t="s">
        <v>290</v>
      </c>
      <c r="F28" s="324">
        <v>2E-3</v>
      </c>
      <c r="G28" s="169">
        <v>39.68</v>
      </c>
      <c r="H28" s="169">
        <f t="shared" si="1"/>
        <v>7.0000000000000007E-2</v>
      </c>
    </row>
    <row r="29" spans="1:8">
      <c r="B29" s="163" t="s">
        <v>27</v>
      </c>
      <c r="C29" s="164">
        <v>92145</v>
      </c>
      <c r="D29" s="165" t="s">
        <v>318</v>
      </c>
      <c r="E29" s="163" t="s">
        <v>288</v>
      </c>
      <c r="F29" s="324">
        <v>1E-3</v>
      </c>
      <c r="G29" s="169">
        <v>78.38</v>
      </c>
      <c r="H29" s="169">
        <f t="shared" si="1"/>
        <v>7.0000000000000007E-2</v>
      </c>
    </row>
    <row r="30" spans="1:8" ht="32.25" customHeight="1">
      <c r="B30" s="163"/>
      <c r="C30" s="170"/>
      <c r="D30" s="165"/>
      <c r="E30" s="163"/>
      <c r="F30" s="168"/>
      <c r="G30" s="169"/>
      <c r="H30" s="169"/>
    </row>
    <row r="31" spans="1:8" ht="16.5" customHeight="1">
      <c r="B31" s="210"/>
      <c r="C31" s="211"/>
      <c r="D31" s="211"/>
      <c r="E31" s="212"/>
      <c r="F31" s="213"/>
      <c r="G31" s="211"/>
      <c r="H31" s="214"/>
    </row>
    <row r="32" spans="1:8" ht="15" customHeight="1">
      <c r="B32" s="185" t="s">
        <v>49</v>
      </c>
      <c r="C32" s="215"/>
      <c r="D32" s="216"/>
      <c r="E32" s="217"/>
      <c r="F32" s="188" t="s">
        <v>52</v>
      </c>
      <c r="G32" s="189"/>
      <c r="H32" s="190">
        <f>SUM(H24:H30)</f>
        <v>0.36000000000000004</v>
      </c>
    </row>
    <row r="33" spans="1:10" ht="15" customHeight="1">
      <c r="B33" s="171"/>
      <c r="C33" s="218"/>
      <c r="D33" s="218"/>
      <c r="E33" s="219"/>
      <c r="F33" s="188" t="str">
        <f>CONCATENATE("BDI = ",($J$2), "%",)</f>
        <v>BDI = 24,03%</v>
      </c>
      <c r="G33" s="189"/>
      <c r="H33" s="190">
        <f>TRUNC(H32*$I$2,2)</f>
        <v>0.08</v>
      </c>
    </row>
    <row r="34" spans="1:10" ht="15" customHeight="1">
      <c r="B34" s="191"/>
      <c r="C34" s="221"/>
      <c r="D34" s="222"/>
      <c r="E34" s="223"/>
      <c r="F34" s="194" t="s">
        <v>53</v>
      </c>
      <c r="G34" s="195"/>
      <c r="H34" s="196">
        <f>TRUNC(H33+H32,2)</f>
        <v>0.44</v>
      </c>
    </row>
    <row r="35" spans="1:10" s="159" customFormat="1" ht="36.75" customHeight="1">
      <c r="A35" s="159" t="s">
        <v>377</v>
      </c>
      <c r="B35" s="227" t="s">
        <v>36</v>
      </c>
      <c r="C35" s="228" t="s">
        <v>251</v>
      </c>
      <c r="D35" s="418" t="s">
        <v>186</v>
      </c>
      <c r="E35" s="418"/>
      <c r="F35" s="418"/>
      <c r="G35" s="418"/>
      <c r="H35" s="309" t="s">
        <v>28</v>
      </c>
      <c r="I35" s="321"/>
      <c r="J35" s="321"/>
    </row>
    <row r="36" spans="1:10" ht="16.5" customHeight="1">
      <c r="B36" s="203" t="s">
        <v>38</v>
      </c>
      <c r="C36" s="202" t="s">
        <v>39</v>
      </c>
      <c r="D36" s="202" t="s">
        <v>256</v>
      </c>
      <c r="E36" s="204" t="s">
        <v>41</v>
      </c>
      <c r="F36" s="205" t="s">
        <v>42</v>
      </c>
      <c r="G36" s="202" t="s">
        <v>43</v>
      </c>
      <c r="H36" s="206" t="s">
        <v>44</v>
      </c>
    </row>
    <row r="37" spans="1:10" ht="16.5" customHeight="1">
      <c r="B37" s="176"/>
      <c r="C37" s="177"/>
      <c r="D37" s="207"/>
      <c r="E37" s="177"/>
      <c r="F37" s="178"/>
      <c r="G37" s="179"/>
      <c r="H37" s="180"/>
    </row>
    <row r="38" spans="1:10">
      <c r="B38" s="163" t="s">
        <v>27</v>
      </c>
      <c r="C38" s="164">
        <v>5839</v>
      </c>
      <c r="D38" s="165" t="s">
        <v>295</v>
      </c>
      <c r="E38" s="163" t="s">
        <v>288</v>
      </c>
      <c r="F38" s="273">
        <v>2E-3</v>
      </c>
      <c r="G38" s="303">
        <v>10.87</v>
      </c>
      <c r="H38" s="169">
        <f t="shared" ref="H38:H45" si="2">F38*G38</f>
        <v>2.1739999999999999E-2</v>
      </c>
    </row>
    <row r="39" spans="1:10">
      <c r="B39" s="163" t="s">
        <v>27</v>
      </c>
      <c r="C39" s="164">
        <v>5841</v>
      </c>
      <c r="D39" s="165" t="s">
        <v>314</v>
      </c>
      <c r="E39" s="163" t="s">
        <v>287</v>
      </c>
      <c r="F39" s="273">
        <v>4.0000000000000001E-3</v>
      </c>
      <c r="G39" s="303">
        <v>5.17</v>
      </c>
      <c r="H39" s="169">
        <f t="shared" si="2"/>
        <v>2.068E-2</v>
      </c>
    </row>
    <row r="40" spans="1:10">
      <c r="B40" s="163" t="s">
        <v>33</v>
      </c>
      <c r="C40" s="164" t="s">
        <v>395</v>
      </c>
      <c r="D40" s="268" t="s">
        <v>277</v>
      </c>
      <c r="E40" s="163" t="s">
        <v>32</v>
      </c>
      <c r="F40" s="273">
        <v>1.2</v>
      </c>
      <c r="G40" s="303">
        <v>7.0059627937857663</v>
      </c>
      <c r="H40" s="169">
        <f t="shared" si="2"/>
        <v>8.4071553525429188</v>
      </c>
    </row>
    <row r="41" spans="1:10" ht="51.75">
      <c r="B41" s="163" t="s">
        <v>27</v>
      </c>
      <c r="C41" s="164">
        <v>83362</v>
      </c>
      <c r="D41" s="268" t="s">
        <v>302</v>
      </c>
      <c r="E41" s="163" t="s">
        <v>288</v>
      </c>
      <c r="F41" s="273">
        <v>1E-3</v>
      </c>
      <c r="G41" s="303">
        <v>220.93</v>
      </c>
      <c r="H41" s="169">
        <f t="shared" si="2"/>
        <v>0.22093000000000002</v>
      </c>
    </row>
    <row r="42" spans="1:10">
      <c r="B42" s="163" t="s">
        <v>27</v>
      </c>
      <c r="C42" s="164">
        <v>88316</v>
      </c>
      <c r="D42" s="165" t="s">
        <v>300</v>
      </c>
      <c r="E42" s="163" t="s">
        <v>290</v>
      </c>
      <c r="F42" s="273">
        <v>6.0000000000000001E-3</v>
      </c>
      <c r="G42" s="303">
        <v>18.84</v>
      </c>
      <c r="H42" s="169">
        <f t="shared" si="2"/>
        <v>0.11304</v>
      </c>
    </row>
    <row r="43" spans="1:10">
      <c r="B43" s="163" t="s">
        <v>27</v>
      </c>
      <c r="C43" s="164">
        <v>89035</v>
      </c>
      <c r="D43" s="165" t="s">
        <v>301</v>
      </c>
      <c r="E43" s="163" t="s">
        <v>288</v>
      </c>
      <c r="F43" s="273">
        <v>2E-3</v>
      </c>
      <c r="G43" s="303">
        <v>118.17</v>
      </c>
      <c r="H43" s="169">
        <f>F43*G43</f>
        <v>0.23633999999999999</v>
      </c>
    </row>
    <row r="44" spans="1:10">
      <c r="B44" s="163" t="s">
        <v>27</v>
      </c>
      <c r="C44" s="164">
        <v>89036</v>
      </c>
      <c r="D44" s="165" t="s">
        <v>311</v>
      </c>
      <c r="E44" s="163" t="s">
        <v>287</v>
      </c>
      <c r="F44" s="273">
        <v>4.0000000000000001E-3</v>
      </c>
      <c r="G44" s="303">
        <v>45.14</v>
      </c>
      <c r="H44" s="169">
        <f t="shared" si="2"/>
        <v>0.18056</v>
      </c>
    </row>
    <row r="45" spans="1:10" ht="51.75">
      <c r="B45" s="163" t="s">
        <v>27</v>
      </c>
      <c r="C45" s="164">
        <v>91486</v>
      </c>
      <c r="D45" s="268" t="s">
        <v>312</v>
      </c>
      <c r="E45" s="163" t="s">
        <v>287</v>
      </c>
      <c r="F45" s="273">
        <v>5.0000000000000001E-3</v>
      </c>
      <c r="G45" s="303">
        <v>52</v>
      </c>
      <c r="H45" s="169">
        <f t="shared" si="2"/>
        <v>0.26</v>
      </c>
    </row>
    <row r="46" spans="1:10" ht="16.5" customHeight="1">
      <c r="B46" s="163"/>
      <c r="C46" s="170"/>
      <c r="D46" s="165"/>
      <c r="E46" s="163"/>
      <c r="F46" s="168"/>
      <c r="G46" s="169"/>
      <c r="H46" s="169"/>
    </row>
    <row r="47" spans="1:10" ht="34.5">
      <c r="B47" s="163" t="s">
        <v>27</v>
      </c>
      <c r="C47" s="164">
        <v>102332</v>
      </c>
      <c r="D47" s="268" t="s">
        <v>336</v>
      </c>
      <c r="E47" s="163" t="s">
        <v>286</v>
      </c>
      <c r="F47" s="273">
        <f>(F40/1000)*30</f>
        <v>3.5999999999999997E-2</v>
      </c>
      <c r="G47" s="303">
        <v>1.56</v>
      </c>
      <c r="H47" s="169">
        <f>F47*G47</f>
        <v>5.6159999999999995E-2</v>
      </c>
    </row>
    <row r="48" spans="1:10" ht="34.5">
      <c r="B48" s="163" t="s">
        <v>27</v>
      </c>
      <c r="C48" s="164">
        <v>102333</v>
      </c>
      <c r="D48" s="268" t="s">
        <v>337</v>
      </c>
      <c r="E48" s="163" t="s">
        <v>286</v>
      </c>
      <c r="F48" s="273">
        <f>(F40/1000)*($K$2-30)</f>
        <v>8.0999999999999989E-2</v>
      </c>
      <c r="G48" s="303">
        <v>0.63</v>
      </c>
      <c r="H48" s="169">
        <f>F48*G48</f>
        <v>5.1029999999999992E-2</v>
      </c>
    </row>
    <row r="49" spans="1:10" ht="16.5" customHeight="1">
      <c r="B49" s="210"/>
      <c r="C49" s="211"/>
      <c r="D49" s="211"/>
      <c r="E49" s="212"/>
      <c r="F49" s="213"/>
      <c r="G49" s="211"/>
      <c r="H49" s="214"/>
    </row>
    <row r="50" spans="1:10" s="241" customFormat="1" ht="47.25" customHeight="1">
      <c r="B50" s="412" t="s">
        <v>396</v>
      </c>
      <c r="C50" s="413"/>
      <c r="D50" s="413"/>
      <c r="E50" s="414"/>
      <c r="F50" s="242" t="s">
        <v>52</v>
      </c>
      <c r="G50" s="243"/>
      <c r="H50" s="244">
        <f>SUM(H38:H48)</f>
        <v>9.5676353525429185</v>
      </c>
      <c r="I50" s="322"/>
      <c r="J50" s="322"/>
    </row>
    <row r="51" spans="1:10" s="241" customFormat="1" ht="47.25" customHeight="1">
      <c r="B51" s="415"/>
      <c r="C51" s="416"/>
      <c r="D51" s="416"/>
      <c r="E51" s="417"/>
      <c r="F51" s="242" t="str">
        <f>CONCATENATE("BDI = ",($J$2), "%",)</f>
        <v>BDI = 24,03%</v>
      </c>
      <c r="G51" s="243"/>
      <c r="H51" s="244">
        <f>TRUNC(H50*$I$2,2)</f>
        <v>2.29</v>
      </c>
      <c r="I51" s="322"/>
      <c r="J51" s="322"/>
    </row>
    <row r="52" spans="1:10" s="241" customFormat="1" ht="47.25" customHeight="1">
      <c r="B52" s="419"/>
      <c r="C52" s="420"/>
      <c r="D52" s="420"/>
      <c r="E52" s="421"/>
      <c r="F52" s="245" t="s">
        <v>53</v>
      </c>
      <c r="G52" s="246"/>
      <c r="H52" s="247">
        <f>TRUNC(H51+H50,2)</f>
        <v>11.85</v>
      </c>
      <c r="I52" s="322"/>
      <c r="J52" s="322"/>
    </row>
    <row r="53" spans="1:10" s="159" customFormat="1" ht="36.75" customHeight="1">
      <c r="A53" s="159" t="s">
        <v>377</v>
      </c>
      <c r="B53" s="227" t="s">
        <v>36</v>
      </c>
      <c r="C53" s="228">
        <v>96402</v>
      </c>
      <c r="D53" s="418" t="s">
        <v>31</v>
      </c>
      <c r="E53" s="418"/>
      <c r="F53" s="418"/>
      <c r="G53" s="418"/>
      <c r="H53" s="309" t="s">
        <v>28</v>
      </c>
      <c r="I53" s="321"/>
      <c r="J53" s="321"/>
    </row>
    <row r="54" spans="1:10" ht="16.5" customHeight="1">
      <c r="B54" s="203" t="s">
        <v>38</v>
      </c>
      <c r="C54" s="202" t="s">
        <v>39</v>
      </c>
      <c r="D54" s="202" t="s">
        <v>1</v>
      </c>
      <c r="E54" s="204" t="s">
        <v>41</v>
      </c>
      <c r="F54" s="205" t="s">
        <v>42</v>
      </c>
      <c r="G54" s="202" t="s">
        <v>43</v>
      </c>
      <c r="H54" s="206" t="s">
        <v>44</v>
      </c>
    </row>
    <row r="55" spans="1:10" ht="16.5" customHeight="1">
      <c r="B55" s="203"/>
      <c r="C55" s="202"/>
      <c r="D55" s="202"/>
      <c r="E55" s="204"/>
      <c r="F55" s="205"/>
      <c r="G55" s="202"/>
      <c r="H55" s="206"/>
    </row>
    <row r="56" spans="1:10" ht="16.5" customHeight="1">
      <c r="B56" s="163" t="s">
        <v>27</v>
      </c>
      <c r="C56" s="164">
        <v>5839</v>
      </c>
      <c r="D56" s="165" t="s">
        <v>295</v>
      </c>
      <c r="E56" s="163" t="s">
        <v>288</v>
      </c>
      <c r="F56" s="273">
        <v>2E-3</v>
      </c>
      <c r="G56" s="169">
        <v>10.87</v>
      </c>
      <c r="H56" s="169">
        <f t="shared" ref="H56:H63" si="3">F56*G56</f>
        <v>2.1739999999999999E-2</v>
      </c>
    </row>
    <row r="57" spans="1:10" ht="16.5" customHeight="1">
      <c r="B57" s="163" t="s">
        <v>27</v>
      </c>
      <c r="C57" s="164">
        <v>5841</v>
      </c>
      <c r="D57" s="165" t="s">
        <v>314</v>
      </c>
      <c r="E57" s="163" t="s">
        <v>287</v>
      </c>
      <c r="F57" s="273">
        <v>4.0000000000000001E-3</v>
      </c>
      <c r="G57" s="169">
        <v>5.17</v>
      </c>
      <c r="H57" s="169">
        <f t="shared" si="3"/>
        <v>2.068E-2</v>
      </c>
    </row>
    <row r="58" spans="1:10" ht="16.5" customHeight="1">
      <c r="B58" s="163" t="s">
        <v>33</v>
      </c>
      <c r="C58" s="164">
        <v>41903</v>
      </c>
      <c r="D58" s="165" t="s">
        <v>278</v>
      </c>
      <c r="E58" s="163" t="s">
        <v>32</v>
      </c>
      <c r="F58" s="273">
        <v>0.45</v>
      </c>
      <c r="G58" s="169">
        <v>4.7265017667844518</v>
      </c>
      <c r="H58" s="169">
        <f t="shared" si="3"/>
        <v>2.1269257950530034</v>
      </c>
    </row>
    <row r="59" spans="1:10" ht="16.5" customHeight="1">
      <c r="B59" s="163" t="s">
        <v>27</v>
      </c>
      <c r="C59" s="164">
        <v>83362</v>
      </c>
      <c r="D59" s="165" t="s">
        <v>302</v>
      </c>
      <c r="E59" s="163" t="s">
        <v>288</v>
      </c>
      <c r="F59" s="273">
        <v>4.0000000000000002E-4</v>
      </c>
      <c r="G59" s="169">
        <v>220.93</v>
      </c>
      <c r="H59" s="169">
        <f t="shared" si="3"/>
        <v>8.8372000000000006E-2</v>
      </c>
    </row>
    <row r="60" spans="1:10" ht="16.5" customHeight="1">
      <c r="B60" s="163" t="s">
        <v>27</v>
      </c>
      <c r="C60" s="164">
        <v>88316</v>
      </c>
      <c r="D60" s="165" t="s">
        <v>300</v>
      </c>
      <c r="E60" s="163" t="s">
        <v>290</v>
      </c>
      <c r="F60" s="273">
        <v>5.4999999999999997E-3</v>
      </c>
      <c r="G60" s="169">
        <v>18.84</v>
      </c>
      <c r="H60" s="169">
        <f t="shared" si="3"/>
        <v>0.10361999999999999</v>
      </c>
    </row>
    <row r="61" spans="1:10" ht="16.5" customHeight="1">
      <c r="B61" s="163" t="s">
        <v>27</v>
      </c>
      <c r="C61" s="164">
        <v>89035</v>
      </c>
      <c r="D61" s="165" t="s">
        <v>301</v>
      </c>
      <c r="E61" s="163" t="s">
        <v>288</v>
      </c>
      <c r="F61" s="273">
        <v>1.6999999999999999E-3</v>
      </c>
      <c r="G61" s="169">
        <v>118.17</v>
      </c>
      <c r="H61" s="169">
        <f t="shared" si="3"/>
        <v>0.20088899999999998</v>
      </c>
    </row>
    <row r="62" spans="1:10" ht="16.5" customHeight="1">
      <c r="B62" s="163" t="s">
        <v>27</v>
      </c>
      <c r="C62" s="164">
        <v>89036</v>
      </c>
      <c r="D62" s="165" t="s">
        <v>311</v>
      </c>
      <c r="E62" s="163" t="s">
        <v>287</v>
      </c>
      <c r="F62" s="273">
        <v>3.8E-3</v>
      </c>
      <c r="G62" s="169">
        <v>45.14</v>
      </c>
      <c r="H62" s="169">
        <f t="shared" si="3"/>
        <v>0.17153199999999999</v>
      </c>
    </row>
    <row r="63" spans="1:10" ht="16.5" customHeight="1">
      <c r="B63" s="163" t="s">
        <v>27</v>
      </c>
      <c r="C63" s="164">
        <v>91486</v>
      </c>
      <c r="D63" s="165" t="s">
        <v>312</v>
      </c>
      <c r="E63" s="163" t="s">
        <v>287</v>
      </c>
      <c r="F63" s="273">
        <v>5.1000000000000004E-3</v>
      </c>
      <c r="G63" s="169">
        <v>52</v>
      </c>
      <c r="H63" s="169">
        <f t="shared" si="3"/>
        <v>0.26519999999999999</v>
      </c>
    </row>
    <row r="64" spans="1:10" ht="16.5" customHeight="1">
      <c r="B64" s="163"/>
      <c r="C64" s="164"/>
      <c r="D64" s="165"/>
      <c r="E64" s="163"/>
      <c r="F64" s="168"/>
      <c r="G64" s="169"/>
      <c r="H64" s="169"/>
    </row>
    <row r="65" spans="1:11" ht="16.5" customHeight="1">
      <c r="B65" s="163"/>
      <c r="C65" s="164"/>
      <c r="D65" s="165"/>
      <c r="E65" s="163"/>
      <c r="F65" s="168"/>
      <c r="G65" s="169"/>
      <c r="H65" s="169"/>
    </row>
    <row r="66" spans="1:11" ht="16.5" customHeight="1">
      <c r="B66" s="163"/>
      <c r="C66" s="170"/>
      <c r="D66" s="165"/>
      <c r="E66" s="163"/>
      <c r="F66" s="168"/>
      <c r="G66" s="169"/>
      <c r="H66" s="169"/>
    </row>
    <row r="67" spans="1:11" ht="34.5">
      <c r="B67" s="163" t="s">
        <v>27</v>
      </c>
      <c r="C67" s="164">
        <v>102332</v>
      </c>
      <c r="D67" s="268" t="s">
        <v>336</v>
      </c>
      <c r="E67" s="163" t="s">
        <v>286</v>
      </c>
      <c r="F67" s="273">
        <f>(F58/1000)*30</f>
        <v>1.35E-2</v>
      </c>
      <c r="G67" s="303">
        <v>1.56</v>
      </c>
      <c r="H67" s="169">
        <f>F67*G67</f>
        <v>2.1059999999999999E-2</v>
      </c>
    </row>
    <row r="68" spans="1:11" ht="34.5">
      <c r="B68" s="163" t="s">
        <v>27</v>
      </c>
      <c r="C68" s="164">
        <v>102333</v>
      </c>
      <c r="D68" s="268" t="s">
        <v>337</v>
      </c>
      <c r="E68" s="163" t="s">
        <v>286</v>
      </c>
      <c r="F68" s="335">
        <f>(F58/1000)*($K$2-30)</f>
        <v>3.0374999999999999E-2</v>
      </c>
      <c r="G68" s="303">
        <v>0.63</v>
      </c>
      <c r="H68" s="169">
        <f>F68*G68</f>
        <v>1.913625E-2</v>
      </c>
    </row>
    <row r="69" spans="1:11" ht="16.5" customHeight="1">
      <c r="B69" s="163"/>
      <c r="C69" s="170"/>
      <c r="D69" s="165"/>
      <c r="E69" s="163"/>
      <c r="F69" s="168"/>
      <c r="G69" s="169"/>
      <c r="H69" s="169"/>
    </row>
    <row r="70" spans="1:11" ht="16.5" customHeight="1">
      <c r="B70" s="163"/>
      <c r="C70" s="170"/>
      <c r="D70" s="165"/>
      <c r="E70" s="163"/>
      <c r="F70" s="168"/>
      <c r="G70" s="169"/>
      <c r="H70" s="169"/>
    </row>
    <row r="71" spans="1:11">
      <c r="B71" s="170"/>
      <c r="C71" s="181"/>
      <c r="D71" s="166"/>
      <c r="E71" s="181"/>
      <c r="F71" s="182"/>
      <c r="G71" s="208" t="s">
        <v>48</v>
      </c>
      <c r="H71" s="209">
        <f>SUM(H56:H70)</f>
        <v>3.0391550450530032</v>
      </c>
    </row>
    <row r="72" spans="1:11" ht="16.5" customHeight="1">
      <c r="B72" s="210"/>
      <c r="C72" s="211"/>
      <c r="D72" s="211"/>
      <c r="E72" s="212"/>
      <c r="F72" s="213"/>
      <c r="G72" s="211"/>
      <c r="H72" s="214"/>
    </row>
    <row r="73" spans="1:11" s="241" customFormat="1" ht="47.25" customHeight="1">
      <c r="B73" s="412" t="s">
        <v>397</v>
      </c>
      <c r="C73" s="413"/>
      <c r="D73" s="413"/>
      <c r="E73" s="414"/>
      <c r="F73" s="242" t="s">
        <v>52</v>
      </c>
      <c r="G73" s="243"/>
      <c r="H73" s="244">
        <f>H71</f>
        <v>3.0391550450530032</v>
      </c>
      <c r="I73" s="322"/>
      <c r="J73" s="320"/>
    </row>
    <row r="74" spans="1:11" s="241" customFormat="1" ht="47.25" customHeight="1">
      <c r="B74" s="415"/>
      <c r="C74" s="416"/>
      <c r="D74" s="416"/>
      <c r="E74" s="417"/>
      <c r="F74" s="242" t="str">
        <f>CONCATENATE("BDI = ",($J$2), "%",)</f>
        <v>BDI = 24,03%</v>
      </c>
      <c r="G74" s="243"/>
      <c r="H74" s="244">
        <f>TRUNC(H73*$I$2,2)</f>
        <v>0.73</v>
      </c>
      <c r="I74" s="322"/>
      <c r="J74" s="320"/>
    </row>
    <row r="75" spans="1:11" s="241" customFormat="1" ht="47.25" customHeight="1">
      <c r="B75" s="415"/>
      <c r="C75" s="416"/>
      <c r="D75" s="416"/>
      <c r="E75" s="417"/>
      <c r="F75" s="245" t="s">
        <v>53</v>
      </c>
      <c r="G75" s="246"/>
      <c r="H75" s="247">
        <f>TRUNC(H74+H73,2)</f>
        <v>3.76</v>
      </c>
      <c r="I75" s="322"/>
      <c r="J75" s="320"/>
    </row>
    <row r="76" spans="1:11" s="159" customFormat="1" ht="36.75" customHeight="1">
      <c r="A76" s="159" t="s">
        <v>377</v>
      </c>
      <c r="B76" s="227" t="s">
        <v>36</v>
      </c>
      <c r="C76" s="228">
        <v>95995</v>
      </c>
      <c r="D76" s="418" t="s">
        <v>279</v>
      </c>
      <c r="E76" s="418"/>
      <c r="F76" s="418"/>
      <c r="G76" s="418"/>
      <c r="H76" s="309" t="s">
        <v>29</v>
      </c>
      <c r="I76" s="321"/>
      <c r="J76" s="320"/>
    </row>
    <row r="77" spans="1:11" ht="16.5" customHeight="1">
      <c r="B77" s="203" t="s">
        <v>38</v>
      </c>
      <c r="C77" s="202" t="s">
        <v>39</v>
      </c>
      <c r="D77" s="202" t="s">
        <v>1</v>
      </c>
      <c r="E77" s="204" t="s">
        <v>41</v>
      </c>
      <c r="F77" s="205" t="s">
        <v>42</v>
      </c>
      <c r="G77" s="202" t="s">
        <v>43</v>
      </c>
      <c r="H77" s="206" t="s">
        <v>44</v>
      </c>
    </row>
    <row r="78" spans="1:11" ht="16.5" customHeight="1">
      <c r="B78" s="176"/>
      <c r="C78" s="177"/>
      <c r="D78" s="207"/>
      <c r="E78" s="177"/>
      <c r="F78" s="178"/>
      <c r="G78" s="179"/>
      <c r="H78" s="180"/>
    </row>
    <row r="79" spans="1:11" ht="36" customHeight="1">
      <c r="B79" s="163" t="s">
        <v>27</v>
      </c>
      <c r="C79" s="164">
        <v>101021</v>
      </c>
      <c r="D79" s="268" t="s">
        <v>284</v>
      </c>
      <c r="E79" s="163" t="s">
        <v>55</v>
      </c>
      <c r="F79" s="273">
        <v>2.5548000000000002</v>
      </c>
      <c r="G79" s="169">
        <f>$H$121</f>
        <v>491.27801975</v>
      </c>
      <c r="H79" s="169">
        <f t="shared" ref="H79:H90" si="4">F79*G79</f>
        <v>1255.1170848573001</v>
      </c>
      <c r="K79" s="224"/>
    </row>
    <row r="80" spans="1:11" ht="36" customHeight="1">
      <c r="B80" s="280" t="s">
        <v>27</v>
      </c>
      <c r="C80" s="164">
        <v>5835</v>
      </c>
      <c r="D80" s="268" t="s">
        <v>297</v>
      </c>
      <c r="E80" s="163" t="s">
        <v>288</v>
      </c>
      <c r="F80" s="273">
        <v>4.6399999999999997E-2</v>
      </c>
      <c r="G80" s="169">
        <v>414.51</v>
      </c>
      <c r="H80" s="281">
        <f t="shared" si="4"/>
        <v>19.233263999999998</v>
      </c>
      <c r="K80" s="224"/>
    </row>
    <row r="81" spans="2:11" ht="36" customHeight="1">
      <c r="B81" s="280" t="s">
        <v>27</v>
      </c>
      <c r="C81" s="164">
        <v>5837</v>
      </c>
      <c r="D81" s="268" t="s">
        <v>296</v>
      </c>
      <c r="E81" s="163" t="s">
        <v>287</v>
      </c>
      <c r="F81" s="273">
        <v>9.4899999999999998E-2</v>
      </c>
      <c r="G81" s="169">
        <v>158.79</v>
      </c>
      <c r="H81" s="281">
        <f t="shared" si="4"/>
        <v>15.069170999999999</v>
      </c>
      <c r="K81" s="224"/>
    </row>
    <row r="82" spans="2:11" ht="16.5" customHeight="1">
      <c r="B82" s="280" t="s">
        <v>27</v>
      </c>
      <c r="C82" s="164">
        <v>88314</v>
      </c>
      <c r="D82" s="165" t="s">
        <v>299</v>
      </c>
      <c r="E82" s="163" t="s">
        <v>290</v>
      </c>
      <c r="F82" s="249">
        <v>1.1301000000000001</v>
      </c>
      <c r="G82" s="169">
        <v>20.48</v>
      </c>
      <c r="H82" s="281">
        <f t="shared" si="4"/>
        <v>23.144448000000004</v>
      </c>
      <c r="K82" s="224"/>
    </row>
    <row r="83" spans="2:11" ht="36" customHeight="1">
      <c r="B83" s="280" t="s">
        <v>27</v>
      </c>
      <c r="C83" s="164">
        <v>91386</v>
      </c>
      <c r="D83" s="268" t="s">
        <v>313</v>
      </c>
      <c r="E83" s="163" t="s">
        <v>288</v>
      </c>
      <c r="F83" s="273">
        <v>4.6399999999999997E-2</v>
      </c>
      <c r="G83" s="169">
        <v>173.99</v>
      </c>
      <c r="H83" s="281">
        <f t="shared" si="4"/>
        <v>8.0731359999999999</v>
      </c>
      <c r="K83" s="224"/>
    </row>
    <row r="84" spans="2:11" ht="36" customHeight="1">
      <c r="B84" s="280" t="s">
        <v>27</v>
      </c>
      <c r="C84" s="164">
        <v>95631</v>
      </c>
      <c r="D84" s="268" t="s">
        <v>305</v>
      </c>
      <c r="E84" s="163" t="s">
        <v>288</v>
      </c>
      <c r="F84" s="273">
        <v>8.0500000000000002E-2</v>
      </c>
      <c r="G84" s="169">
        <v>192.12</v>
      </c>
      <c r="H84" s="281">
        <f t="shared" si="4"/>
        <v>15.465660000000002</v>
      </c>
      <c r="K84" s="224"/>
    </row>
    <row r="85" spans="2:11" ht="36" customHeight="1">
      <c r="B85" s="280" t="s">
        <v>27</v>
      </c>
      <c r="C85" s="164">
        <v>95632</v>
      </c>
      <c r="D85" s="268" t="s">
        <v>306</v>
      </c>
      <c r="E85" s="163" t="s">
        <v>287</v>
      </c>
      <c r="F85" s="273">
        <v>6.0699999999999997E-2</v>
      </c>
      <c r="G85" s="169">
        <v>65.77</v>
      </c>
      <c r="H85" s="281">
        <f>F85*G85</f>
        <v>3.9922389999999996</v>
      </c>
      <c r="K85" s="224"/>
    </row>
    <row r="86" spans="2:11" ht="16.5" customHeight="1">
      <c r="B86" s="280" t="s">
        <v>27</v>
      </c>
      <c r="C86" s="164">
        <v>96155</v>
      </c>
      <c r="D86" s="165" t="s">
        <v>307</v>
      </c>
      <c r="E86" s="163" t="s">
        <v>287</v>
      </c>
      <c r="F86" s="249">
        <v>0.1071</v>
      </c>
      <c r="G86" s="169">
        <v>50.08</v>
      </c>
      <c r="H86" s="281">
        <f>F86*G86</f>
        <v>5.3635679999999999</v>
      </c>
      <c r="K86" s="224"/>
    </row>
    <row r="87" spans="2:11" ht="16.5" customHeight="1">
      <c r="B87" s="280" t="s">
        <v>27</v>
      </c>
      <c r="C87" s="164">
        <v>96157</v>
      </c>
      <c r="D87" s="165" t="s">
        <v>308</v>
      </c>
      <c r="E87" s="163" t="s">
        <v>288</v>
      </c>
      <c r="F87" s="249">
        <v>3.4099999999999998E-2</v>
      </c>
      <c r="G87" s="169">
        <v>127.86</v>
      </c>
      <c r="H87" s="281">
        <f>F87*G87</f>
        <v>4.3600259999999995</v>
      </c>
      <c r="K87" s="224"/>
    </row>
    <row r="88" spans="2:11" ht="36" customHeight="1">
      <c r="B88" s="280" t="s">
        <v>27</v>
      </c>
      <c r="C88" s="164">
        <v>96463</v>
      </c>
      <c r="D88" s="268" t="s">
        <v>309</v>
      </c>
      <c r="E88" s="163" t="s">
        <v>288</v>
      </c>
      <c r="F88" s="273">
        <v>4.19E-2</v>
      </c>
      <c r="G88" s="169">
        <v>179.74</v>
      </c>
      <c r="H88" s="281">
        <f>F88*G88</f>
        <v>7.5311060000000003</v>
      </c>
      <c r="K88" s="224"/>
    </row>
    <row r="89" spans="2:11" ht="36" customHeight="1">
      <c r="B89" s="280" t="s">
        <v>27</v>
      </c>
      <c r="C89" s="164">
        <v>96464</v>
      </c>
      <c r="D89" s="268" t="s">
        <v>310</v>
      </c>
      <c r="E89" s="163" t="s">
        <v>287</v>
      </c>
      <c r="F89" s="273">
        <v>9.9000000000000005E-2</v>
      </c>
      <c r="G89" s="169">
        <v>70.52</v>
      </c>
      <c r="H89" s="281">
        <f t="shared" si="4"/>
        <v>6.9814800000000004</v>
      </c>
      <c r="K89" s="224"/>
    </row>
    <row r="90" spans="2:11" ht="16.5" customHeight="1">
      <c r="B90" s="163"/>
      <c r="C90" s="170"/>
      <c r="D90" s="165"/>
      <c r="E90" s="163"/>
      <c r="F90" s="168"/>
      <c r="G90" s="169"/>
      <c r="H90" s="169">
        <f t="shared" si="4"/>
        <v>0</v>
      </c>
      <c r="K90" s="224"/>
    </row>
    <row r="91" spans="2:11" ht="16.5" customHeight="1">
      <c r="B91" s="163"/>
      <c r="C91" s="164"/>
      <c r="D91" s="165"/>
      <c r="E91" s="163"/>
      <c r="F91" s="168"/>
      <c r="G91" s="169"/>
      <c r="H91" s="169"/>
      <c r="K91" s="224"/>
    </row>
    <row r="92" spans="2:11" ht="16.5" customHeight="1">
      <c r="B92" s="163"/>
      <c r="C92" s="164"/>
      <c r="D92" s="165"/>
      <c r="E92" s="163"/>
      <c r="F92" s="168"/>
      <c r="G92" s="169"/>
      <c r="H92" s="169"/>
      <c r="K92" s="224"/>
    </row>
    <row r="93" spans="2:11" ht="16.5" customHeight="1">
      <c r="B93" s="163"/>
      <c r="C93" s="170"/>
      <c r="D93" s="165"/>
      <c r="E93" s="163"/>
      <c r="F93" s="168"/>
      <c r="G93" s="169"/>
      <c r="H93" s="169"/>
      <c r="K93" s="224"/>
    </row>
    <row r="94" spans="2:11" ht="16.5" customHeight="1">
      <c r="B94" s="210"/>
      <c r="C94" s="211"/>
      <c r="D94" s="211"/>
      <c r="E94" s="212"/>
      <c r="F94" s="213"/>
      <c r="G94" s="211"/>
      <c r="H94" s="214"/>
      <c r="K94" s="224"/>
    </row>
    <row r="95" spans="2:11" ht="15" customHeight="1">
      <c r="B95" s="185" t="s">
        <v>49</v>
      </c>
      <c r="C95" s="215"/>
      <c r="D95" s="216"/>
      <c r="E95" s="217"/>
      <c r="F95" s="188" t="s">
        <v>52</v>
      </c>
      <c r="G95" s="189"/>
      <c r="H95" s="190">
        <f>SUM(H79:H93)</f>
        <v>1364.3311828573001</v>
      </c>
      <c r="K95" s="224"/>
    </row>
    <row r="96" spans="2:11" ht="15" customHeight="1">
      <c r="B96" s="171"/>
      <c r="C96" s="218"/>
      <c r="D96" s="271"/>
      <c r="E96" s="219"/>
      <c r="F96" s="188" t="str">
        <f>CONCATENATE("BDI = ",($J$2), "%",)</f>
        <v>BDI = 24,03%</v>
      </c>
      <c r="G96" s="189"/>
      <c r="H96" s="190">
        <f>TRUNC(H95*$I$2,2)</f>
        <v>327.84</v>
      </c>
      <c r="K96" s="224"/>
    </row>
    <row r="97" spans="1:11" ht="15" customHeight="1">
      <c r="B97" s="191"/>
      <c r="C97" s="221"/>
      <c r="D97" s="312"/>
      <c r="E97" s="223"/>
      <c r="F97" s="194" t="s">
        <v>53</v>
      </c>
      <c r="G97" s="195"/>
      <c r="H97" s="196">
        <f>ROUND(H96+H95,2)</f>
        <v>1692.17</v>
      </c>
      <c r="K97" s="224"/>
    </row>
    <row r="98" spans="1:11">
      <c r="A98" s="160" t="s">
        <v>377</v>
      </c>
      <c r="B98" s="310" t="s">
        <v>36</v>
      </c>
      <c r="C98" s="325">
        <v>101021</v>
      </c>
      <c r="D98" s="202" t="s">
        <v>284</v>
      </c>
      <c r="E98" s="173"/>
      <c r="F98" s="174"/>
      <c r="G98" s="172"/>
      <c r="H98" s="311" t="s">
        <v>55</v>
      </c>
      <c r="K98" s="224"/>
    </row>
    <row r="99" spans="1:11">
      <c r="B99" s="230"/>
      <c r="C99" s="172"/>
      <c r="D99" s="172"/>
      <c r="E99" s="173"/>
      <c r="F99" s="174"/>
      <c r="G99" s="172"/>
      <c r="H99" s="229"/>
      <c r="K99" s="224"/>
    </row>
    <row r="100" spans="1:11" ht="16.5" customHeight="1">
      <c r="B100" s="231" t="s">
        <v>38</v>
      </c>
      <c r="C100" s="202" t="s">
        <v>39</v>
      </c>
      <c r="D100" s="202" t="s">
        <v>1</v>
      </c>
      <c r="E100" s="204" t="s">
        <v>41</v>
      </c>
      <c r="F100" s="205" t="s">
        <v>42</v>
      </c>
      <c r="G100" s="202" t="s">
        <v>43</v>
      </c>
      <c r="H100" s="232" t="s">
        <v>44</v>
      </c>
      <c r="K100" s="224"/>
    </row>
    <row r="101" spans="1:11" ht="16.5" customHeight="1">
      <c r="B101" s="233"/>
      <c r="C101" s="177"/>
      <c r="D101" s="207"/>
      <c r="E101" s="177"/>
      <c r="F101" s="178"/>
      <c r="G101" s="179"/>
      <c r="H101" s="234"/>
      <c r="K101" s="224"/>
    </row>
    <row r="102" spans="1:11" ht="16.5" customHeight="1">
      <c r="B102" s="280" t="s">
        <v>33</v>
      </c>
      <c r="C102" s="164">
        <v>370</v>
      </c>
      <c r="D102" s="165" t="s">
        <v>326</v>
      </c>
      <c r="E102" s="163" t="s">
        <v>325</v>
      </c>
      <c r="F102" s="249">
        <v>0.32479999999999998</v>
      </c>
      <c r="G102" s="169">
        <v>70</v>
      </c>
      <c r="H102" s="281">
        <f t="shared" ref="H102:H115" si="5">ROUND(F102*G102,2)</f>
        <v>22.74</v>
      </c>
      <c r="K102" s="224"/>
    </row>
    <row r="103" spans="1:11" ht="16.5" customHeight="1">
      <c r="B103" s="280" t="s">
        <v>33</v>
      </c>
      <c r="C103" s="164">
        <v>1106</v>
      </c>
      <c r="D103" s="165" t="s">
        <v>334</v>
      </c>
      <c r="E103" s="163" t="s">
        <v>324</v>
      </c>
      <c r="F103" s="249">
        <v>56.2</v>
      </c>
      <c r="G103" s="169">
        <v>0.71</v>
      </c>
      <c r="H103" s="281">
        <f t="shared" si="5"/>
        <v>39.9</v>
      </c>
      <c r="K103" s="224"/>
    </row>
    <row r="104" spans="1:11" ht="16.5" customHeight="1">
      <c r="B104" s="280" t="s">
        <v>33</v>
      </c>
      <c r="C104" s="164">
        <v>4720</v>
      </c>
      <c r="D104" s="165" t="s">
        <v>328</v>
      </c>
      <c r="E104" s="163" t="s">
        <v>325</v>
      </c>
      <c r="F104" s="249">
        <v>0.19980000000000001</v>
      </c>
      <c r="G104" s="169">
        <v>70.510000000000005</v>
      </c>
      <c r="H104" s="281">
        <f t="shared" si="5"/>
        <v>14.09</v>
      </c>
      <c r="K104" s="224"/>
    </row>
    <row r="105" spans="1:11" ht="16.5" customHeight="1">
      <c r="B105" s="280" t="s">
        <v>33</v>
      </c>
      <c r="C105" s="164">
        <v>4721</v>
      </c>
      <c r="D105" s="165" t="s">
        <v>401</v>
      </c>
      <c r="E105" s="163" t="s">
        <v>325</v>
      </c>
      <c r="F105" s="249">
        <v>6.25E-2</v>
      </c>
      <c r="G105" s="169">
        <v>61.07</v>
      </c>
      <c r="H105" s="281">
        <f t="shared" si="5"/>
        <v>3.82</v>
      </c>
      <c r="K105" s="224"/>
    </row>
    <row r="106" spans="1:11" ht="16.5" customHeight="1">
      <c r="B106" s="280" t="s">
        <v>27</v>
      </c>
      <c r="C106" s="164">
        <v>5940</v>
      </c>
      <c r="D106" s="268" t="s">
        <v>291</v>
      </c>
      <c r="E106" s="163" t="s">
        <v>288</v>
      </c>
      <c r="F106" s="273">
        <v>4.7999999999999996E-3</v>
      </c>
      <c r="G106" s="169">
        <v>166.62</v>
      </c>
      <c r="H106" s="281">
        <f t="shared" si="5"/>
        <v>0.8</v>
      </c>
      <c r="K106" s="224"/>
    </row>
    <row r="107" spans="1:11" ht="16.5" customHeight="1">
      <c r="B107" s="280" t="s">
        <v>27</v>
      </c>
      <c r="C107" s="164">
        <v>5942</v>
      </c>
      <c r="D107" s="268" t="s">
        <v>292</v>
      </c>
      <c r="E107" s="163" t="s">
        <v>287</v>
      </c>
      <c r="F107" s="273">
        <v>1.7899999999999999E-2</v>
      </c>
      <c r="G107" s="169">
        <v>65.75</v>
      </c>
      <c r="H107" s="281">
        <f t="shared" si="5"/>
        <v>1.18</v>
      </c>
      <c r="K107" s="224"/>
    </row>
    <row r="108" spans="1:11" ht="16.5" customHeight="1">
      <c r="B108" s="280" t="s">
        <v>27</v>
      </c>
      <c r="C108" s="164">
        <v>7030</v>
      </c>
      <c r="D108" s="165" t="s">
        <v>293</v>
      </c>
      <c r="E108" s="163" t="s">
        <v>288</v>
      </c>
      <c r="F108" s="249">
        <v>4.5499999999999999E-2</v>
      </c>
      <c r="G108" s="169">
        <v>236.31</v>
      </c>
      <c r="H108" s="281">
        <f t="shared" si="5"/>
        <v>10.75</v>
      </c>
      <c r="K108" s="224"/>
    </row>
    <row r="109" spans="1:11" ht="16.5" customHeight="1">
      <c r="B109" s="280" t="s">
        <v>33</v>
      </c>
      <c r="C109" s="164">
        <v>41899</v>
      </c>
      <c r="D109" s="165" t="s">
        <v>276</v>
      </c>
      <c r="E109" s="163" t="s">
        <v>4</v>
      </c>
      <c r="F109" s="249">
        <v>6.3229999999999995E-2</v>
      </c>
      <c r="G109" s="169">
        <v>5648.3731448763256</v>
      </c>
      <c r="H109" s="281">
        <f t="shared" si="5"/>
        <v>357.15</v>
      </c>
      <c r="K109" s="224"/>
    </row>
    <row r="110" spans="1:11" ht="16.5" customHeight="1">
      <c r="B110" s="280" t="s">
        <v>27</v>
      </c>
      <c r="C110" s="164">
        <v>88316</v>
      </c>
      <c r="D110" s="165" t="s">
        <v>300</v>
      </c>
      <c r="E110" s="163" t="s">
        <v>290</v>
      </c>
      <c r="F110" s="249">
        <v>4.5499999999999999E-2</v>
      </c>
      <c r="G110" s="169">
        <v>18.84</v>
      </c>
      <c r="H110" s="281">
        <f t="shared" si="5"/>
        <v>0.86</v>
      </c>
      <c r="K110" s="224"/>
    </row>
    <row r="111" spans="1:11" ht="16.5" customHeight="1">
      <c r="B111" s="280" t="s">
        <v>27</v>
      </c>
      <c r="C111" s="164">
        <v>90776</v>
      </c>
      <c r="D111" s="165" t="s">
        <v>319</v>
      </c>
      <c r="E111" s="163" t="s">
        <v>290</v>
      </c>
      <c r="F111" s="249">
        <v>2.2700000000000001E-2</v>
      </c>
      <c r="G111" s="169">
        <v>48.22</v>
      </c>
      <c r="H111" s="281">
        <f t="shared" si="5"/>
        <v>1.0900000000000001</v>
      </c>
      <c r="K111" s="224"/>
    </row>
    <row r="112" spans="1:11" ht="16.5" customHeight="1">
      <c r="B112" s="280" t="s">
        <v>27</v>
      </c>
      <c r="C112" s="164">
        <v>93433</v>
      </c>
      <c r="D112" s="165" t="s">
        <v>303</v>
      </c>
      <c r="E112" s="163" t="s">
        <v>288</v>
      </c>
      <c r="F112" s="249">
        <v>1.7600000000000001E-2</v>
      </c>
      <c r="G112" s="169">
        <v>1564.71</v>
      </c>
      <c r="H112" s="281">
        <f t="shared" si="5"/>
        <v>27.54</v>
      </c>
      <c r="K112" s="224"/>
    </row>
    <row r="113" spans="1:11" ht="16.5" customHeight="1">
      <c r="B113" s="280" t="s">
        <v>27</v>
      </c>
      <c r="C113" s="164">
        <v>93434</v>
      </c>
      <c r="D113" s="165" t="s">
        <v>320</v>
      </c>
      <c r="E113" s="163" t="s">
        <v>287</v>
      </c>
      <c r="F113" s="249">
        <v>5.1000000000000004E-3</v>
      </c>
      <c r="G113" s="169">
        <v>228.17</v>
      </c>
      <c r="H113" s="281">
        <f t="shared" si="5"/>
        <v>1.1599999999999999</v>
      </c>
      <c r="K113" s="224"/>
    </row>
    <row r="114" spans="1:11" ht="16.5" customHeight="1">
      <c r="B114" s="280" t="s">
        <v>27</v>
      </c>
      <c r="C114" s="164">
        <v>95872</v>
      </c>
      <c r="D114" s="165" t="s">
        <v>321</v>
      </c>
      <c r="E114" s="163" t="s">
        <v>288</v>
      </c>
      <c r="F114" s="249">
        <v>1.7600000000000001E-2</v>
      </c>
      <c r="G114" s="169">
        <v>255.87</v>
      </c>
      <c r="H114" s="281">
        <f>ROUND(F114*G114,2)</f>
        <v>4.5</v>
      </c>
      <c r="K114" s="224"/>
    </row>
    <row r="115" spans="1:11" ht="16.5" customHeight="1">
      <c r="B115" s="280" t="s">
        <v>27</v>
      </c>
      <c r="C115" s="164">
        <v>95873</v>
      </c>
      <c r="D115" s="165" t="s">
        <v>322</v>
      </c>
      <c r="E115" s="163" t="s">
        <v>287</v>
      </c>
      <c r="F115" s="249">
        <v>5.1000000000000004E-3</v>
      </c>
      <c r="G115" s="169">
        <v>9</v>
      </c>
      <c r="H115" s="281">
        <f t="shared" si="5"/>
        <v>0.05</v>
      </c>
      <c r="K115" s="224"/>
    </row>
    <row r="116" spans="1:11" ht="16.5" customHeight="1">
      <c r="B116" s="280" t="s">
        <v>27</v>
      </c>
      <c r="C116" s="164">
        <v>102332</v>
      </c>
      <c r="D116" s="268" t="s">
        <v>336</v>
      </c>
      <c r="E116" s="163" t="s">
        <v>286</v>
      </c>
      <c r="F116" s="273">
        <f>(F109*30)</f>
        <v>1.8968999999999998</v>
      </c>
      <c r="G116" s="303">
        <v>1.56</v>
      </c>
      <c r="H116" s="281">
        <f>F116*G116</f>
        <v>2.9591639999999999</v>
      </c>
      <c r="K116" s="224"/>
    </row>
    <row r="117" spans="1:11" ht="34.5">
      <c r="B117" s="280" t="s">
        <v>27</v>
      </c>
      <c r="C117" s="164">
        <v>102333</v>
      </c>
      <c r="D117" s="268" t="s">
        <v>337</v>
      </c>
      <c r="E117" s="163" t="s">
        <v>286</v>
      </c>
      <c r="F117" s="335">
        <f>(F109*($K$2-30))</f>
        <v>4.2680249999999997</v>
      </c>
      <c r="G117" s="303">
        <v>0.63</v>
      </c>
      <c r="H117" s="281">
        <f>F117*G117</f>
        <v>2.6888557499999997</v>
      </c>
    </row>
    <row r="118" spans="1:11" ht="16.5" customHeight="1">
      <c r="B118" s="280"/>
      <c r="C118" s="170"/>
      <c r="D118" s="165"/>
      <c r="E118" s="163"/>
      <c r="F118" s="168"/>
      <c r="G118" s="169"/>
      <c r="H118" s="281"/>
      <c r="K118" s="224"/>
    </row>
    <row r="119" spans="1:11" ht="16.5" customHeight="1">
      <c r="B119" s="280"/>
      <c r="C119" s="170"/>
      <c r="D119" s="165"/>
      <c r="E119" s="163"/>
      <c r="F119" s="168"/>
      <c r="G119" s="169"/>
      <c r="H119" s="281"/>
      <c r="K119" s="224"/>
    </row>
    <row r="120" spans="1:11" ht="16.5" customHeight="1">
      <c r="B120" s="235"/>
      <c r="C120" s="211"/>
      <c r="D120" s="211"/>
      <c r="E120" s="212"/>
      <c r="F120" s="213"/>
      <c r="G120" s="211"/>
      <c r="H120" s="236"/>
      <c r="K120" s="224"/>
    </row>
    <row r="121" spans="1:11" ht="15" customHeight="1">
      <c r="B121" s="412" t="s">
        <v>398</v>
      </c>
      <c r="C121" s="413"/>
      <c r="D121" s="413"/>
      <c r="E121" s="414"/>
      <c r="F121" s="376" t="s">
        <v>52</v>
      </c>
      <c r="G121" s="189"/>
      <c r="H121" s="237">
        <f>SUM(H102:H120)</f>
        <v>491.27801975</v>
      </c>
      <c r="K121" s="224"/>
    </row>
    <row r="122" spans="1:11" ht="15" customHeight="1">
      <c r="B122" s="415"/>
      <c r="C122" s="416"/>
      <c r="D122" s="416"/>
      <c r="E122" s="417"/>
      <c r="F122" s="239"/>
      <c r="G122" s="240"/>
      <c r="H122" s="282"/>
    </row>
    <row r="123" spans="1:11" ht="108" customHeight="1">
      <c r="B123" s="419"/>
      <c r="C123" s="420"/>
      <c r="D123" s="420"/>
      <c r="E123" s="421"/>
      <c r="F123" s="313"/>
      <c r="G123" s="314"/>
      <c r="H123" s="315"/>
    </row>
    <row r="124" spans="1:11">
      <c r="A124" s="160" t="s">
        <v>377</v>
      </c>
      <c r="B124" s="278" t="s">
        <v>36</v>
      </c>
      <c r="C124" s="202" t="str">
        <f>A124</f>
        <v>x</v>
      </c>
      <c r="D124" s="202" t="s">
        <v>54</v>
      </c>
      <c r="E124" s="173"/>
      <c r="F124" s="199"/>
      <c r="G124" s="186"/>
      <c r="H124" s="200"/>
    </row>
    <row r="125" spans="1:11">
      <c r="B125" s="201" t="s">
        <v>37</v>
      </c>
      <c r="C125" s="172"/>
      <c r="D125" s="202" t="s">
        <v>28</v>
      </c>
      <c r="E125" s="173"/>
      <c r="F125" s="174"/>
      <c r="G125" s="172"/>
      <c r="H125" s="175"/>
    </row>
    <row r="126" spans="1:11">
      <c r="B126" s="171"/>
      <c r="C126" s="172"/>
      <c r="D126" s="172"/>
      <c r="E126" s="173"/>
      <c r="F126" s="174"/>
      <c r="G126" s="172"/>
      <c r="H126" s="175"/>
    </row>
    <row r="127" spans="1:11" ht="16.5" customHeight="1">
      <c r="B127" s="203" t="s">
        <v>38</v>
      </c>
      <c r="C127" s="202" t="s">
        <v>39</v>
      </c>
      <c r="D127" s="202" t="s">
        <v>40</v>
      </c>
      <c r="E127" s="204" t="s">
        <v>41</v>
      </c>
      <c r="F127" s="205" t="s">
        <v>42</v>
      </c>
      <c r="G127" s="202" t="s">
        <v>43</v>
      </c>
      <c r="H127" s="206" t="s">
        <v>44</v>
      </c>
    </row>
    <row r="128" spans="1:11" ht="16.5" customHeight="1">
      <c r="B128" s="176" t="s">
        <v>45</v>
      </c>
      <c r="C128" s="177"/>
      <c r="D128" s="207"/>
      <c r="E128" s="177"/>
      <c r="F128" s="178"/>
      <c r="G128" s="179"/>
      <c r="H128" s="180"/>
    </row>
    <row r="129" spans="2:8" ht="16.5" customHeight="1">
      <c r="B129" s="163" t="s">
        <v>27</v>
      </c>
      <c r="C129" s="170">
        <v>5843</v>
      </c>
      <c r="D129" s="165" t="s">
        <v>294</v>
      </c>
      <c r="E129" s="167" t="s">
        <v>288</v>
      </c>
      <c r="F129" s="168">
        <v>1</v>
      </c>
      <c r="G129" s="169">
        <v>154.22999999999999</v>
      </c>
      <c r="H129" s="169">
        <f>ROUND(G129*F129,2)</f>
        <v>154.22999999999999</v>
      </c>
    </row>
    <row r="130" spans="2:8" ht="16.5" customHeight="1">
      <c r="B130" s="163" t="s">
        <v>27</v>
      </c>
      <c r="C130" s="170">
        <v>5839</v>
      </c>
      <c r="D130" s="165" t="s">
        <v>295</v>
      </c>
      <c r="E130" s="167" t="s">
        <v>288</v>
      </c>
      <c r="F130" s="168">
        <v>1</v>
      </c>
      <c r="G130" s="169">
        <v>10.87</v>
      </c>
      <c r="H130" s="169">
        <f>ROUND(G130*F130,2)</f>
        <v>10.87</v>
      </c>
    </row>
    <row r="131" spans="2:8" ht="16.5" customHeight="1">
      <c r="B131" s="163" t="s">
        <v>27</v>
      </c>
      <c r="C131" s="170">
        <v>5747</v>
      </c>
      <c r="D131" s="165" t="s">
        <v>289</v>
      </c>
      <c r="E131" s="167" t="s">
        <v>290</v>
      </c>
      <c r="F131" s="168">
        <v>1</v>
      </c>
      <c r="G131" s="169">
        <v>139.02000000000001</v>
      </c>
      <c r="H131" s="169">
        <f>ROUND(G131*F131,2)</f>
        <v>139.02000000000001</v>
      </c>
    </row>
    <row r="132" spans="2:8" ht="16.5" customHeight="1">
      <c r="B132" s="163" t="s">
        <v>27</v>
      </c>
      <c r="C132" s="170">
        <v>88316</v>
      </c>
      <c r="D132" s="165" t="s">
        <v>300</v>
      </c>
      <c r="E132" s="167" t="s">
        <v>290</v>
      </c>
      <c r="F132" s="168">
        <v>7</v>
      </c>
      <c r="G132" s="169">
        <v>18.84</v>
      </c>
      <c r="H132" s="169">
        <f>ROUND(G132*F132,2)</f>
        <v>131.88</v>
      </c>
    </row>
    <row r="133" spans="2:8" ht="16.5" customHeight="1">
      <c r="B133" s="163"/>
      <c r="C133" s="170"/>
      <c r="D133" s="165"/>
      <c r="E133" s="167"/>
      <c r="F133" s="168"/>
      <c r="G133" s="169"/>
      <c r="H133" s="169"/>
    </row>
    <row r="134" spans="2:8" ht="16.5" customHeight="1">
      <c r="B134" s="163"/>
      <c r="C134" s="170"/>
      <c r="D134" s="165"/>
      <c r="E134" s="167"/>
      <c r="F134" s="168"/>
      <c r="G134" s="169"/>
      <c r="H134" s="169"/>
    </row>
    <row r="135" spans="2:8" ht="16.5" customHeight="1">
      <c r="B135" s="163"/>
      <c r="C135" s="170"/>
      <c r="D135" s="165"/>
      <c r="E135" s="167"/>
      <c r="F135" s="168"/>
      <c r="G135" s="169"/>
      <c r="H135" s="169"/>
    </row>
    <row r="136" spans="2:8">
      <c r="B136" s="201"/>
      <c r="C136" s="202"/>
      <c r="D136" s="202"/>
      <c r="E136" s="204"/>
      <c r="F136" s="205"/>
      <c r="G136" s="225" t="str">
        <f>CONCATENATE("Produção (",D125," / h)")</f>
        <v>Produção (m² / h)</v>
      </c>
      <c r="H136" s="226">
        <v>180</v>
      </c>
    </row>
    <row r="137" spans="2:8">
      <c r="B137" s="170"/>
      <c r="C137" s="181"/>
      <c r="D137" s="166"/>
      <c r="E137" s="181"/>
      <c r="F137" s="182"/>
      <c r="G137" s="216" t="s">
        <v>46</v>
      </c>
      <c r="H137" s="209">
        <f>SUM(H129:H135)/H136</f>
        <v>2.4222222222222221</v>
      </c>
    </row>
    <row r="138" spans="2:8" ht="16.5" customHeight="1">
      <c r="B138" s="176" t="s">
        <v>47</v>
      </c>
      <c r="C138" s="181"/>
      <c r="D138" s="166"/>
      <c r="E138" s="181"/>
      <c r="F138" s="182"/>
      <c r="G138" s="183"/>
      <c r="H138" s="184"/>
    </row>
    <row r="139" spans="2:8" ht="16.5" customHeight="1">
      <c r="B139" s="163"/>
      <c r="C139" s="170"/>
      <c r="D139" s="165"/>
      <c r="E139" s="167"/>
      <c r="F139" s="168"/>
      <c r="G139" s="169"/>
      <c r="H139" s="169"/>
    </row>
    <row r="140" spans="2:8" ht="16.5" customHeight="1">
      <c r="B140" s="163"/>
      <c r="C140" s="170"/>
      <c r="D140" s="165"/>
      <c r="E140" s="167"/>
      <c r="F140" s="168"/>
      <c r="G140" s="169"/>
      <c r="H140" s="169"/>
    </row>
    <row r="141" spans="2:8" ht="16.5" customHeight="1">
      <c r="B141" s="163"/>
      <c r="C141" s="170"/>
      <c r="D141" s="165"/>
      <c r="E141" s="167"/>
      <c r="F141" s="168"/>
      <c r="G141" s="169"/>
      <c r="H141" s="169"/>
    </row>
    <row r="142" spans="2:8" ht="16.5" customHeight="1">
      <c r="B142" s="163"/>
      <c r="C142" s="170"/>
      <c r="D142" s="165"/>
      <c r="E142" s="167"/>
      <c r="F142" s="168"/>
      <c r="G142" s="169"/>
      <c r="H142" s="169"/>
    </row>
    <row r="143" spans="2:8" ht="16.5" customHeight="1">
      <c r="B143" s="163"/>
      <c r="C143" s="170"/>
      <c r="D143" s="165"/>
      <c r="E143" s="167"/>
      <c r="F143" s="168"/>
      <c r="G143" s="169"/>
      <c r="H143" s="169"/>
    </row>
    <row r="144" spans="2:8">
      <c r="B144" s="170"/>
      <c r="C144" s="181"/>
      <c r="D144" s="166"/>
      <c r="E144" s="181"/>
      <c r="F144" s="182"/>
      <c r="G144" s="208" t="s">
        <v>48</v>
      </c>
      <c r="H144" s="209">
        <f>SUM(H139:H143)</f>
        <v>0</v>
      </c>
    </row>
    <row r="145" spans="1:8" ht="16.5" customHeight="1">
      <c r="B145" s="210"/>
      <c r="C145" s="211"/>
      <c r="D145" s="211"/>
      <c r="E145" s="212"/>
      <c r="F145" s="213"/>
      <c r="G145" s="211"/>
      <c r="H145" s="214"/>
    </row>
    <row r="146" spans="1:8" ht="15" customHeight="1">
      <c r="B146" s="185" t="s">
        <v>49</v>
      </c>
      <c r="C146" s="186"/>
      <c r="D146" s="186"/>
      <c r="E146" s="187"/>
      <c r="F146" s="188" t="s">
        <v>50</v>
      </c>
      <c r="G146" s="189"/>
      <c r="H146" s="190">
        <f>H144+H137</f>
        <v>2.4222222222222221</v>
      </c>
    </row>
    <row r="147" spans="1:8" ht="15" customHeight="1">
      <c r="B147" s="171"/>
      <c r="C147" s="172"/>
      <c r="D147" s="172"/>
      <c r="E147" s="173"/>
      <c r="F147" s="188" t="str">
        <f>CONCATENATE("BDI = ",($J$2), "%",)</f>
        <v>BDI = 24,03%</v>
      </c>
      <c r="G147" s="189"/>
      <c r="H147" s="220">
        <f>TRUNC(H146*$I$2,2)</f>
        <v>0.57999999999999996</v>
      </c>
    </row>
    <row r="148" spans="1:8" ht="15" customHeight="1">
      <c r="B148" s="191"/>
      <c r="C148" s="192"/>
      <c r="D148" s="192"/>
      <c r="E148" s="193"/>
      <c r="F148" s="194" t="s">
        <v>51</v>
      </c>
      <c r="G148" s="195"/>
      <c r="H148" s="196">
        <f>TRUNC(H147+H146,2)</f>
        <v>3</v>
      </c>
    </row>
    <row r="149" spans="1:8">
      <c r="A149" s="160" t="s">
        <v>377</v>
      </c>
      <c r="B149" s="197" t="s">
        <v>36</v>
      </c>
      <c r="C149" s="198" t="str">
        <f>A149</f>
        <v>x</v>
      </c>
      <c r="D149" s="198" t="s">
        <v>5</v>
      </c>
      <c r="E149" s="187"/>
      <c r="F149" s="199"/>
      <c r="G149" s="186"/>
      <c r="H149" s="200"/>
    </row>
    <row r="150" spans="1:8">
      <c r="B150" s="201" t="s">
        <v>37</v>
      </c>
      <c r="C150" s="172"/>
      <c r="D150" s="202" t="s">
        <v>28</v>
      </c>
      <c r="E150" s="173"/>
      <c r="F150" s="174"/>
      <c r="G150" s="172"/>
      <c r="H150" s="175"/>
    </row>
    <row r="151" spans="1:8">
      <c r="B151" s="171"/>
      <c r="C151" s="172"/>
      <c r="D151" s="172"/>
      <c r="E151" s="173"/>
      <c r="F151" s="174"/>
      <c r="G151" s="172"/>
      <c r="H151" s="175"/>
    </row>
    <row r="152" spans="1:8" ht="16.5" customHeight="1">
      <c r="B152" s="203" t="s">
        <v>38</v>
      </c>
      <c r="C152" s="202" t="s">
        <v>39</v>
      </c>
      <c r="D152" s="202" t="s">
        <v>40</v>
      </c>
      <c r="E152" s="204" t="s">
        <v>41</v>
      </c>
      <c r="F152" s="205" t="s">
        <v>42</v>
      </c>
      <c r="G152" s="202" t="s">
        <v>43</v>
      </c>
      <c r="H152" s="206" t="s">
        <v>44</v>
      </c>
    </row>
    <row r="153" spans="1:8" ht="16.5" customHeight="1">
      <c r="B153" s="176"/>
      <c r="C153" s="177"/>
      <c r="D153" s="207"/>
      <c r="E153" s="177"/>
      <c r="F153" s="178"/>
      <c r="G153" s="179"/>
      <c r="H153" s="180"/>
    </row>
    <row r="154" spans="1:8" ht="16.5" customHeight="1">
      <c r="B154" s="163" t="s">
        <v>27</v>
      </c>
      <c r="C154" s="170">
        <v>88316</v>
      </c>
      <c r="D154" s="165" t="s">
        <v>300</v>
      </c>
      <c r="E154" s="163" t="s">
        <v>290</v>
      </c>
      <c r="F154" s="168">
        <v>4.2000000000000003E-2</v>
      </c>
      <c r="G154" s="169">
        <v>18.84</v>
      </c>
      <c r="H154" s="169">
        <f>ROUND(G154*F154,2)</f>
        <v>0.79</v>
      </c>
    </row>
    <row r="155" spans="1:8" ht="16.5" customHeight="1">
      <c r="B155" s="163"/>
      <c r="C155" s="170"/>
      <c r="D155" s="165"/>
      <c r="E155" s="163"/>
      <c r="F155" s="168"/>
      <c r="G155" s="169"/>
      <c r="H155" s="169"/>
    </row>
    <row r="156" spans="1:8" ht="16.5" customHeight="1">
      <c r="B156" s="163"/>
      <c r="C156" s="170"/>
      <c r="D156" s="165"/>
      <c r="E156" s="163"/>
      <c r="F156" s="168"/>
      <c r="G156" s="169"/>
      <c r="H156" s="169"/>
    </row>
    <row r="157" spans="1:8" ht="16.5" customHeight="1">
      <c r="B157" s="163"/>
      <c r="C157" s="170"/>
      <c r="D157" s="165"/>
      <c r="E157" s="163"/>
      <c r="F157" s="168"/>
      <c r="G157" s="169"/>
      <c r="H157" s="169"/>
    </row>
    <row r="158" spans="1:8" ht="16.5" customHeight="1">
      <c r="B158" s="210"/>
      <c r="C158" s="211"/>
      <c r="D158" s="211"/>
      <c r="E158" s="212"/>
      <c r="F158" s="213"/>
      <c r="G158" s="211"/>
      <c r="H158" s="214"/>
    </row>
    <row r="159" spans="1:8" ht="15" customHeight="1">
      <c r="B159" s="185" t="s">
        <v>49</v>
      </c>
      <c r="C159" s="186"/>
      <c r="D159" s="186"/>
      <c r="E159" s="187"/>
      <c r="F159" s="188" t="s">
        <v>50</v>
      </c>
      <c r="G159" s="189"/>
      <c r="H159" s="190">
        <f>SUM(H154:H157)</f>
        <v>0.79</v>
      </c>
    </row>
    <row r="160" spans="1:8" ht="15" customHeight="1">
      <c r="B160" s="171"/>
      <c r="C160" s="172"/>
      <c r="D160" s="172"/>
      <c r="E160" s="173"/>
      <c r="F160" s="188" t="str">
        <f>CONCATENATE("BDI = ",($J$2), "%",)</f>
        <v>BDI = 24,03%</v>
      </c>
      <c r="G160" s="189"/>
      <c r="H160" s="220">
        <f>TRUNC(H159*$I$2,2)</f>
        <v>0.18</v>
      </c>
    </row>
    <row r="161" spans="2:8" ht="15" customHeight="1">
      <c r="B161" s="191"/>
      <c r="C161" s="192"/>
      <c r="D161" s="192"/>
      <c r="E161" s="193"/>
      <c r="F161" s="194" t="s">
        <v>51</v>
      </c>
      <c r="G161" s="195"/>
      <c r="H161" s="196">
        <f>TRUNC(H160+H159,2)</f>
        <v>0.97</v>
      </c>
    </row>
  </sheetData>
  <mergeCells count="10">
    <mergeCell ref="B73:E75"/>
    <mergeCell ref="D53:G53"/>
    <mergeCell ref="D76:G76"/>
    <mergeCell ref="B121:E123"/>
    <mergeCell ref="B1:H1"/>
    <mergeCell ref="B2:C2"/>
    <mergeCell ref="B3:H3"/>
    <mergeCell ref="D2:H2"/>
    <mergeCell ref="B50:E52"/>
    <mergeCell ref="D35:G35"/>
  </mergeCells>
  <printOptions horizontalCentered="1"/>
  <pageMargins left="0.23622047244094491" right="0.23622047244094491" top="0.31496062992125984" bottom="0.23622047244094491" header="0.23622047244094491" footer="0.23622047244094491"/>
  <pageSetup paperSize="9" scale="46" fitToHeight="5" orientation="landscape" r:id="rId1"/>
  <rowBreaks count="3" manualBreakCount="3">
    <brk id="34" min="1" max="7" man="1"/>
    <brk id="75" min="1" max="7" man="1"/>
    <brk id="123" min="1" max="7" man="1"/>
  </rowBreaks>
</worksheet>
</file>

<file path=xl/worksheets/sheet6.xml><?xml version="1.0" encoding="utf-8"?>
<worksheet xmlns="http://schemas.openxmlformats.org/spreadsheetml/2006/main" xmlns:r="http://schemas.openxmlformats.org/officeDocument/2006/relationships">
  <sheetPr>
    <tabColor theme="0" tint="-0.14999847407452621"/>
    <pageSetUpPr fitToPage="1"/>
  </sheetPr>
  <dimension ref="A1:I86"/>
  <sheetViews>
    <sheetView showGridLines="0" topLeftCell="A7" zoomScale="70" zoomScaleSheetLayoutView="70" workbookViewId="0">
      <selection sqref="A1:IV65536"/>
    </sheetView>
  </sheetViews>
  <sheetFormatPr defaultColWidth="9.140625" defaultRowHeight="17.25"/>
  <cols>
    <col min="1" max="1" width="8.7109375" style="138" customWidth="1"/>
    <col min="2" max="2" width="58.28515625" style="139" customWidth="1"/>
    <col min="3" max="3" width="18.85546875" style="134" customWidth="1"/>
    <col min="4" max="4" width="20" style="134" customWidth="1"/>
    <col min="5" max="5" width="13.42578125" style="134" bestFit="1" customWidth="1"/>
    <col min="6" max="6" width="14.42578125" style="134" customWidth="1"/>
    <col min="7" max="7" width="14.7109375" style="134" customWidth="1"/>
    <col min="8" max="8" width="25.140625" style="135" customWidth="1"/>
    <col min="9" max="9" width="22.7109375" style="136" customWidth="1"/>
    <col min="10" max="16384" width="9.140625" style="134"/>
  </cols>
  <sheetData>
    <row r="1" spans="1:9" ht="22.5" customHeight="1">
      <c r="A1" s="153"/>
    </row>
    <row r="2" spans="1:9" ht="15" customHeight="1">
      <c r="A2" s="134"/>
    </row>
    <row r="3" spans="1:9">
      <c r="A3" s="432" t="s">
        <v>56</v>
      </c>
      <c r="B3" s="432"/>
      <c r="C3" s="432"/>
      <c r="D3" s="432"/>
      <c r="E3" s="432"/>
      <c r="F3" s="432"/>
      <c r="G3" s="432"/>
      <c r="H3" s="432"/>
      <c r="I3" s="432"/>
    </row>
    <row r="5" spans="1:9">
      <c r="D5" s="370" t="s">
        <v>57</v>
      </c>
      <c r="G5" s="135"/>
      <c r="H5" s="134"/>
    </row>
    <row r="6" spans="1:9">
      <c r="D6" s="154"/>
      <c r="G6" s="135"/>
      <c r="H6" s="154" t="s">
        <v>124</v>
      </c>
      <c r="I6" s="155">
        <v>40</v>
      </c>
    </row>
    <row r="7" spans="1:9">
      <c r="D7" s="154"/>
      <c r="G7" s="135"/>
      <c r="H7" s="154" t="s">
        <v>59</v>
      </c>
      <c r="I7" s="156">
        <f>E9/I6/24</f>
        <v>5.2083333333333336E-2</v>
      </c>
    </row>
    <row r="8" spans="1:9">
      <c r="D8" s="154"/>
      <c r="G8" s="135"/>
      <c r="H8" s="134"/>
    </row>
    <row r="9" spans="1:9">
      <c r="D9" s="154" t="s">
        <v>60</v>
      </c>
      <c r="E9" s="371">
        <f>COMPOSIÇÃO!$M$2</f>
        <v>50</v>
      </c>
      <c r="F9" s="134" t="s">
        <v>58</v>
      </c>
      <c r="G9" s="135"/>
      <c r="H9" s="134"/>
    </row>
    <row r="10" spans="1:9" s="283" customFormat="1" ht="20.25" customHeight="1">
      <c r="A10" s="433" t="s">
        <v>61</v>
      </c>
      <c r="B10" s="433" t="s">
        <v>62</v>
      </c>
      <c r="C10" s="433" t="s">
        <v>63</v>
      </c>
      <c r="D10" s="434" t="s">
        <v>64</v>
      </c>
      <c r="E10" s="433" t="s">
        <v>65</v>
      </c>
      <c r="F10" s="433"/>
      <c r="G10" s="434" t="s">
        <v>66</v>
      </c>
      <c r="H10" s="435" t="s">
        <v>67</v>
      </c>
      <c r="I10" s="436" t="s">
        <v>68</v>
      </c>
    </row>
    <row r="11" spans="1:9" s="140" customFormat="1" ht="17.25" customHeight="1">
      <c r="A11" s="433"/>
      <c r="B11" s="433"/>
      <c r="C11" s="433"/>
      <c r="D11" s="434"/>
      <c r="E11" s="284" t="s">
        <v>69</v>
      </c>
      <c r="F11" s="283" t="s">
        <v>70</v>
      </c>
      <c r="G11" s="434"/>
      <c r="H11" s="435"/>
      <c r="I11" s="436"/>
    </row>
    <row r="12" spans="1:9" ht="17.25" customHeight="1">
      <c r="A12" s="142">
        <v>1</v>
      </c>
      <c r="B12" s="143" t="s">
        <v>71</v>
      </c>
      <c r="C12" s="142"/>
      <c r="D12" s="142"/>
      <c r="E12" s="142"/>
      <c r="F12" s="142"/>
      <c r="G12" s="142"/>
      <c r="H12" s="157"/>
      <c r="I12" s="340"/>
    </row>
    <row r="13" spans="1:9" ht="17.25" customHeight="1">
      <c r="A13" s="142" t="s">
        <v>72</v>
      </c>
      <c r="B13" s="143" t="s">
        <v>73</v>
      </c>
      <c r="C13" s="142">
        <f>SUM(C14:C24)</f>
        <v>10</v>
      </c>
      <c r="D13" s="144">
        <f>$E$9/$I$6</f>
        <v>1.25</v>
      </c>
      <c r="E13" s="142" t="s">
        <v>274</v>
      </c>
      <c r="F13" s="142" t="s">
        <v>260</v>
      </c>
      <c r="G13" s="142">
        <v>4</v>
      </c>
      <c r="H13" s="145">
        <v>217.74</v>
      </c>
      <c r="I13" s="146">
        <f>H13*G13*D13*C13</f>
        <v>10887</v>
      </c>
    </row>
    <row r="14" spans="1:9" ht="17.25" customHeight="1">
      <c r="A14" s="142" t="s">
        <v>74</v>
      </c>
      <c r="B14" s="143" t="s">
        <v>75</v>
      </c>
      <c r="C14" s="142">
        <v>1</v>
      </c>
      <c r="D14" s="142"/>
      <c r="E14" s="142"/>
      <c r="F14" s="142"/>
      <c r="G14" s="142"/>
      <c r="H14" s="145"/>
      <c r="I14" s="146"/>
    </row>
    <row r="15" spans="1:9" ht="17.25" customHeight="1">
      <c r="A15" s="142" t="s">
        <v>76</v>
      </c>
      <c r="B15" s="143" t="s">
        <v>77</v>
      </c>
      <c r="C15" s="142">
        <v>1</v>
      </c>
      <c r="D15" s="142"/>
      <c r="E15" s="142"/>
      <c r="F15" s="142"/>
      <c r="G15" s="142"/>
      <c r="H15" s="145"/>
      <c r="I15" s="146"/>
    </row>
    <row r="16" spans="1:9" ht="17.25" customHeight="1">
      <c r="A16" s="142" t="s">
        <v>78</v>
      </c>
      <c r="B16" s="143" t="s">
        <v>79</v>
      </c>
      <c r="C16" s="142">
        <v>1</v>
      </c>
      <c r="D16" s="142"/>
      <c r="E16" s="142"/>
      <c r="F16" s="142"/>
      <c r="G16" s="142"/>
      <c r="H16" s="145"/>
      <c r="I16" s="146"/>
    </row>
    <row r="17" spans="1:9" ht="17.25" customHeight="1">
      <c r="A17" s="142" t="s">
        <v>80</v>
      </c>
      <c r="B17" s="143" t="s">
        <v>81</v>
      </c>
      <c r="C17" s="142"/>
      <c r="D17" s="142"/>
      <c r="E17" s="142"/>
      <c r="F17" s="142"/>
      <c r="G17" s="142"/>
      <c r="H17" s="145"/>
      <c r="I17" s="146"/>
    </row>
    <row r="18" spans="1:9" ht="17.25" customHeight="1">
      <c r="A18" s="142" t="s">
        <v>82</v>
      </c>
      <c r="B18" s="143" t="s">
        <v>83</v>
      </c>
      <c r="C18" s="142">
        <v>1</v>
      </c>
      <c r="D18" s="142"/>
      <c r="E18" s="142"/>
      <c r="F18" s="142"/>
      <c r="G18" s="142"/>
      <c r="H18" s="145"/>
      <c r="I18" s="146"/>
    </row>
    <row r="19" spans="1:9" ht="17.25" customHeight="1">
      <c r="A19" s="142" t="s">
        <v>84</v>
      </c>
      <c r="B19" s="143" t="s">
        <v>85</v>
      </c>
      <c r="C19" s="142">
        <v>1</v>
      </c>
      <c r="D19" s="142"/>
      <c r="E19" s="142"/>
      <c r="F19" s="142"/>
      <c r="G19" s="142"/>
      <c r="H19" s="145"/>
      <c r="I19" s="146"/>
    </row>
    <row r="20" spans="1:9" ht="17.25" customHeight="1">
      <c r="A20" s="142" t="s">
        <v>86</v>
      </c>
      <c r="B20" s="143" t="s">
        <v>87</v>
      </c>
      <c r="C20" s="142">
        <v>1</v>
      </c>
      <c r="D20" s="142"/>
      <c r="E20" s="142"/>
      <c r="F20" s="142"/>
      <c r="G20" s="142"/>
      <c r="H20" s="145"/>
      <c r="I20" s="146"/>
    </row>
    <row r="21" spans="1:9" ht="17.25" customHeight="1">
      <c r="A21" s="142" t="s">
        <v>88</v>
      </c>
      <c r="B21" s="143" t="s">
        <v>89</v>
      </c>
      <c r="C21" s="142">
        <v>1</v>
      </c>
      <c r="D21" s="142"/>
      <c r="E21" s="142"/>
      <c r="F21" s="142"/>
      <c r="G21" s="142"/>
      <c r="H21" s="145"/>
      <c r="I21" s="146"/>
    </row>
    <row r="22" spans="1:9" ht="17.25" customHeight="1">
      <c r="A22" s="142" t="s">
        <v>90</v>
      </c>
      <c r="B22" s="143" t="s">
        <v>91</v>
      </c>
      <c r="C22" s="142">
        <v>1</v>
      </c>
      <c r="D22" s="142"/>
      <c r="E22" s="142"/>
      <c r="F22" s="142"/>
      <c r="G22" s="142"/>
      <c r="H22" s="145"/>
      <c r="I22" s="146"/>
    </row>
    <row r="23" spans="1:9" ht="17.25" customHeight="1">
      <c r="A23" s="142" t="s">
        <v>266</v>
      </c>
      <c r="B23" s="143" t="s">
        <v>92</v>
      </c>
      <c r="C23" s="142">
        <v>1</v>
      </c>
      <c r="D23" s="142"/>
      <c r="E23" s="142"/>
      <c r="F23" s="142"/>
      <c r="G23" s="142"/>
      <c r="H23" s="145"/>
      <c r="I23" s="146"/>
    </row>
    <row r="24" spans="1:9" ht="17.25" customHeight="1">
      <c r="A24" s="142" t="s">
        <v>93</v>
      </c>
      <c r="B24" s="143" t="s">
        <v>94</v>
      </c>
      <c r="C24" s="142">
        <v>1</v>
      </c>
      <c r="D24" s="142"/>
      <c r="E24" s="142"/>
      <c r="F24" s="142"/>
      <c r="G24" s="142"/>
      <c r="H24" s="145"/>
      <c r="I24" s="146"/>
    </row>
    <row r="25" spans="1:9" ht="17.25" customHeight="1">
      <c r="A25" s="142"/>
      <c r="B25" s="143"/>
      <c r="C25" s="142"/>
      <c r="D25" s="142"/>
      <c r="E25" s="142"/>
      <c r="F25" s="142"/>
      <c r="G25" s="142"/>
      <c r="H25" s="157" t="s">
        <v>95</v>
      </c>
      <c r="I25" s="340">
        <f>SUM(I13:I24)</f>
        <v>10887</v>
      </c>
    </row>
    <row r="26" spans="1:9" ht="17.25" customHeight="1">
      <c r="A26" s="142">
        <v>2</v>
      </c>
      <c r="B26" s="143" t="s">
        <v>96</v>
      </c>
      <c r="C26" s="142"/>
      <c r="D26" s="142"/>
      <c r="E26" s="142"/>
      <c r="F26" s="142"/>
      <c r="G26" s="142"/>
      <c r="H26" s="157"/>
      <c r="I26" s="340"/>
    </row>
    <row r="27" spans="1:9" ht="17.25" customHeight="1">
      <c r="A27" s="142" t="s">
        <v>97</v>
      </c>
      <c r="B27" s="143" t="s">
        <v>98</v>
      </c>
      <c r="C27" s="142">
        <v>1</v>
      </c>
      <c r="D27" s="144">
        <f t="shared" ref="D27:D32" si="0">$E$9/$I$6</f>
        <v>1.25</v>
      </c>
      <c r="E27" s="142" t="s">
        <v>274</v>
      </c>
      <c r="F27" s="142" t="s">
        <v>261</v>
      </c>
      <c r="G27" s="142">
        <v>2</v>
      </c>
      <c r="H27" s="145">
        <v>145.59</v>
      </c>
      <c r="I27" s="146">
        <f t="shared" ref="I27:I32" si="1">H27*G27*D27*C27</f>
        <v>363.97500000000002</v>
      </c>
    </row>
    <row r="28" spans="1:9" ht="17.25" customHeight="1">
      <c r="A28" s="142" t="s">
        <v>99</v>
      </c>
      <c r="B28" s="143" t="s">
        <v>100</v>
      </c>
      <c r="C28" s="142">
        <v>1</v>
      </c>
      <c r="D28" s="144">
        <f t="shared" si="0"/>
        <v>1.25</v>
      </c>
      <c r="E28" s="142" t="s">
        <v>274</v>
      </c>
      <c r="F28" s="142" t="s">
        <v>262</v>
      </c>
      <c r="G28" s="142">
        <v>2</v>
      </c>
      <c r="H28" s="145">
        <v>141.19999999999999</v>
      </c>
      <c r="I28" s="146">
        <f t="shared" si="1"/>
        <v>353</v>
      </c>
    </row>
    <row r="29" spans="1:9" ht="17.25" customHeight="1">
      <c r="A29" s="142" t="s">
        <v>101</v>
      </c>
      <c r="B29" s="143" t="s">
        <v>102</v>
      </c>
      <c r="C29" s="142">
        <v>1</v>
      </c>
      <c r="D29" s="144">
        <f t="shared" si="0"/>
        <v>1.25</v>
      </c>
      <c r="E29" s="142" t="s">
        <v>274</v>
      </c>
      <c r="F29" s="142" t="s">
        <v>271</v>
      </c>
      <c r="G29" s="142">
        <v>2</v>
      </c>
      <c r="H29" s="145">
        <v>177.79</v>
      </c>
      <c r="I29" s="146">
        <f t="shared" si="1"/>
        <v>444.47499999999997</v>
      </c>
    </row>
    <row r="30" spans="1:9" ht="17.25" customHeight="1">
      <c r="A30" s="142" t="s">
        <v>103</v>
      </c>
      <c r="B30" s="143" t="s">
        <v>104</v>
      </c>
      <c r="C30" s="142">
        <v>2</v>
      </c>
      <c r="D30" s="144">
        <f t="shared" si="0"/>
        <v>1.25</v>
      </c>
      <c r="E30" s="142" t="s">
        <v>274</v>
      </c>
      <c r="F30" s="142" t="s">
        <v>263</v>
      </c>
      <c r="G30" s="142"/>
      <c r="H30" s="145">
        <v>137.61000000000001</v>
      </c>
      <c r="I30" s="146">
        <f t="shared" si="1"/>
        <v>0</v>
      </c>
    </row>
    <row r="31" spans="1:9" ht="17.25" customHeight="1">
      <c r="A31" s="142" t="s">
        <v>105</v>
      </c>
      <c r="B31" s="143" t="s">
        <v>106</v>
      </c>
      <c r="C31" s="142">
        <v>2</v>
      </c>
      <c r="D31" s="144">
        <f t="shared" si="0"/>
        <v>1.25</v>
      </c>
      <c r="E31" s="142" t="s">
        <v>274</v>
      </c>
      <c r="F31" s="142" t="s">
        <v>264</v>
      </c>
      <c r="G31" s="142">
        <v>2</v>
      </c>
      <c r="H31" s="145">
        <v>170.03</v>
      </c>
      <c r="I31" s="146">
        <f t="shared" si="1"/>
        <v>850.15</v>
      </c>
    </row>
    <row r="32" spans="1:9" ht="17.25" customHeight="1">
      <c r="A32" s="142" t="s">
        <v>107</v>
      </c>
      <c r="B32" s="143" t="s">
        <v>108</v>
      </c>
      <c r="C32" s="142">
        <v>1</v>
      </c>
      <c r="D32" s="144">
        <f t="shared" si="0"/>
        <v>1.25</v>
      </c>
      <c r="E32" s="142" t="s">
        <v>274</v>
      </c>
      <c r="F32" s="142" t="s">
        <v>265</v>
      </c>
      <c r="G32" s="142">
        <v>2</v>
      </c>
      <c r="H32" s="145">
        <v>170.03</v>
      </c>
      <c r="I32" s="146">
        <f t="shared" si="1"/>
        <v>425.07499999999999</v>
      </c>
    </row>
    <row r="33" spans="1:9" ht="17.25" customHeight="1">
      <c r="A33" s="142"/>
      <c r="B33" s="143"/>
      <c r="C33" s="142"/>
      <c r="D33" s="142"/>
      <c r="E33" s="142"/>
      <c r="F33" s="142"/>
      <c r="G33" s="142"/>
      <c r="H33" s="157" t="s">
        <v>95</v>
      </c>
      <c r="I33" s="340">
        <f>SUM(I27:I32)</f>
        <v>2436.6749999999997</v>
      </c>
    </row>
    <row r="34" spans="1:9" ht="17.25" customHeight="1">
      <c r="A34" s="142"/>
      <c r="B34" s="143"/>
      <c r="C34" s="142"/>
      <c r="D34" s="142"/>
      <c r="E34" s="142"/>
      <c r="F34" s="142"/>
      <c r="G34" s="142"/>
      <c r="H34" s="157" t="s">
        <v>109</v>
      </c>
      <c r="I34" s="340">
        <f>I33+I25</f>
        <v>13323.674999999999</v>
      </c>
    </row>
    <row r="35" spans="1:9" ht="17.25" customHeight="1">
      <c r="A35" s="142"/>
      <c r="B35" s="143"/>
      <c r="C35" s="142"/>
      <c r="D35" s="142"/>
      <c r="E35" s="142"/>
      <c r="F35" s="142"/>
      <c r="G35" s="142"/>
      <c r="H35" s="157" t="str">
        <f>CONCATENATE("BDI = ",(COMPOSIÇÃO!$J$2), "%",)</f>
        <v>BDI = 24,03%</v>
      </c>
      <c r="I35" s="340">
        <f>I34*COMPOSIÇÃO!$I$2</f>
        <v>3201.6791025000002</v>
      </c>
    </row>
    <row r="36" spans="1:9" ht="17.25" customHeight="1">
      <c r="A36" s="142"/>
      <c r="B36" s="143"/>
      <c r="C36" s="142"/>
      <c r="D36" s="142"/>
      <c r="E36" s="142"/>
      <c r="F36" s="142"/>
      <c r="G36" s="142"/>
      <c r="H36" s="285" t="s">
        <v>110</v>
      </c>
      <c r="I36" s="277">
        <f>TRUNC(I34+I35,2)</f>
        <v>16525.349999999999</v>
      </c>
    </row>
    <row r="37" spans="1:9" ht="21" customHeight="1">
      <c r="A37" s="158"/>
    </row>
    <row r="38" spans="1:9" ht="21" customHeight="1">
      <c r="A38" s="158" t="s">
        <v>272</v>
      </c>
    </row>
    <row r="86" spans="4:5">
      <c r="D86" s="134">
        <v>34723</v>
      </c>
      <c r="E86" s="134">
        <v>446.4</v>
      </c>
    </row>
  </sheetData>
  <mergeCells count="9">
    <mergeCell ref="A3:I3"/>
    <mergeCell ref="A10:A11"/>
    <mergeCell ref="B10:B11"/>
    <mergeCell ref="C10:C11"/>
    <mergeCell ref="D10:D11"/>
    <mergeCell ref="E10:F10"/>
    <mergeCell ref="G10:G11"/>
    <mergeCell ref="H10:H11"/>
    <mergeCell ref="I10:I11"/>
  </mergeCells>
  <conditionalFormatting sqref="A13:I13 A25:I25 B18:I24 B14:I16 A14:A24">
    <cfRule type="expression" dxfId="59" priority="27" stopIfTrue="1">
      <formula>#REF!="***"</formula>
    </cfRule>
    <cfRule type="expression" dxfId="58" priority="28" stopIfTrue="1">
      <formula>INT(#REF!)-#REF!=0</formula>
    </cfRule>
  </conditionalFormatting>
  <conditionalFormatting sqref="B17:I17">
    <cfRule type="expression" dxfId="57" priority="25" stopIfTrue="1">
      <formula>#REF!="***"</formula>
    </cfRule>
    <cfRule type="expression" dxfId="56" priority="26" stopIfTrue="1">
      <formula>INT(#REF!)-#REF!=0</formula>
    </cfRule>
  </conditionalFormatting>
  <conditionalFormatting sqref="A26:I26">
    <cfRule type="expression" dxfId="55" priority="21" stopIfTrue="1">
      <formula>#REF!="***"</formula>
    </cfRule>
    <cfRule type="expression" dxfId="54" priority="22" stopIfTrue="1">
      <formula>INT(#REF!)-#REF!=0</formula>
    </cfRule>
  </conditionalFormatting>
  <conditionalFormatting sqref="A12:I12">
    <cfRule type="expression" dxfId="53" priority="23" stopIfTrue="1">
      <formula>#REF!="***"</formula>
    </cfRule>
    <cfRule type="expression" dxfId="52" priority="24" stopIfTrue="1">
      <formula>INT(#REF!)-#REF!=0</formula>
    </cfRule>
  </conditionalFormatting>
  <conditionalFormatting sqref="A27:D27 B29:D32 A28:A32 G29:G32 G27 I27 I29:I32">
    <cfRule type="expression" dxfId="51" priority="19" stopIfTrue="1">
      <formula>#REF!="***"</formula>
    </cfRule>
    <cfRule type="expression" dxfId="50" priority="20" stopIfTrue="1">
      <formula>INT(#REF!)-#REF!=0</formula>
    </cfRule>
  </conditionalFormatting>
  <conditionalFormatting sqref="A33:I33 I36 A34:F36 I34">
    <cfRule type="expression" dxfId="49" priority="17" stopIfTrue="1">
      <formula>#REF!="***"</formula>
    </cfRule>
    <cfRule type="expression" dxfId="48" priority="18" stopIfTrue="1">
      <formula>INT(#REF!)-#REF!=0</formula>
    </cfRule>
  </conditionalFormatting>
  <conditionalFormatting sqref="B28:D28 G28 I28">
    <cfRule type="expression" dxfId="47" priority="15" stopIfTrue="1">
      <formula>#REF!="***"</formula>
    </cfRule>
    <cfRule type="expression" dxfId="46" priority="16" stopIfTrue="1">
      <formula>INT(#REF!)-#REF!=0</formula>
    </cfRule>
  </conditionalFormatting>
  <conditionalFormatting sqref="I35">
    <cfRule type="expression" dxfId="45" priority="13" stopIfTrue="1">
      <formula>#REF!="***"</formula>
    </cfRule>
    <cfRule type="expression" dxfId="44" priority="14" stopIfTrue="1">
      <formula>INT(#REF!)-#REF!=0</formula>
    </cfRule>
  </conditionalFormatting>
  <conditionalFormatting sqref="G34:H36">
    <cfRule type="expression" dxfId="43" priority="11" stopIfTrue="1">
      <formula>#REF!="***"</formula>
    </cfRule>
    <cfRule type="expression" dxfId="42" priority="12" stopIfTrue="1">
      <formula>INT(#REF!)-#REF!=0</formula>
    </cfRule>
  </conditionalFormatting>
  <conditionalFormatting sqref="F29:F32 F27">
    <cfRule type="expression" dxfId="41" priority="9" stopIfTrue="1">
      <formula>#REF!="***"</formula>
    </cfRule>
    <cfRule type="expression" dxfId="40" priority="10" stopIfTrue="1">
      <formula>INT(#REF!)-#REF!=0</formula>
    </cfRule>
  </conditionalFormatting>
  <conditionalFormatting sqref="F28">
    <cfRule type="expression" dxfId="39" priority="7" stopIfTrue="1">
      <formula>#REF!="***"</formula>
    </cfRule>
    <cfRule type="expression" dxfId="38" priority="8" stopIfTrue="1">
      <formula>INT(#REF!)-#REF!=0</formula>
    </cfRule>
  </conditionalFormatting>
  <conditionalFormatting sqref="H29:H32 H27">
    <cfRule type="expression" dxfId="37" priority="5" stopIfTrue="1">
      <formula>#REF!="***"</formula>
    </cfRule>
    <cfRule type="expression" dxfId="36" priority="6" stopIfTrue="1">
      <formula>INT(#REF!)-#REF!=0</formula>
    </cfRule>
  </conditionalFormatting>
  <conditionalFormatting sqref="H28">
    <cfRule type="expression" dxfId="35" priority="3" stopIfTrue="1">
      <formula>#REF!="***"</formula>
    </cfRule>
    <cfRule type="expression" dxfId="34" priority="4" stopIfTrue="1">
      <formula>INT(#REF!)-#REF!=0</formula>
    </cfRule>
  </conditionalFormatting>
  <conditionalFormatting sqref="E27:E32">
    <cfRule type="expression" dxfId="33" priority="1" stopIfTrue="1">
      <formula>#REF!="***"</formula>
    </cfRule>
    <cfRule type="expression" dxfId="32" priority="2" stopIfTrue="1">
      <formula>INT(#REF!)-#REF!=0</formula>
    </cfRule>
  </conditionalFormatting>
  <dataValidations count="2">
    <dataValidation type="textLength" errorStyle="warning" allowBlank="1" showInputMessage="1" showErrorMessage="1" errorTitle="ATENÇÃO" error="Esta célula contém fórmula. &#10;Clique em CANCELAR e digite o código. &#10;Para um item sem código clique em SIM. " sqref="I25 I19 D12:D36 I33:I36 A12:B36">
      <formula1>0</formula1>
      <formula2>0</formula2>
    </dataValidation>
    <dataValidation errorStyle="warning" allowBlank="1" showInputMessage="1" showErrorMessage="1" sqref="I14 I21"/>
  </dataValidations>
  <pageMargins left="0.78740157480314965" right="0.39370078740157483" top="0.78740157480314965" bottom="0.78740157480314965" header="0.39370078740157483" footer="0.39370078740157483"/>
  <pageSetup paperSize="9" scale="46" firstPageNumber="6" fitToHeight="0" orientation="portrait" useFirstPageNumber="1" r:id="rId1"/>
  <headerFooter alignWithMargins="0">
    <oddFooter xml:space="preserve">&amp;C                                   </oddFooter>
  </headerFooter>
</worksheet>
</file>

<file path=xl/worksheets/sheet7.xml><?xml version="1.0" encoding="utf-8"?>
<worksheet xmlns="http://schemas.openxmlformats.org/spreadsheetml/2006/main" xmlns:r="http://schemas.openxmlformats.org/officeDocument/2006/relationships">
  <sheetPr>
    <tabColor theme="0" tint="-0.14999847407452621"/>
    <pageSetUpPr fitToPage="1"/>
  </sheetPr>
  <dimension ref="A1:L85"/>
  <sheetViews>
    <sheetView showGridLines="0" zoomScale="70" zoomScaleSheetLayoutView="70" workbookViewId="0">
      <selection activeCell="J9" sqref="J9:J14"/>
    </sheetView>
  </sheetViews>
  <sheetFormatPr defaultColWidth="9.140625" defaultRowHeight="17.25"/>
  <cols>
    <col min="1" max="1" width="6.42578125" style="151" customWidth="1"/>
    <col min="2" max="2" width="47.7109375" style="150" customWidth="1"/>
    <col min="3" max="5" width="10.7109375" style="137" customWidth="1"/>
    <col min="6" max="6" width="12.7109375" style="141" customWidth="1"/>
    <col min="7" max="7" width="12.7109375" style="137" customWidth="1"/>
    <col min="8" max="9" width="16.85546875" style="137" customWidth="1"/>
    <col min="10" max="10" width="18.85546875" style="137" customWidth="1"/>
    <col min="11" max="11" width="18.85546875" style="147" customWidth="1"/>
    <col min="12" max="12" width="23.85546875" style="148" customWidth="1"/>
    <col min="13" max="16384" width="9.140625" style="137"/>
  </cols>
  <sheetData>
    <row r="1" spans="1:12" ht="22.5" customHeight="1">
      <c r="A1" s="372"/>
      <c r="B1" s="71"/>
      <c r="C1" s="373"/>
      <c r="D1" s="373"/>
      <c r="E1" s="373"/>
      <c r="F1" s="373"/>
      <c r="G1" s="134"/>
      <c r="H1" s="134"/>
      <c r="I1" s="134"/>
      <c r="J1" s="135"/>
      <c r="K1" s="136"/>
      <c r="L1" s="134"/>
    </row>
    <row r="2" spans="1:12" ht="22.5" customHeight="1">
      <c r="A2" s="372"/>
      <c r="B2" s="71"/>
      <c r="C2" s="373"/>
      <c r="D2" s="373"/>
      <c r="E2" s="373"/>
      <c r="F2" s="373"/>
      <c r="G2" s="134"/>
      <c r="H2" s="134"/>
      <c r="I2" s="134"/>
      <c r="J2" s="135"/>
      <c r="K2" s="136"/>
      <c r="L2" s="134"/>
    </row>
    <row r="3" spans="1:12" s="134" customFormat="1" ht="24.75" customHeight="1">
      <c r="A3" s="432" t="s">
        <v>111</v>
      </c>
      <c r="B3" s="432"/>
      <c r="C3" s="432"/>
      <c r="D3" s="432"/>
      <c r="E3" s="432"/>
      <c r="F3" s="432"/>
      <c r="G3" s="432"/>
      <c r="H3" s="432"/>
      <c r="I3" s="432"/>
      <c r="J3" s="432"/>
      <c r="K3" s="432"/>
      <c r="L3" s="432"/>
    </row>
    <row r="4" spans="1:12" s="134" customFormat="1">
      <c r="A4" s="138"/>
      <c r="B4" s="139"/>
      <c r="F4" s="140"/>
      <c r="K4" s="135"/>
      <c r="L4" s="136"/>
    </row>
    <row r="5" spans="1:12" s="134" customFormat="1" ht="11.25" customHeight="1">
      <c r="A5" s="138"/>
      <c r="B5" s="139"/>
      <c r="F5" s="140"/>
      <c r="K5" s="135"/>
      <c r="L5" s="136"/>
    </row>
    <row r="6" spans="1:12" s="283" customFormat="1" ht="31.5" customHeight="1">
      <c r="A6" s="433" t="s">
        <v>61</v>
      </c>
      <c r="B6" s="433" t="s">
        <v>62</v>
      </c>
      <c r="C6" s="433" t="s">
        <v>127</v>
      </c>
      <c r="D6" s="433" t="s">
        <v>125</v>
      </c>
      <c r="E6" s="433" t="s">
        <v>126</v>
      </c>
      <c r="F6" s="434" t="s">
        <v>112</v>
      </c>
      <c r="G6" s="434" t="s">
        <v>113</v>
      </c>
      <c r="H6" s="433" t="s">
        <v>65</v>
      </c>
      <c r="I6" s="433"/>
      <c r="J6" s="434" t="s">
        <v>114</v>
      </c>
      <c r="K6" s="434" t="s">
        <v>115</v>
      </c>
      <c r="L6" s="436" t="s">
        <v>68</v>
      </c>
    </row>
    <row r="7" spans="1:12" s="140" customFormat="1" ht="31.5" customHeight="1">
      <c r="A7" s="433"/>
      <c r="B7" s="433"/>
      <c r="C7" s="433"/>
      <c r="D7" s="433"/>
      <c r="E7" s="433"/>
      <c r="F7" s="434"/>
      <c r="G7" s="434"/>
      <c r="H7" s="284" t="s">
        <v>69</v>
      </c>
      <c r="I7" s="283" t="s">
        <v>70</v>
      </c>
      <c r="J7" s="434"/>
      <c r="K7" s="434"/>
      <c r="L7" s="436"/>
    </row>
    <row r="8" spans="1:12" s="134" customFormat="1" ht="17.25" customHeight="1">
      <c r="A8" s="142">
        <v>1</v>
      </c>
      <c r="B8" s="143" t="s">
        <v>116</v>
      </c>
      <c r="C8" s="142"/>
      <c r="F8" s="142"/>
      <c r="G8" s="142"/>
      <c r="H8" s="142"/>
      <c r="I8" s="142"/>
      <c r="J8" s="142"/>
      <c r="K8" s="157"/>
      <c r="L8" s="340"/>
    </row>
    <row r="9" spans="1:12" s="134" customFormat="1" ht="17.25" customHeight="1">
      <c r="A9" s="142" t="s">
        <v>72</v>
      </c>
      <c r="B9" s="143" t="s">
        <v>117</v>
      </c>
      <c r="C9" s="138">
        <v>4</v>
      </c>
      <c r="D9" s="138">
        <v>2</v>
      </c>
      <c r="E9" s="138">
        <v>3</v>
      </c>
      <c r="F9" s="286">
        <f>TRUNC((C9*D9*E9),2)</f>
        <v>24</v>
      </c>
      <c r="G9" s="144"/>
      <c r="H9" s="142" t="s">
        <v>118</v>
      </c>
      <c r="I9" s="142">
        <v>2707</v>
      </c>
      <c r="J9" s="146">
        <v>106.18</v>
      </c>
      <c r="K9" s="145"/>
      <c r="L9" s="146">
        <f>J9*F9</f>
        <v>2548.3200000000002</v>
      </c>
    </row>
    <row r="10" spans="1:12" s="134" customFormat="1" ht="17.25" customHeight="1">
      <c r="A10" s="142" t="s">
        <v>74</v>
      </c>
      <c r="B10" s="143" t="s">
        <v>119</v>
      </c>
      <c r="C10" s="138">
        <v>4</v>
      </c>
      <c r="D10" s="138">
        <v>4</v>
      </c>
      <c r="E10" s="138">
        <v>5</v>
      </c>
      <c r="F10" s="286">
        <f>TRUNC((C10*D10*E10),2)</f>
        <v>80</v>
      </c>
      <c r="G10" s="142"/>
      <c r="H10" s="142" t="s">
        <v>118</v>
      </c>
      <c r="I10" s="142">
        <v>4083</v>
      </c>
      <c r="J10" s="146">
        <v>45.39</v>
      </c>
      <c r="K10" s="145"/>
      <c r="L10" s="146">
        <f>J10*F10</f>
        <v>3631.2</v>
      </c>
    </row>
    <row r="11" spans="1:12" s="134" customFormat="1" ht="17.25" customHeight="1">
      <c r="A11" s="142" t="s">
        <v>76</v>
      </c>
      <c r="B11" s="143" t="s">
        <v>120</v>
      </c>
      <c r="C11" s="138">
        <v>4</v>
      </c>
      <c r="D11" s="138">
        <v>1</v>
      </c>
      <c r="E11" s="138">
        <v>2</v>
      </c>
      <c r="F11" s="286">
        <f>TRUNC((C11*D11*E11),2)</f>
        <v>8</v>
      </c>
      <c r="G11" s="142"/>
      <c r="H11" s="142" t="s">
        <v>118</v>
      </c>
      <c r="I11" s="142">
        <v>532</v>
      </c>
      <c r="J11" s="146">
        <v>25.95</v>
      </c>
      <c r="K11" s="145"/>
      <c r="L11" s="146">
        <f>J11*F11</f>
        <v>207.6</v>
      </c>
    </row>
    <row r="12" spans="1:12" s="134" customFormat="1" ht="17.25" customHeight="1">
      <c r="A12" s="142"/>
      <c r="B12" s="143"/>
      <c r="C12" s="142"/>
      <c r="D12" s="142"/>
      <c r="E12" s="142"/>
      <c r="F12" s="142"/>
      <c r="G12" s="142"/>
      <c r="H12" s="142"/>
      <c r="I12" s="142"/>
      <c r="J12" s="142"/>
      <c r="K12" s="157" t="s">
        <v>95</v>
      </c>
      <c r="L12" s="340">
        <f>SUM(L9:L11)</f>
        <v>6387.1200000000008</v>
      </c>
    </row>
    <row r="13" spans="1:12" s="134" customFormat="1" ht="17.25" customHeight="1">
      <c r="A13" s="142">
        <v>2</v>
      </c>
      <c r="B13" s="143" t="s">
        <v>121</v>
      </c>
      <c r="C13" s="142"/>
      <c r="D13" s="142"/>
      <c r="E13" s="142"/>
      <c r="F13" s="142"/>
      <c r="G13" s="142"/>
      <c r="H13" s="142"/>
      <c r="I13" s="142"/>
      <c r="J13" s="142"/>
      <c r="K13" s="157"/>
      <c r="L13" s="340"/>
    </row>
    <row r="14" spans="1:12" s="134" customFormat="1" ht="17.25" customHeight="1">
      <c r="A14" s="142" t="s">
        <v>97</v>
      </c>
      <c r="B14" s="143" t="s">
        <v>122</v>
      </c>
      <c r="C14" s="142">
        <v>4</v>
      </c>
      <c r="D14" s="142"/>
      <c r="E14" s="142"/>
      <c r="F14" s="144">
        <f>F10</f>
        <v>80</v>
      </c>
      <c r="G14" s="144">
        <f>220-F14</f>
        <v>140</v>
      </c>
      <c r="H14" s="142" t="s">
        <v>118</v>
      </c>
      <c r="I14" s="142">
        <v>92138</v>
      </c>
      <c r="J14" s="146">
        <v>82.8</v>
      </c>
      <c r="K14" s="145"/>
      <c r="L14" s="146">
        <f>(F14*J14)+(G14*K14)</f>
        <v>6624</v>
      </c>
    </row>
    <row r="15" spans="1:12" s="134" customFormat="1" ht="17.25" customHeight="1">
      <c r="A15" s="142"/>
      <c r="B15" s="143"/>
      <c r="C15" s="142"/>
      <c r="D15" s="142"/>
      <c r="E15" s="142"/>
      <c r="F15" s="144"/>
      <c r="G15" s="144"/>
      <c r="H15" s="142"/>
      <c r="I15" s="142"/>
      <c r="J15" s="146"/>
      <c r="K15" s="146"/>
      <c r="L15" s="146"/>
    </row>
    <row r="16" spans="1:12" ht="17.25" customHeight="1">
      <c r="A16" s="142"/>
      <c r="B16" s="143"/>
      <c r="C16" s="142"/>
      <c r="D16" s="142"/>
      <c r="E16" s="142"/>
      <c r="F16" s="144"/>
      <c r="G16" s="144"/>
      <c r="H16" s="142"/>
      <c r="I16" s="142"/>
      <c r="J16" s="142"/>
      <c r="K16" s="145"/>
      <c r="L16" s="146"/>
    </row>
    <row r="17" spans="1:12" ht="17.25" customHeight="1">
      <c r="A17" s="142"/>
      <c r="B17" s="143"/>
      <c r="C17" s="142"/>
      <c r="D17" s="142"/>
      <c r="E17" s="142"/>
      <c r="F17" s="144"/>
      <c r="G17" s="144"/>
      <c r="H17" s="142"/>
      <c r="I17" s="142"/>
      <c r="J17" s="142"/>
      <c r="K17" s="157" t="s">
        <v>95</v>
      </c>
      <c r="L17" s="340">
        <f>SUM(L14:L16)</f>
        <v>6624</v>
      </c>
    </row>
    <row r="18" spans="1:12" ht="17.25" customHeight="1">
      <c r="A18" s="142"/>
      <c r="B18" s="143"/>
      <c r="C18" s="142"/>
      <c r="D18" s="142"/>
      <c r="E18" s="142"/>
      <c r="F18" s="144"/>
      <c r="G18" s="144"/>
      <c r="H18" s="142"/>
      <c r="I18" s="142"/>
      <c r="J18" s="142"/>
      <c r="K18" s="157" t="s">
        <v>109</v>
      </c>
      <c r="L18" s="340">
        <f>L17+L12</f>
        <v>13011.12</v>
      </c>
    </row>
    <row r="19" spans="1:12" ht="17.25" customHeight="1">
      <c r="A19" s="142"/>
      <c r="B19" s="143"/>
      <c r="C19" s="142"/>
      <c r="D19" s="142"/>
      <c r="E19" s="142"/>
      <c r="F19" s="142"/>
      <c r="G19" s="142"/>
      <c r="H19" s="142"/>
      <c r="I19" s="142"/>
      <c r="J19" s="142"/>
      <c r="K19" s="157" t="str">
        <f>CONCATENATE("BDI = ",(COMPOSIÇÃO!$J$2), "%",)</f>
        <v>BDI = 24,03%</v>
      </c>
      <c r="L19" s="340">
        <f>L18*COMPOSIÇÃO!$I$2</f>
        <v>3126.5721360000002</v>
      </c>
    </row>
    <row r="20" spans="1:12" ht="17.25" customHeight="1">
      <c r="A20" s="142"/>
      <c r="B20" s="143"/>
      <c r="C20" s="142"/>
      <c r="D20" s="142"/>
      <c r="E20" s="142"/>
      <c r="F20" s="142"/>
      <c r="G20" s="142"/>
      <c r="H20" s="142"/>
      <c r="I20" s="142"/>
      <c r="J20" s="142"/>
      <c r="K20" s="296" t="s">
        <v>123</v>
      </c>
      <c r="L20" s="277">
        <f>TRUNC(L18+L19,2)</f>
        <v>16137.69</v>
      </c>
    </row>
    <row r="21" spans="1:12" ht="17.25" customHeight="1">
      <c r="A21" s="142"/>
      <c r="B21" s="143"/>
      <c r="C21" s="142"/>
      <c r="D21" s="142"/>
      <c r="E21" s="142"/>
      <c r="F21" s="142"/>
      <c r="G21" s="142"/>
      <c r="H21" s="142"/>
      <c r="I21" s="142"/>
      <c r="J21" s="339"/>
    </row>
    <row r="22" spans="1:12" ht="17.25" customHeight="1">
      <c r="A22" s="149"/>
      <c r="B22" s="143"/>
      <c r="C22" s="142"/>
      <c r="D22" s="142"/>
      <c r="E22" s="142"/>
      <c r="F22" s="142"/>
      <c r="G22" s="142"/>
      <c r="H22" s="142"/>
      <c r="I22" s="142"/>
      <c r="J22" s="142"/>
    </row>
    <row r="23" spans="1:12">
      <c r="A23" s="149"/>
    </row>
    <row r="24" spans="1:12">
      <c r="L24" s="152"/>
    </row>
    <row r="25" spans="1:12" ht="21" customHeight="1">
      <c r="A25" s="137"/>
    </row>
    <row r="26" spans="1:12" ht="21" customHeight="1">
      <c r="A26" s="137" t="str">
        <f>'BDI '!$A$24</f>
        <v>DATA BASE: DEZ/2021</v>
      </c>
    </row>
    <row r="85" spans="4:5">
      <c r="D85" s="137">
        <v>34723</v>
      </c>
      <c r="E85" s="137">
        <v>446.4</v>
      </c>
    </row>
  </sheetData>
  <mergeCells count="12">
    <mergeCell ref="K6:K7"/>
    <mergeCell ref="L6:L7"/>
    <mergeCell ref="D6:D7"/>
    <mergeCell ref="E6:E7"/>
    <mergeCell ref="A3:L3"/>
    <mergeCell ref="A6:A7"/>
    <mergeCell ref="B6:B7"/>
    <mergeCell ref="C6:C7"/>
    <mergeCell ref="F6:F7"/>
    <mergeCell ref="G6:G7"/>
    <mergeCell ref="H6:I6"/>
    <mergeCell ref="J6:J7"/>
  </mergeCells>
  <conditionalFormatting sqref="G19:J22 K17:L20 A12:I12 A9:B11 F9:I11 K9:L12">
    <cfRule type="expression" dxfId="31" priority="41" stopIfTrue="1">
      <formula>#REF!="***"</formula>
    </cfRule>
    <cfRule type="expression" dxfId="30" priority="42" stopIfTrue="1">
      <formula>INT(#REF!)-#REF!=0</formula>
    </cfRule>
  </conditionalFormatting>
  <conditionalFormatting sqref="A8:C8 G8:L8">
    <cfRule type="expression" dxfId="29" priority="37" stopIfTrue="1">
      <formula>#REF!="***"</formula>
    </cfRule>
    <cfRule type="expression" dxfId="28" priority="38" stopIfTrue="1">
      <formula>INT(#REF!)-#REF!=0</formula>
    </cfRule>
  </conditionalFormatting>
  <conditionalFormatting sqref="A13:E13 G13:I13 K13:L13">
    <cfRule type="expression" dxfId="27" priority="35" stopIfTrue="1">
      <formula>#REF!="***"</formula>
    </cfRule>
    <cfRule type="expression" dxfId="26" priority="36" stopIfTrue="1">
      <formula>INT(#REF!)-#REF!=0</formula>
    </cfRule>
  </conditionalFormatting>
  <conditionalFormatting sqref="A14:E18 G16:L16 G17:J18 G15:H15 K14:L14 L15 G14">
    <cfRule type="expression" dxfId="25" priority="33" stopIfTrue="1">
      <formula>#REF!="***"</formula>
    </cfRule>
    <cfRule type="expression" dxfId="24" priority="34" stopIfTrue="1">
      <formula>INT(#REF!)-#REF!=0</formula>
    </cfRule>
  </conditionalFormatting>
  <conditionalFormatting sqref="A19:E21 B22:E22">
    <cfRule type="expression" dxfId="23" priority="31" stopIfTrue="1">
      <formula>#REF!="***"</formula>
    </cfRule>
    <cfRule type="expression" dxfId="22" priority="32" stopIfTrue="1">
      <formula>INT(#REF!)-#REF!=0</formula>
    </cfRule>
  </conditionalFormatting>
  <conditionalFormatting sqref="F8">
    <cfRule type="expression" dxfId="21" priority="25" stopIfTrue="1">
      <formula>#REF!="***"</formula>
    </cfRule>
    <cfRule type="expression" dxfId="20" priority="26" stopIfTrue="1">
      <formula>INT(#REF!)-#REF!=0</formula>
    </cfRule>
  </conditionalFormatting>
  <conditionalFormatting sqref="F13">
    <cfRule type="expression" dxfId="19" priority="23" stopIfTrue="1">
      <formula>#REF!="***"</formula>
    </cfRule>
    <cfRule type="expression" dxfId="18" priority="24" stopIfTrue="1">
      <formula>INT(#REF!)-#REF!=0</formula>
    </cfRule>
  </conditionalFormatting>
  <conditionalFormatting sqref="F14:F18">
    <cfRule type="expression" dxfId="17" priority="21" stopIfTrue="1">
      <formula>#REF!="***"</formula>
    </cfRule>
    <cfRule type="expression" dxfId="16" priority="22" stopIfTrue="1">
      <formula>INT(#REF!)-#REF!=0</formula>
    </cfRule>
  </conditionalFormatting>
  <conditionalFormatting sqref="F19:F22">
    <cfRule type="expression" dxfId="15" priority="19" stopIfTrue="1">
      <formula>#REF!="***"</formula>
    </cfRule>
    <cfRule type="expression" dxfId="14" priority="20" stopIfTrue="1">
      <formula>INT(#REF!)-#REF!=0</formula>
    </cfRule>
  </conditionalFormatting>
  <conditionalFormatting sqref="I14:I15">
    <cfRule type="expression" dxfId="13" priority="15" stopIfTrue="1">
      <formula>#REF!="***"</formula>
    </cfRule>
    <cfRule type="expression" dxfId="12" priority="16" stopIfTrue="1">
      <formula>INT(#REF!)-#REF!=0</formula>
    </cfRule>
  </conditionalFormatting>
  <conditionalFormatting sqref="J15">
    <cfRule type="expression" dxfId="11" priority="13" stopIfTrue="1">
      <formula>#REF!="***"</formula>
    </cfRule>
    <cfRule type="expression" dxfId="10" priority="14" stopIfTrue="1">
      <formula>INT(#REF!)-#REF!=0</formula>
    </cfRule>
  </conditionalFormatting>
  <conditionalFormatting sqref="K15">
    <cfRule type="expression" dxfId="9" priority="11" stopIfTrue="1">
      <formula>#REF!="***"</formula>
    </cfRule>
    <cfRule type="expression" dxfId="8" priority="12" stopIfTrue="1">
      <formula>INT(#REF!)-#REF!=0</formula>
    </cfRule>
  </conditionalFormatting>
  <conditionalFormatting sqref="J13">
    <cfRule type="expression" dxfId="7" priority="3" stopIfTrue="1">
      <formula>#REF!="***"</formula>
    </cfRule>
    <cfRule type="expression" dxfId="6" priority="4" stopIfTrue="1">
      <formula>INT(#REF!)-#REF!=0</formula>
    </cfRule>
  </conditionalFormatting>
  <conditionalFormatting sqref="H14">
    <cfRule type="expression" dxfId="5" priority="7" stopIfTrue="1">
      <formula>#REF!="***"</formula>
    </cfRule>
    <cfRule type="expression" dxfId="4" priority="8" stopIfTrue="1">
      <formula>INT(#REF!)-#REF!=0</formula>
    </cfRule>
  </conditionalFormatting>
  <conditionalFormatting sqref="J9:J12">
    <cfRule type="expression" dxfId="3" priority="5" stopIfTrue="1">
      <formula>#REF!="***"</formula>
    </cfRule>
    <cfRule type="expression" dxfId="2" priority="6" stopIfTrue="1">
      <formula>INT(#REF!)-#REF!=0</formula>
    </cfRule>
  </conditionalFormatting>
  <conditionalFormatting sqref="J14">
    <cfRule type="expression" dxfId="1" priority="1" stopIfTrue="1">
      <formula>#REF!="***"</formula>
    </cfRule>
    <cfRule type="expression" dxfId="0" priority="2" stopIfTrue="1">
      <formula>INT(#REF!)-#REF!=0</formula>
    </cfRule>
  </conditionalFormatting>
  <dataValidations count="1">
    <dataValidation type="textLength" errorStyle="warning" allowBlank="1" showInputMessage="1" showErrorMessage="1" errorTitle="ATENÇÃO" error="Esta célula contém fórmula. &#10;Clique em CANCELAR e digite o código. &#10;Para um item sem código clique em SIM. " sqref="L12 L17:L20 A8:A21 B8:B22 F8:G22">
      <formula1>0</formula1>
      <formula2>0</formula2>
    </dataValidation>
  </dataValidations>
  <pageMargins left="0.78740157480314965" right="0.39370078740157483" top="0.78740157480314965" bottom="0.78740157480314965" header="0.39370078740157483" footer="0.39370078740157483"/>
  <pageSetup paperSize="9" scale="66" firstPageNumber="6" fitToHeight="0" orientation="landscape" useFirstPageNumber="1" r:id="rId1"/>
  <headerFooter alignWithMargins="0">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Planilhas</vt:lpstr>
      </vt:variant>
      <vt:variant>
        <vt:i4>7</vt:i4>
      </vt:variant>
      <vt:variant>
        <vt:lpstr>Intervalos nomeados</vt:lpstr>
      </vt:variant>
      <vt:variant>
        <vt:i4>10</vt:i4>
      </vt:variant>
    </vt:vector>
  </HeadingPairs>
  <TitlesOfParts>
    <vt:vector size="17" baseType="lpstr">
      <vt:lpstr>ORÇAMENTO</vt:lpstr>
      <vt:lpstr>CRONOGRAMA</vt:lpstr>
      <vt:lpstr>BDI </vt:lpstr>
      <vt:lpstr>ENCARGOS SOCIAIS</vt:lpstr>
      <vt:lpstr>COMPOSIÇÃO</vt:lpstr>
      <vt:lpstr>MOBILIZAÇÃO </vt:lpstr>
      <vt:lpstr>ADM LOCAL</vt:lpstr>
      <vt:lpstr>'ADM LOCAL'!Area_de_impressao</vt:lpstr>
      <vt:lpstr>'BDI '!Area_de_impressao</vt:lpstr>
      <vt:lpstr>COMPOSIÇÃO!Area_de_impressao</vt:lpstr>
      <vt:lpstr>CRONOGRAMA!Area_de_impressao</vt:lpstr>
      <vt:lpstr>'ENCARGOS SOCIAIS'!Area_de_impressao</vt:lpstr>
      <vt:lpstr>'MOBILIZAÇÃO '!Area_de_impressao</vt:lpstr>
      <vt:lpstr>ORÇAMENTO!Area_de_impressao</vt:lpstr>
      <vt:lpstr>COMPOSIÇÃO!Titulos_de_impressao</vt:lpstr>
      <vt:lpstr>CRONOGRAMA!Titulos_de_impressao</vt:lpstr>
      <vt:lpstr>ORÇAMENTO!Titulos_de_impressao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2021-07-16T13:52:15Z</dcterms:created>
  <dcterms:modified xsi:type="dcterms:W3CDTF">2022-06-14T18:58:21Z</dcterms:modified>
</cp:coreProperties>
</file>